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215" firstSheet="1" activeTab="14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9" sheetId="9" r:id="rId9"/>
    <sheet name="附件10" sheetId="10" r:id="rId10"/>
    <sheet name="附件11" sheetId="11" r:id="rId11"/>
    <sheet name="附件12" sheetId="12" r:id="rId12"/>
    <sheet name="附件13" sheetId="13" r:id="rId13"/>
    <sheet name="附件14" sheetId="14" r:id="rId14"/>
    <sheet name="附件15" sheetId="15" r:id="rId15"/>
  </sheets>
  <definedNames>
    <definedName name="_xlnm.Print_Area" localSheetId="9">'附件10'!$A$1:$E$23</definedName>
    <definedName name="_xlnm.Print_Area" localSheetId="1">'附件2'!$A$1:$E$893</definedName>
    <definedName name="_xlnm.Print_Area" localSheetId="2">'附件3'!$A$1:$E$25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<sst xmlns="http://schemas.openxmlformats.org/spreadsheetml/2006/main" count="1809" uniqueCount="1446">
  <si>
    <t>附件1</t>
  </si>
  <si>
    <t>2019年度朝天区一般公共预算收入决算表</t>
  </si>
  <si>
    <t xml:space="preserve">      单位：万元</t>
  </si>
  <si>
    <t>收  入  项  目</t>
  </si>
  <si>
    <t>2019年预算
调整数</t>
  </si>
  <si>
    <t>2019年决算数</t>
  </si>
  <si>
    <t>决算数较预算调
整数增（减）
比例</t>
  </si>
  <si>
    <t>备注</t>
  </si>
  <si>
    <t>一、税收收入</t>
  </si>
  <si>
    <t>增 值 税</t>
  </si>
  <si>
    <t>营业税</t>
  </si>
  <si>
    <t>企业所得税</t>
  </si>
  <si>
    <t>企业所得税退税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</si>
  <si>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</si>
  <si>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</si>
  <si>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</si>
  <si>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</si>
  <si>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</si>
  <si>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</si>
  <si>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</si>
  <si>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</si>
  <si>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</si>
  <si>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</si>
  <si>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</si>
  <si>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环境保护税</t>
  </si>
  <si>
    <t>其他税收收入</t>
  </si>
  <si>
    <t>二、非税收入</t>
  </si>
  <si>
    <t>专项收入</t>
  </si>
  <si>
    <t>行政事业性收费收入</t>
  </si>
  <si>
    <t>罚没收入</t>
  </si>
  <si>
    <t>国有资本经营收入</t>
  </si>
  <si>
    <t>国有资源(资产)有偿使用收入</t>
  </si>
  <si>
    <t>捐赠收入</t>
  </si>
  <si>
    <t>其他收入</t>
  </si>
  <si>
    <t>本级收入合计</t>
  </si>
  <si>
    <t xml:space="preserve">上级补助收入         </t>
  </si>
  <si>
    <t xml:space="preserve">  返还性收入</t>
  </si>
  <si>
    <t xml:space="preserve">    增值税和消费税税收返还收入</t>
  </si>
  <si>
    <t xml:space="preserve">    所得税基数返还收入</t>
  </si>
  <si>
    <t xml:space="preserve">    成品油价格和税费改革税收返还收入</t>
  </si>
  <si>
    <t xml:space="preserve">    其他税收返还收入</t>
  </si>
  <si>
    <t xml:space="preserve">    增值税收入划分改革返还补助</t>
  </si>
  <si>
    <t xml:space="preserve">  一般性转移支付收入</t>
  </si>
  <si>
    <t xml:space="preserve">    体制补助收入</t>
  </si>
  <si>
    <t xml:space="preserve">    均衡性转移支付收入</t>
  </si>
  <si>
    <t xml:space="preserve">    省农业转移人口市民化奖励资金(均衡性转移支付)</t>
  </si>
  <si>
    <t xml:space="preserve">    市农业转移人口市民化奖励资金</t>
  </si>
  <si>
    <t xml:space="preserve">    革命老区转移支付收入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</si>
  <si>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</si>
  <si>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</si>
  <si>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</si>
  <si>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</si>
  <si>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成品油价格和税费改革转移支付补助收入</t>
  </si>
  <si>
    <t xml:space="preserve">    基层公检法司转移支付收入</t>
  </si>
  <si>
    <t xml:space="preserve">    义务教育等转移支付收入</t>
  </si>
  <si>
    <t xml:space="preserve">    基本养老金保险和低保等转移支付收入</t>
  </si>
  <si>
    <t xml:space="preserve">    新型农村合作医疗等转移支付收入</t>
  </si>
  <si>
    <t xml:space="preserve">    农村综合改革转移支付收入</t>
  </si>
  <si>
    <t xml:space="preserve">    产粮（油）大县奖励资金收入</t>
  </si>
  <si>
    <t xml:space="preserve">    重点生态功能区转移支付收入</t>
  </si>
  <si>
    <t xml:space="preserve">    固定数额补助收入</t>
  </si>
  <si>
    <t xml:space="preserve">    贫困地区转移支付收入</t>
  </si>
  <si>
    <t xml:space="preserve">    一般公共服务共同财政事权转移支付收入  </t>
  </si>
  <si>
    <t xml:space="preserve">    外交共同财政事权转移支付收入  </t>
  </si>
  <si>
    <t xml:space="preserve">    国防共同财政事权转移支付收入  </t>
  </si>
  <si>
    <t xml:space="preserve">    公共安全共同财政事权转移支付收入  </t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</si>
  <si>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</si>
  <si>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</si>
  <si>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</si>
  <si>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</si>
  <si>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卫生健康共同财政事权转移支付收入  </t>
  </si>
  <si>
    <t xml:space="preserve">    节能环保共同财政事权转移支付收入  </t>
  </si>
  <si>
    <t xml:space="preserve">    城乡社区共同财政事权转移支付收入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</si>
  <si>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</si>
  <si>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</si>
  <si>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资源勘探信息等共同财政事权转移支付收入  </t>
  </si>
  <si>
    <t xml:space="preserve">    商业服务业等共同财政事权转移支付收入  </t>
  </si>
  <si>
    <t xml:space="preserve">    金融共同财政事权转移支付收入  </t>
  </si>
  <si>
    <t xml:space="preserve">    自然资源海洋气象等共同财政事权转移支付收入  </t>
  </si>
  <si>
    <t xml:space="preserve">    住房保障共同财政事权转移支付收入  </t>
  </si>
  <si>
    <t xml:space="preserve">    粮油物资储备共同财政事权转移支付收入  </t>
  </si>
  <si>
    <t xml:space="preserve">    其他共同财政事权转移支付收入  </t>
  </si>
  <si>
    <t xml:space="preserve">    其他一般性转移支付收入</t>
  </si>
  <si>
    <t xml:space="preserve">  专项转移支付收入</t>
  </si>
  <si>
    <t>接受其他地区援助收入</t>
  </si>
  <si>
    <t>债务转贷收入</t>
  </si>
  <si>
    <t xml:space="preserve">   地方政府一般债券转贷收入（新增债券）</t>
  </si>
  <si>
    <t xml:space="preserve">   地方政府一般债券转贷收入（置换债券）</t>
  </si>
  <si>
    <t xml:space="preserve">   地方政府一般债券转贷收入（借新还旧）</t>
  </si>
  <si>
    <t>国债转贷收入</t>
  </si>
  <si>
    <t>国债转贷资金上年结余</t>
  </si>
  <si>
    <t>上年结余收入</t>
  </si>
  <si>
    <t>调入预算稳定调节基金</t>
  </si>
  <si>
    <t xml:space="preserve">调入资金   </t>
  </si>
  <si>
    <t>收入总计</t>
  </si>
  <si>
    <t>附件2</t>
  </si>
  <si>
    <t>2019年度朝天区一般公共预算支出决算表</t>
  </si>
  <si>
    <t>单位：万元</t>
  </si>
  <si>
    <t>预  算  科  目</t>
  </si>
  <si>
    <t>2019年预算调整数</t>
  </si>
  <si>
    <t>决算数较预算调整数增（减）
比例</t>
  </si>
  <si>
    <t>一、一般公共服务支出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</si>
  <si>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</si>
  <si>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</si>
  <si>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</si>
  <si>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</si>
  <si>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</si>
  <si>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</si>
  <si>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</si>
  <si>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</si>
  <si>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</si>
  <si>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</si>
  <si>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</si>
  <si>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</si>
  <si>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</si>
  <si>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</si>
  <si>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</si>
  <si>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</si>
  <si>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</si>
  <si>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政府办公厅（室）及相关机构事务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</si>
  <si>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</si>
  <si>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</si>
  <si>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</si>
  <si>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</si>
  <si>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</si>
  <si>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其他政府办公厅（室）及相关机构事务支出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</si>
  <si>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</si>
  <si>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</si>
  <si>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</si>
  <si>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</si>
  <si>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</si>
  <si>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</si>
  <si>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</si>
  <si>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</si>
  <si>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</si>
  <si>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</si>
  <si>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</si>
  <si>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</si>
  <si>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</si>
  <si>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</si>
  <si>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</si>
  <si>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</si>
  <si>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</si>
  <si>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</si>
  <si>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</si>
  <si>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</si>
  <si>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</si>
  <si>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</si>
  <si>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</si>
  <si>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</si>
  <si>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</si>
  <si>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</si>
  <si>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</si>
  <si>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</si>
  <si>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</si>
  <si>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</si>
  <si>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</si>
  <si>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</si>
  <si>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</si>
  <si>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</si>
  <si>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</si>
  <si>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</si>
  <si>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</si>
  <si>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</si>
  <si>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</si>
  <si>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</si>
  <si>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</si>
  <si>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</si>
  <si>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</si>
  <si>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</si>
  <si>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</si>
  <si>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</si>
  <si>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</si>
  <si>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</si>
  <si>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</si>
  <si>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</si>
  <si>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</si>
  <si>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</si>
  <si>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</si>
  <si>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</si>
  <si>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</si>
  <si>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</si>
  <si>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</si>
  <si>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</si>
  <si>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</si>
  <si>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</si>
  <si>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</si>
  <si>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</si>
  <si>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</si>
  <si>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</si>
  <si>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</si>
  <si>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</si>
  <si>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</si>
  <si>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</si>
  <si>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</si>
  <si>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质量技术监督与检验检疫事务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</si>
  <si>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</si>
  <si>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</si>
  <si>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</si>
  <si>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</si>
  <si>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</si>
  <si>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</si>
  <si>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</si>
  <si>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</si>
  <si>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</si>
  <si>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</si>
  <si>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</si>
  <si>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</si>
  <si>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</si>
  <si>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</si>
  <si>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</si>
  <si>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</si>
  <si>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党委办公厅（室）及相关机构事务</t>
  </si>
  <si>
    <t xml:space="preserve">    专项业务</t>
  </si>
  <si>
    <t xml:space="preserve">    其他党委办公厅（室）及相关机构事务支出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</si>
  <si>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</si>
  <si>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</si>
  <si>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</si>
  <si>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</si>
  <si>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</si>
  <si>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</si>
  <si>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</si>
  <si>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</si>
  <si>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</si>
  <si>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</si>
  <si>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</si>
  <si>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</t>
  </si>
  <si>
    <t xml:space="preserve">    其他共产党事务支出</t>
  </si>
  <si>
    <t xml:space="preserve">  网信事务</t>
  </si>
  <si>
    <t xml:space="preserve">    其他网信事务支出</t>
  </si>
  <si>
    <t xml:space="preserve">  市场监督管理事务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</si>
  <si>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</si>
  <si>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</si>
  <si>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</si>
  <si>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价格监督检查</t>
  </si>
  <si>
    <t xml:space="preserve">    市场监督管理技术支持</t>
  </si>
  <si>
    <t xml:space="preserve">    认证认可监督管理</t>
  </si>
  <si>
    <t xml:space="preserve">    标准化管理</t>
  </si>
  <si>
    <t xml:space="preserve">    药品事务</t>
  </si>
  <si>
    <t xml:space="preserve">    医疗器械事务</t>
  </si>
  <si>
    <t xml:space="preserve">    化妆品事务</t>
  </si>
  <si>
    <t xml:space="preserve">    其他工商行政管理事务</t>
  </si>
  <si>
    <t xml:space="preserve">  其他一般公共服务支出</t>
  </si>
  <si>
    <t xml:space="preserve">    国家赔偿费用支出</t>
  </si>
  <si>
    <t xml:space="preserve">    其他一般公共服务支出</t>
  </si>
  <si>
    <t>二、外交支出</t>
  </si>
  <si>
    <t xml:space="preserve">  外交管理事务</t>
  </si>
  <si>
    <t xml:space="preserve">  驻外机构</t>
  </si>
  <si>
    <t xml:space="preserve">    驻外使领馆（团、处）</t>
  </si>
  <si>
    <t xml:space="preserve">  对外援助</t>
  </si>
  <si>
    <t xml:space="preserve">    援外优惠贷款贴息</t>
  </si>
  <si>
    <t xml:space="preserve">  国际组织</t>
  </si>
  <si>
    <t xml:space="preserve">    国际组织会费</t>
  </si>
  <si>
    <t xml:space="preserve">  对外合作与交流</t>
  </si>
  <si>
    <t xml:space="preserve">    在华国际会议</t>
  </si>
  <si>
    <t xml:space="preserve">  对外宣传</t>
  </si>
  <si>
    <t xml:space="preserve">    对外宣传</t>
  </si>
  <si>
    <t xml:space="preserve">  边界勘界联检</t>
  </si>
  <si>
    <t xml:space="preserve">    边界勘界</t>
  </si>
  <si>
    <t xml:space="preserve">  国际发展合作</t>
  </si>
  <si>
    <t xml:space="preserve">  其他外交支出</t>
  </si>
  <si>
    <t xml:space="preserve">    其他外交支出</t>
  </si>
  <si>
    <t>三、国防支出</t>
  </si>
  <si>
    <t xml:space="preserve">  现役部队</t>
  </si>
  <si>
    <t xml:space="preserve">    现役部队</t>
  </si>
  <si>
    <t xml:space="preserve">  国防科研事业</t>
  </si>
  <si>
    <t xml:space="preserve">    国防科研事业</t>
  </si>
  <si>
    <t xml:space="preserve">  专项工程</t>
  </si>
  <si>
    <t xml:space="preserve">    专项工程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</si>
  <si>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</si>
  <si>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</si>
  <si>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</si>
  <si>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</si>
  <si>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</si>
  <si>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</si>
  <si>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</si>
  <si>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</si>
  <si>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</si>
  <si>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</si>
  <si>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</t>
  </si>
  <si>
    <t xml:space="preserve">    其他国防支出</t>
  </si>
  <si>
    <t>四、公共安全支出</t>
  </si>
  <si>
    <t xml:space="preserve">  武装警察部队</t>
  </si>
  <si>
    <t xml:space="preserve">    武装警察部队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</si>
  <si>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</si>
  <si>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</si>
  <si>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</si>
  <si>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</si>
  <si>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</si>
  <si>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</si>
  <si>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</si>
  <si>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</si>
  <si>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</si>
  <si>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</si>
  <si>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</si>
  <si>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</si>
  <si>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</si>
  <si>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</si>
  <si>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</si>
  <si>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</si>
  <si>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</si>
  <si>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</si>
  <si>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</si>
  <si>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</si>
  <si>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</si>
  <si>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</si>
  <si>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国家统一法律职业资格考试</t>
  </si>
  <si>
    <t xml:space="preserve">    仲裁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</si>
  <si>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</si>
  <si>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</si>
  <si>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</si>
  <si>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</si>
  <si>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</si>
  <si>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</si>
  <si>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</si>
  <si>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</si>
  <si>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其他公共安全支出</t>
  </si>
  <si>
    <t xml:space="preserve">    其他公共安全支出</t>
  </si>
  <si>
    <t>五、教育支出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</si>
  <si>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</si>
  <si>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</si>
  <si>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</si>
  <si>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</si>
  <si>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</si>
  <si>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</si>
  <si>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</si>
  <si>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</si>
  <si>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</si>
  <si>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</si>
  <si>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</si>
  <si>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</si>
  <si>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</si>
  <si>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</si>
  <si>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</si>
  <si>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</si>
  <si>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</si>
  <si>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</si>
  <si>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</si>
  <si>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</si>
  <si>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</si>
  <si>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</si>
  <si>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</si>
  <si>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</si>
  <si>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</si>
  <si>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</si>
  <si>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</si>
  <si>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</si>
  <si>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</si>
  <si>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</si>
  <si>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</si>
  <si>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</si>
  <si>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</si>
  <si>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</si>
  <si>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</si>
  <si>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</si>
  <si>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</si>
  <si>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</si>
  <si>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</si>
  <si>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</si>
  <si>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</si>
  <si>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</si>
  <si>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</si>
  <si>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</si>
  <si>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</si>
  <si>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</si>
  <si>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</si>
  <si>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</si>
  <si>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</si>
  <si>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</t>
  </si>
  <si>
    <t xml:space="preserve">    其他教育支出</t>
  </si>
  <si>
    <t>六、科学技术支出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</si>
  <si>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</si>
  <si>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</si>
  <si>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</si>
  <si>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</si>
  <si>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</si>
  <si>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</si>
  <si>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</si>
  <si>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</si>
  <si>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</si>
  <si>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</si>
  <si>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</si>
  <si>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</si>
  <si>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</si>
  <si>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</si>
  <si>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</si>
  <si>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</si>
  <si>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</si>
  <si>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</si>
  <si>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</si>
  <si>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</si>
  <si>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</si>
  <si>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</si>
  <si>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</si>
  <si>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</si>
  <si>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</si>
  <si>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</si>
  <si>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</si>
  <si>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</si>
  <si>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</si>
  <si>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</si>
  <si>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</si>
  <si>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</si>
  <si>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</si>
  <si>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</si>
  <si>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</si>
  <si>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</si>
  <si>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</si>
  <si>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</si>
  <si>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</si>
  <si>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</si>
  <si>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</si>
  <si>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</si>
  <si>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</si>
  <si>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</t>
  </si>
  <si>
    <t xml:space="preserve">    科技奖励</t>
  </si>
  <si>
    <t xml:space="preserve">    核应急</t>
  </si>
  <si>
    <t xml:space="preserve">    转制科研机构</t>
  </si>
  <si>
    <t xml:space="preserve">    其他科学技术支出</t>
  </si>
  <si>
    <t>七、文化旅游体育与传媒支出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</si>
  <si>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</si>
  <si>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</si>
  <si>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</si>
  <si>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</si>
  <si>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</si>
  <si>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</si>
  <si>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</si>
  <si>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</si>
  <si>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</si>
  <si>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</si>
  <si>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</si>
  <si>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旅游行业业务管理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</si>
  <si>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</si>
  <si>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</si>
  <si>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</si>
  <si>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</si>
  <si>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</si>
  <si>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</si>
  <si>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</si>
  <si>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</si>
  <si>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</si>
  <si>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</si>
  <si>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</si>
  <si>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</si>
  <si>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</si>
  <si>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</si>
  <si>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</si>
  <si>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</si>
  <si>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</si>
  <si>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</si>
  <si>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</si>
  <si>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</si>
  <si>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</si>
  <si>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</si>
  <si>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</si>
  <si>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其他广播电视支出</t>
  </si>
  <si>
    <t xml:space="preserve">  其他文化体育与传媒支出</t>
  </si>
  <si>
    <t xml:space="preserve">    宣传文化发展专项支出</t>
  </si>
  <si>
    <t xml:space="preserve">    文化产业发展专项支出</t>
  </si>
  <si>
    <t xml:space="preserve">    其他文化体育与传媒支出</t>
  </si>
  <si>
    <t>八、社会保障和就业支出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</si>
  <si>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</si>
  <si>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</si>
  <si>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</si>
  <si>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</si>
  <si>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</si>
  <si>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</si>
  <si>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</si>
  <si>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</si>
  <si>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</si>
  <si>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</si>
  <si>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</si>
  <si>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</si>
  <si>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</si>
  <si>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</si>
  <si>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</si>
  <si>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</si>
  <si>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</si>
  <si>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  用其他财政资金补充基金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</si>
  <si>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</si>
  <si>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</si>
  <si>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</si>
  <si>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</si>
  <si>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</si>
  <si>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</si>
  <si>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</si>
  <si>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</si>
  <si>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</si>
  <si>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</si>
  <si>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</si>
  <si>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</si>
  <si>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</si>
  <si>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</si>
  <si>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</si>
  <si>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</si>
  <si>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</si>
  <si>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</si>
  <si>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</si>
  <si>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</si>
  <si>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</si>
  <si>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</si>
  <si>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</si>
  <si>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</si>
  <si>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</si>
  <si>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</si>
  <si>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</si>
  <si>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</si>
  <si>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</si>
  <si>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</si>
  <si>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</si>
  <si>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</si>
  <si>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</si>
  <si>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</si>
  <si>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</si>
  <si>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</si>
  <si>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</si>
  <si>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</si>
  <si>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</si>
  <si>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</si>
  <si>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</si>
  <si>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</si>
  <si>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</si>
  <si>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</si>
  <si>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</si>
  <si>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</si>
  <si>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</si>
  <si>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</si>
  <si>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</si>
  <si>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</si>
  <si>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</si>
  <si>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</si>
  <si>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</si>
  <si>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</si>
  <si>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</si>
  <si>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</si>
  <si>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</si>
  <si>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</si>
  <si>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</si>
  <si>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</si>
  <si>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</si>
  <si>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</si>
  <si>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</si>
  <si>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</si>
  <si>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</si>
  <si>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</si>
  <si>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</si>
  <si>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</si>
  <si>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</si>
  <si>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</si>
  <si>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</si>
  <si>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</si>
  <si>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</si>
  <si>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</si>
  <si>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</si>
  <si>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</si>
  <si>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</si>
  <si>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</si>
  <si>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</si>
  <si>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</si>
  <si>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</si>
  <si>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其他社会保障和就业支出</t>
  </si>
  <si>
    <t xml:space="preserve">    其他社会保障和就业支出</t>
  </si>
  <si>
    <t>九、卫生健康支出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</si>
  <si>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</si>
  <si>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</si>
  <si>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</si>
  <si>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</si>
  <si>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中医（民族）医院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</si>
  <si>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</si>
  <si>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</si>
  <si>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</si>
  <si>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</si>
  <si>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</si>
  <si>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</si>
  <si>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</si>
  <si>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</si>
  <si>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</si>
  <si>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</si>
  <si>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</si>
  <si>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</si>
  <si>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</si>
  <si>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</si>
  <si>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</si>
  <si>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</si>
  <si>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</si>
  <si>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</si>
  <si>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</si>
  <si>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</si>
  <si>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</si>
  <si>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</si>
  <si>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</si>
  <si>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</si>
  <si>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</si>
  <si>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</si>
  <si>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</si>
  <si>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中医（民族医）药专项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</si>
  <si>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</si>
  <si>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</si>
  <si>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</si>
  <si>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</si>
  <si>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</si>
  <si>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</si>
  <si>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</si>
  <si>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</si>
  <si>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</si>
  <si>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</si>
  <si>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</si>
  <si>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</si>
  <si>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</si>
  <si>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</si>
  <si>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</si>
  <si>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</si>
  <si>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</si>
  <si>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</si>
  <si>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</si>
  <si>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</si>
  <si>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</si>
  <si>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</si>
  <si>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</si>
  <si>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</si>
  <si>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</si>
  <si>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</t>
  </si>
  <si>
    <t xml:space="preserve">    老龄卫生健康事务</t>
  </si>
  <si>
    <t xml:space="preserve">  其他卫生健康支出</t>
  </si>
  <si>
    <t xml:space="preserve">    其他卫生健康支出</t>
  </si>
  <si>
    <t>十、节能环保支出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</si>
  <si>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</si>
  <si>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</si>
  <si>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</si>
  <si>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</si>
  <si>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</si>
  <si>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</si>
  <si>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</si>
  <si>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</si>
  <si>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</si>
  <si>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</si>
  <si>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</si>
  <si>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</si>
  <si>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</si>
  <si>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</si>
  <si>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</si>
  <si>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</si>
  <si>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</si>
  <si>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</si>
  <si>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</si>
  <si>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</si>
  <si>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</si>
  <si>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</si>
  <si>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</si>
  <si>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</si>
  <si>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</si>
  <si>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</si>
  <si>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</si>
  <si>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</si>
  <si>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</si>
  <si>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</si>
  <si>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</si>
  <si>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</si>
  <si>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</si>
  <si>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</si>
  <si>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</si>
  <si>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</si>
  <si>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</si>
  <si>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</si>
  <si>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</si>
  <si>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</si>
  <si>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</si>
  <si>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</si>
  <si>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</si>
  <si>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</t>
  </si>
  <si>
    <t xml:space="preserve">    已垦草原退耕还草</t>
  </si>
  <si>
    <t xml:space="preserve">  能源节约利用</t>
  </si>
  <si>
    <t xml:space="preserve">    能源节约利用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</si>
  <si>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</si>
  <si>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</si>
  <si>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</si>
  <si>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</si>
  <si>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</si>
  <si>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</si>
  <si>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</t>
  </si>
  <si>
    <t xml:space="preserve">    可再生能源</t>
  </si>
  <si>
    <t xml:space="preserve">  循环经济</t>
  </si>
  <si>
    <t xml:space="preserve">    循环经济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</si>
  <si>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</si>
  <si>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</si>
  <si>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</si>
  <si>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</si>
  <si>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</si>
  <si>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</si>
  <si>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</si>
  <si>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</si>
  <si>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</si>
  <si>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</si>
  <si>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</t>
  </si>
  <si>
    <t xml:space="preserve">    其他节能环保支出</t>
  </si>
  <si>
    <t>十一、城乡社区支出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</si>
  <si>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</si>
  <si>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</si>
  <si>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</si>
  <si>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</si>
  <si>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</si>
  <si>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</si>
  <si>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</si>
  <si>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</si>
  <si>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</si>
  <si>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</si>
  <si>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</si>
  <si>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</si>
  <si>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</si>
  <si>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</si>
  <si>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</si>
  <si>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</si>
  <si>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</si>
  <si>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 xml:space="preserve">  其他城乡社区支出</t>
  </si>
  <si>
    <t xml:space="preserve">    其他城乡社区支出</t>
  </si>
  <si>
    <t>十二、农林水支出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</si>
  <si>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</si>
  <si>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</si>
  <si>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</si>
  <si>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</si>
  <si>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</si>
  <si>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</si>
  <si>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</si>
  <si>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</si>
  <si>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</si>
  <si>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</si>
  <si>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</si>
  <si>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</si>
  <si>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</si>
  <si>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</si>
  <si>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</si>
  <si>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</si>
  <si>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</si>
  <si>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</si>
  <si>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</si>
  <si>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</si>
  <si>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</si>
  <si>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林业和草原</t>
  </si>
  <si>
    <t xml:space="preserve">    事业机构</t>
  </si>
  <si>
    <t xml:space="preserve">    森林培育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</si>
  <si>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</si>
  <si>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</si>
  <si>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</si>
  <si>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</si>
  <si>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</si>
  <si>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</si>
  <si>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</si>
  <si>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</si>
  <si>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</si>
  <si>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</si>
  <si>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</si>
  <si>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</si>
  <si>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</si>
  <si>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</si>
  <si>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防灾减灾</t>
  </si>
  <si>
    <t xml:space="preserve">    国家公园</t>
  </si>
  <si>
    <t xml:space="preserve">    草原管理</t>
  </si>
  <si>
    <t xml:space="preserve">    行业业务管理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</si>
  <si>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</si>
  <si>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</si>
  <si>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</si>
  <si>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</si>
  <si>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</si>
  <si>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</si>
  <si>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</si>
  <si>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</si>
  <si>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</si>
  <si>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</si>
  <si>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</si>
  <si>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</si>
  <si>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</si>
  <si>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</si>
  <si>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</si>
  <si>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</si>
  <si>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</si>
  <si>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</si>
  <si>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</si>
  <si>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</si>
  <si>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</si>
  <si>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</si>
  <si>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</si>
  <si>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</si>
  <si>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</si>
  <si>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</si>
  <si>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</si>
  <si>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</si>
  <si>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</si>
  <si>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</si>
  <si>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</si>
  <si>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</si>
  <si>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</si>
  <si>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</si>
  <si>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</si>
  <si>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</si>
  <si>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</si>
  <si>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</si>
  <si>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</si>
  <si>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</si>
  <si>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</si>
  <si>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</si>
  <si>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</si>
  <si>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</si>
  <si>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</si>
  <si>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</si>
  <si>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</si>
  <si>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</si>
  <si>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</si>
  <si>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</si>
  <si>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</si>
  <si>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</si>
  <si>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</si>
  <si>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</si>
  <si>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</si>
  <si>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</si>
  <si>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</si>
  <si>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</si>
  <si>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</si>
  <si>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</si>
  <si>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</si>
  <si>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</t>
  </si>
  <si>
    <t xml:space="preserve">    化解其他公益性乡村债务支出</t>
  </si>
  <si>
    <t xml:space="preserve">    其他农林水支出</t>
  </si>
  <si>
    <t>十三、交通运输支出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</si>
  <si>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</si>
  <si>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</si>
  <si>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</si>
  <si>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</si>
  <si>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</si>
  <si>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</si>
  <si>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</si>
  <si>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</si>
  <si>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</si>
  <si>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</si>
  <si>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</si>
  <si>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</si>
  <si>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</si>
  <si>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</si>
  <si>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</si>
  <si>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</si>
  <si>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</si>
  <si>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</si>
  <si>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</si>
  <si>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</si>
  <si>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</si>
  <si>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</si>
  <si>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</si>
  <si>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</si>
  <si>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</si>
  <si>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</si>
  <si>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</si>
  <si>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</si>
  <si>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</si>
  <si>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</si>
  <si>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</si>
  <si>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</si>
  <si>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</si>
  <si>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</si>
  <si>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</si>
  <si>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</si>
  <si>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</si>
  <si>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</si>
  <si>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</si>
  <si>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</si>
  <si>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</si>
  <si>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</si>
  <si>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</si>
  <si>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</si>
  <si>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</si>
  <si>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</si>
  <si>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</si>
  <si>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</t>
  </si>
  <si>
    <t xml:space="preserve">    公共交通运营补助</t>
  </si>
  <si>
    <t xml:space="preserve">    其他交通运输支出</t>
  </si>
  <si>
    <t>十四、资源勘探信息等支出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</si>
  <si>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</si>
  <si>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</si>
  <si>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</si>
  <si>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</si>
  <si>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</si>
  <si>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</si>
  <si>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</si>
  <si>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</si>
  <si>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</si>
  <si>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</si>
  <si>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</si>
  <si>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</si>
  <si>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</si>
  <si>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</si>
  <si>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</si>
  <si>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</si>
  <si>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</si>
  <si>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</si>
  <si>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</si>
  <si>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</si>
  <si>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</si>
  <si>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</si>
  <si>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</si>
  <si>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</si>
  <si>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</si>
  <si>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</si>
  <si>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</si>
  <si>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</si>
  <si>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</si>
  <si>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</si>
  <si>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</si>
  <si>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</si>
  <si>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</si>
  <si>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</si>
  <si>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</si>
  <si>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</si>
  <si>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</si>
  <si>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</si>
  <si>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</si>
  <si>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</si>
  <si>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</si>
  <si>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</si>
  <si>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</si>
  <si>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</si>
  <si>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</si>
  <si>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</t>
  </si>
  <si>
    <t>十五、商业服务业等支出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</si>
  <si>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</si>
  <si>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</si>
  <si>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</si>
  <si>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</si>
  <si>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</si>
  <si>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</si>
  <si>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</si>
  <si>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</si>
  <si>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</si>
  <si>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</t>
  </si>
  <si>
    <t xml:space="preserve">    服务业基础设施建设</t>
  </si>
  <si>
    <t xml:space="preserve">    其他商业服务业等支出</t>
  </si>
  <si>
    <t>十六、金融支出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</si>
  <si>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</si>
  <si>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</si>
  <si>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</si>
  <si>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</si>
  <si>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</si>
  <si>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</si>
  <si>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</si>
  <si>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</si>
  <si>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</si>
  <si>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</si>
  <si>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</si>
  <si>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</si>
  <si>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</si>
  <si>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</si>
  <si>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</si>
  <si>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</si>
  <si>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</si>
  <si>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</si>
  <si>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</si>
  <si>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</si>
  <si>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</si>
  <si>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</si>
  <si>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</t>
  </si>
  <si>
    <t xml:space="preserve">    其他金融支出</t>
  </si>
  <si>
    <t>十七、援助其他地区支出</t>
  </si>
  <si>
    <t>十八、自然资源海洋气象等支出</t>
  </si>
  <si>
    <t xml:space="preserve">  自然资源事务</t>
  </si>
  <si>
    <t xml:space="preserve">    自然资源规划及管理</t>
  </si>
  <si>
    <t xml:space="preserve">    土地资源调查</t>
  </si>
  <si>
    <t xml:space="preserve">    土地资源利用与保护</t>
  </si>
  <si>
    <t xml:space="preserve">    自然资源社会公益服务</t>
  </si>
  <si>
    <t xml:space="preserve">    自然资源行业业务管理</t>
  </si>
  <si>
    <t xml:space="preserve">    自然资源调查</t>
  </si>
  <si>
    <t xml:space="preserve">    国土整治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</si>
  <si>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</si>
  <si>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</si>
  <si>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</si>
  <si>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</si>
  <si>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</si>
  <si>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地质勘查基金（周转金）支出</t>
  </si>
  <si>
    <t xml:space="preserve">    其他自然资源事物支出</t>
  </si>
  <si>
    <t xml:space="preserve">  海洋管理事务</t>
  </si>
  <si>
    <t xml:space="preserve">  测绘事务</t>
  </si>
  <si>
    <t xml:space="preserve">    其他测绘事务支出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</si>
  <si>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</si>
  <si>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</si>
  <si>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</si>
  <si>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</si>
  <si>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</si>
  <si>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</si>
  <si>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</si>
  <si>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</si>
  <si>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</si>
  <si>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</si>
  <si>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</si>
  <si>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</si>
  <si>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</t>
  </si>
  <si>
    <t xml:space="preserve">    其他自然资源海洋气象等支出</t>
  </si>
  <si>
    <t>十九、住房保障支出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</si>
  <si>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</si>
  <si>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</si>
  <si>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</si>
  <si>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</si>
  <si>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</si>
  <si>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</si>
  <si>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</si>
  <si>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</si>
  <si>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</si>
  <si>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</si>
  <si>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</si>
  <si>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</si>
  <si>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</si>
  <si>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</si>
  <si>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</si>
  <si>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</si>
  <si>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</si>
  <si>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二十、粮油物资储备支出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</si>
  <si>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</si>
  <si>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</si>
  <si>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</si>
  <si>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</si>
  <si>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</si>
  <si>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</si>
  <si>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</si>
  <si>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</si>
  <si>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</si>
  <si>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</si>
  <si>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</si>
  <si>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</si>
  <si>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</si>
  <si>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</si>
  <si>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</si>
  <si>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</si>
  <si>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</si>
  <si>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</si>
  <si>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</si>
  <si>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</si>
  <si>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</si>
  <si>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</si>
  <si>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</si>
  <si>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</si>
  <si>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</si>
  <si>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</si>
  <si>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</si>
  <si>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</si>
  <si>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</si>
  <si>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储备粮（油）库建设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</si>
  <si>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</si>
  <si>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</si>
  <si>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</si>
  <si>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</si>
  <si>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</si>
  <si>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</si>
  <si>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</si>
  <si>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</si>
  <si>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</si>
  <si>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</si>
  <si>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</si>
  <si>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</si>
  <si>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</si>
  <si>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</si>
  <si>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二十一、灾害防治及应急管理支出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</si>
  <si>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</si>
  <si>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</si>
  <si>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</si>
  <si>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</si>
  <si>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</si>
  <si>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</si>
  <si>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</si>
  <si>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</si>
  <si>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</si>
  <si>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</si>
  <si>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</si>
  <si>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</si>
  <si>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</si>
  <si>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</si>
  <si>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</si>
  <si>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</si>
  <si>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</si>
  <si>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</si>
  <si>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</si>
  <si>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</si>
  <si>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</si>
  <si>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</si>
  <si>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</si>
  <si>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</si>
  <si>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</si>
  <si>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</si>
  <si>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</si>
  <si>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</si>
  <si>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</si>
  <si>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</si>
  <si>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</si>
  <si>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</si>
  <si>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</si>
  <si>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</si>
  <si>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</si>
  <si>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</si>
  <si>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</si>
  <si>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其他自然灾害生活救助支出</t>
  </si>
  <si>
    <t xml:space="preserve">  其他灾害防治及应急管理支出</t>
  </si>
  <si>
    <t>二十二、预备费</t>
  </si>
  <si>
    <t xml:space="preserve">  预备费</t>
  </si>
  <si>
    <t>二十三、其他支出</t>
  </si>
  <si>
    <t xml:space="preserve">  年初预留</t>
  </si>
  <si>
    <t xml:space="preserve">  其他支出</t>
  </si>
  <si>
    <t xml:space="preserve">    其他支出</t>
  </si>
  <si>
    <t>二十四、债务付息支出</t>
  </si>
  <si>
    <t xml:space="preserve">  地方政府一般债务付息支出</t>
  </si>
  <si>
    <t xml:space="preserve">    地方政府一般债券付息支出</t>
  </si>
  <si>
    <t xml:space="preserve">    地方政府其他一般债务付息支出</t>
  </si>
  <si>
    <t>二十五、债务发行费用支出</t>
  </si>
  <si>
    <t xml:space="preserve">  地方政府一般债务发行费用支出</t>
  </si>
  <si>
    <t>本级支出总计</t>
  </si>
  <si>
    <t>上解上级支出</t>
  </si>
  <si>
    <t xml:space="preserve">        体制上解支出</t>
  </si>
  <si>
    <t xml:space="preserve">        专项上解支出</t>
  </si>
  <si>
    <t>债务还本支出</t>
  </si>
  <si>
    <t>安排预算稳定调节基金</t>
  </si>
  <si>
    <t>结转下年支出</t>
  </si>
  <si>
    <t>一般公共预算支出总计</t>
  </si>
  <si>
    <t>附件3</t>
  </si>
  <si>
    <t>2019年度朝天区一般公共预算基本支出决算表</t>
  </si>
  <si>
    <t>基本支出合计</t>
  </si>
  <si>
    <t>决算数较预算调整数增（减）比例</t>
  </si>
  <si>
    <t>一、机关工资福利支出</t>
  </si>
  <si>
    <t>工资奖金津补贴</t>
  </si>
  <si>
    <t>社会保障缴费</t>
  </si>
  <si>
    <t>住房公积金</t>
  </si>
  <si>
    <t>其他工资福利支出</t>
  </si>
  <si>
    <t>二、机关商品和服务支出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</si>
  <si>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</si>
  <si>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</si>
  <si>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</si>
  <si>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</si>
  <si>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</si>
  <si>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</si>
  <si>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</si>
  <si>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</si>
  <si>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</si>
  <si>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</si>
  <si>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三、对事业单位经常性补助</t>
  </si>
  <si>
    <t>工资福利支出</t>
  </si>
  <si>
    <t>商品和服务支出</t>
  </si>
  <si>
    <t>其他对事业单位补助</t>
  </si>
  <si>
    <t>合计</t>
  </si>
  <si>
    <t>附件4</t>
  </si>
  <si>
    <t>2019年朝天区地方政府一般债务余额情况表</t>
  </si>
  <si>
    <t>项        目</t>
  </si>
  <si>
    <t>金    额</t>
  </si>
  <si>
    <t>一、2018年末地方政府债务余额</t>
  </si>
  <si>
    <t>二、2019年地方政府债务举借额</t>
  </si>
  <si>
    <t>三、2019年地方政府债务偿还减少额</t>
  </si>
  <si>
    <t>四、2019年末地方政府债务余额</t>
  </si>
  <si>
    <t>注：本表反映举借额和偿还额均包含置换债券。</t>
  </si>
  <si>
    <t>附件5</t>
  </si>
  <si>
    <t>2019年朝天区地方政府一般债务限额情况表</t>
  </si>
  <si>
    <t>地区</t>
  </si>
  <si>
    <t>2019年限额</t>
  </si>
  <si>
    <t>朝天区</t>
  </si>
  <si>
    <t>附件6</t>
  </si>
  <si>
    <t>2019年度朝天区政府性基金预算收入决算表</t>
  </si>
  <si>
    <t>一、农网还贷资金收入</t>
  </si>
  <si>
    <t>二、海南省高等级公路车辆通行附加费收入</t>
  </si>
  <si>
    <t>三、港口建设费收入</t>
  </si>
  <si>
    <t>四、散装水泥专项资金收入</t>
  </si>
  <si>
    <t>五、新型墙体材料专项基金收入</t>
  </si>
  <si>
    <t>六、新菜地开发建设基金收入</t>
  </si>
  <si>
    <t>七、新增建设用地土地有偿使用费收入</t>
  </si>
  <si>
    <t>八、南水北调工程建设基金收入</t>
  </si>
  <si>
    <t>九、城市公用事业附加收入</t>
  </si>
  <si>
    <t>十、国有土地收益基金收入</t>
  </si>
  <si>
    <t>十一、农业土地开发资金收入</t>
  </si>
  <si>
    <t>十二、国有土地使用权出让收入</t>
  </si>
  <si>
    <t>十三、大中型水库库区基金收入</t>
  </si>
  <si>
    <t>十四、彩票公益金收入</t>
  </si>
  <si>
    <t>十五、城市基础设施配套费收入</t>
  </si>
  <si>
    <t>十六、小型水库移民扶助基金收入</t>
  </si>
  <si>
    <t>十七、国家重大水利工程建设基金收入</t>
  </si>
  <si>
    <t>十八、车辆通行费</t>
  </si>
  <si>
    <t>十九、污水处理费收入</t>
  </si>
  <si>
    <t>二十、彩票发行机构和彩票销售机构的业务费用</t>
  </si>
  <si>
    <t>二十一、其他政府性基金收入</t>
  </si>
  <si>
    <t>转移性收入</t>
  </si>
  <si>
    <t xml:space="preserve">    政府性基金转移收入</t>
  </si>
  <si>
    <t xml:space="preserve">    　政府性基金补助收入</t>
  </si>
  <si>
    <t xml:space="preserve">    　政府性基金上解收入</t>
  </si>
  <si>
    <t xml:space="preserve">    上年结余收入</t>
  </si>
  <si>
    <t xml:space="preserve">    调入资金</t>
  </si>
  <si>
    <t xml:space="preserve">    其中：地方政府性基金调入专项收入</t>
  </si>
  <si>
    <t xml:space="preserve">    地方政府专项债务收入</t>
  </si>
  <si>
    <t xml:space="preserve">    地方政府专项债券转贷收入</t>
  </si>
  <si>
    <t>附件7</t>
  </si>
  <si>
    <t>2019年度朝天区政府性基金预算支出决算表</t>
  </si>
  <si>
    <t>一、科学技术支出</t>
  </si>
  <si>
    <t>二、文化体育与传媒支出</t>
  </si>
  <si>
    <t>三、社会保障和就业支出</t>
  </si>
  <si>
    <t xml:space="preserve">     大中型水库移民后期扶持基金支出</t>
  </si>
  <si>
    <t xml:space="preserve">       移民补助</t>
  </si>
  <si>
    <t>四、节能环保支出</t>
  </si>
  <si>
    <t>五、城乡社区支出</t>
  </si>
  <si>
    <t xml:space="preserve">    政府住房基金及对应专项债务收入安排的支出</t>
  </si>
  <si>
    <t xml:space="preserve">      管理费用支出</t>
  </si>
  <si>
    <t xml:space="preserve">      廉租住房支出</t>
  </si>
  <si>
    <t xml:space="preserve">      公共租赁住房支出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</si>
  <si>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</si>
  <si>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</si>
  <si>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</si>
  <si>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农村基础设施建设支出</t>
  </si>
  <si>
    <t xml:space="preserve">      城市建设支出</t>
  </si>
  <si>
    <t xml:space="preserve">      补助被征地农民支出</t>
  </si>
  <si>
    <t xml:space="preserve">      棚户区改造支出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</si>
  <si>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</si>
  <si>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</si>
  <si>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</si>
  <si>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</si>
  <si>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</si>
  <si>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</si>
  <si>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</si>
  <si>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>　    征地和拆迁补偿支出</t>
  </si>
  <si>
    <t>　    土地开发支出</t>
  </si>
  <si>
    <t>　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</si>
  <si>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</si>
  <si>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</si>
  <si>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公有房屋</t>
  </si>
  <si>
    <t xml:space="preserve">      其他城市基础设施配套费安排的支出</t>
  </si>
  <si>
    <t xml:space="preserve">   污水处理费及对应专项债务收入安排的支出</t>
  </si>
  <si>
    <t xml:space="preserve">      污水处理设施建设和运营</t>
  </si>
  <si>
    <t xml:space="preserve">      代征手续费</t>
  </si>
  <si>
    <t xml:space="preserve">      其他污水处理费安排的支出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</si>
  <si>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</si>
  <si>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</si>
  <si>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</si>
  <si>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</si>
  <si>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</si>
  <si>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 xml:space="preserve">    其他政府性基金及对应专项债务收入安排的支出</t>
  </si>
  <si>
    <t xml:space="preserve">        其他地方自行试点项目收益专项债券收入安排的支出</t>
  </si>
  <si>
    <t xml:space="preserve">    彩票公益金安排的支出</t>
  </si>
  <si>
    <t xml:space="preserve">        用于社会福利的彩票公益金支出</t>
  </si>
  <si>
    <t xml:space="preserve">        用于体育事业的彩票公益金支出</t>
  </si>
  <si>
    <t xml:space="preserve">        用于教育事业的彩票公益金支出</t>
  </si>
  <si>
    <t xml:space="preserve">        用于红十字事业的彩票公益金支出</t>
  </si>
  <si>
    <t xml:space="preserve">        用于残疾人事业的彩票公益金支出</t>
  </si>
  <si>
    <t xml:space="preserve">        用于文化事业的彩票公益金支出</t>
  </si>
  <si>
    <t xml:space="preserve">        用于扶贫的彩票公益金支出</t>
  </si>
  <si>
    <t xml:space="preserve">        用于法律援助的彩票公益金支出</t>
  </si>
  <si>
    <t xml:space="preserve">        用于城乡医疗救助的的彩票公益金支出</t>
  </si>
  <si>
    <t xml:space="preserve">        用于其他社会公益事业的彩票公益金支出</t>
  </si>
  <si>
    <t>十、债务还本支出</t>
  </si>
  <si>
    <t xml:space="preserve">    地方政府专项债务还本支出 </t>
  </si>
  <si>
    <t xml:space="preserve">      国有土地使用权出让金债务还本支出</t>
  </si>
  <si>
    <t>十一、债务付息支出</t>
  </si>
  <si>
    <t xml:space="preserve">    地方政府专项债务付息支出 </t>
  </si>
  <si>
    <t xml:space="preserve">      国有土地使用权出让金债务付息支出</t>
  </si>
  <si>
    <t>十二、债务发行费用支出</t>
  </si>
  <si>
    <t xml:space="preserve">    地方政府专项债务发行费用支出</t>
  </si>
  <si>
    <t xml:space="preserve">      国有土地使用权出让金债务发行费用支出</t>
  </si>
  <si>
    <t>本级支出合计</t>
  </si>
  <si>
    <t>政府性基金预算调出资金</t>
  </si>
  <si>
    <t>支出总计</t>
  </si>
  <si>
    <t>附件8</t>
  </si>
  <si>
    <t>2019年朝天区地方政府专项债务余额情况表</t>
  </si>
  <si>
    <t>附件9</t>
  </si>
  <si>
    <t>2019年朝天区地方政府专项债务限额情况表</t>
  </si>
  <si>
    <t>附件10</t>
  </si>
  <si>
    <t>2019年度朝天区国有资本经营预算收入决算表</t>
  </si>
  <si>
    <t>项      目</t>
  </si>
  <si>
    <t>一、利润收入</t>
  </si>
  <si>
    <t xml:space="preserve">    金融企业利润收入</t>
  </si>
  <si>
    <t xml:space="preserve">    石油石化企业利润收入</t>
  </si>
  <si>
    <t xml:space="preserve">    电力企业利润收入</t>
  </si>
  <si>
    <t xml:space="preserve">    地质勘查企业利润收入</t>
  </si>
  <si>
    <t xml:space="preserve">    卫生体育福利企业利润收入</t>
  </si>
  <si>
    <t xml:space="preserve">    教育文化广播企业利润收入</t>
  </si>
  <si>
    <t xml:space="preserve">    其他国有资本经营预算企业利润收入</t>
  </si>
  <si>
    <t>二、股利、股息收入</t>
  </si>
  <si>
    <t xml:space="preserve">    国有控股公司股利、股息收入</t>
  </si>
  <si>
    <t xml:space="preserve">    国有参股公司股利、股息收入</t>
  </si>
  <si>
    <t xml:space="preserve">    其他国有资本经营预算企业股利、股息收入</t>
  </si>
  <si>
    <t>三、产权转让收入</t>
  </si>
  <si>
    <t xml:space="preserve">    国有股权、股份转让收入</t>
  </si>
  <si>
    <t xml:space="preserve">    国有独资企业产权转让收入</t>
  </si>
  <si>
    <t xml:space="preserve">    其他国有资本经营预算企业产权转让收入</t>
  </si>
  <si>
    <t>四、其他收入</t>
  </si>
  <si>
    <t xml:space="preserve">    其他国有资本经营预算收入</t>
  </si>
  <si>
    <t>收入合计</t>
  </si>
  <si>
    <t>附件11</t>
  </si>
  <si>
    <t>2019年度朝天区国有资本经营预算支出决算表</t>
  </si>
  <si>
    <t xml:space="preserve">国有资本经营预算支出 </t>
  </si>
  <si>
    <t xml:space="preserve">    解决历史遗留问题及改革成本支出</t>
  </si>
  <si>
    <t xml:space="preserve">       厂办大集体改革支出</t>
  </si>
  <si>
    <t xml:space="preserve">       “三供一业”移交补助支出</t>
  </si>
  <si>
    <t xml:space="preserve">       国有企业办职教幼教补助支出</t>
  </si>
  <si>
    <t xml:space="preserve">       国有企业改革成本支出</t>
  </si>
  <si>
    <t xml:space="preserve">       其他解决历史遗留问题及改革成本支出</t>
  </si>
  <si>
    <t xml:space="preserve">    国有企业资本金注入</t>
  </si>
  <si>
    <t xml:space="preserve">       国有经济结构调整支出   </t>
  </si>
  <si>
    <t xml:space="preserve">       公益性设施投资支出</t>
  </si>
  <si>
    <t xml:space="preserve">       前瞻性战略性产业发展支出</t>
  </si>
  <si>
    <t xml:space="preserve">       其他国有企业资本金注入</t>
  </si>
  <si>
    <t xml:space="preserve">    国有企业政策性补贴</t>
  </si>
  <si>
    <t xml:space="preserve">       国有企业政策性补贴</t>
  </si>
  <si>
    <t xml:space="preserve">    金融国有资本经营预算支出</t>
  </si>
  <si>
    <t xml:space="preserve">       资本性支出</t>
  </si>
  <si>
    <t xml:space="preserve">       改革性支出</t>
  </si>
  <si>
    <t xml:space="preserve">       其他金融国有资本经营预算支出</t>
  </si>
  <si>
    <t xml:space="preserve">    其他国有资本经营预算支出</t>
  </si>
  <si>
    <t xml:space="preserve">       其他国有资本经营预算支出</t>
  </si>
  <si>
    <t>支出合计</t>
  </si>
  <si>
    <t>附件12</t>
  </si>
  <si>
    <t>2019年度朝天区社会保险基金预算收入决算表</t>
  </si>
  <si>
    <t>项  目</t>
  </si>
  <si>
    <t>一、企业职工基本养老保险基金收入</t>
  </si>
  <si>
    <t xml:space="preserve">    其中：基本养老保险费收入</t>
  </si>
  <si>
    <t xml:space="preserve">          基本养老保险基金财政补贴收入</t>
  </si>
  <si>
    <t xml:space="preserve">          其他基本养老保险基金收入</t>
  </si>
  <si>
    <t>二、失业保险基金收入</t>
  </si>
  <si>
    <t xml:space="preserve">    其中：失业保险费收入</t>
  </si>
  <si>
    <t xml:space="preserve">          失业保险基金财政补贴收入</t>
  </si>
  <si>
    <t xml:space="preserve">          其他失业保险基金收入</t>
  </si>
  <si>
    <t>三、城镇职工基本医疗保险基金收入</t>
  </si>
  <si>
    <t xml:space="preserve">    其中：基本医疗保险费收入</t>
  </si>
  <si>
    <t xml:space="preserve">          基本医疗保险基金财政补贴收入</t>
  </si>
  <si>
    <t xml:space="preserve">          其他基本医疗保险基金收入</t>
  </si>
  <si>
    <t>四、工伤保险基金收入</t>
  </si>
  <si>
    <t xml:space="preserve">    其中：工伤保险费收入</t>
  </si>
  <si>
    <t xml:space="preserve">          工伤保险基金财政补贴收入</t>
  </si>
  <si>
    <t xml:space="preserve">          其他工伤保险基金收入</t>
  </si>
  <si>
    <r>
      <t>五、生育保险基金</t>
    </r>
    <r>
      <rPr>
        <sz val="10"/>
        <color indexed="8"/>
        <rFont val="宋体"/>
        <family val="0"/>
      </rPr>
      <t>收入</t>
    </r>
  </si>
  <si>
    <t xml:space="preserve">    其中：生育保险费收入</t>
  </si>
  <si>
    <t xml:space="preserve">          生育保险基金财政补贴收入</t>
  </si>
  <si>
    <t xml:space="preserve">          其他生育保险基金收入</t>
  </si>
  <si>
    <r>
      <t>六、城乡居民基本医疗保险基金</t>
    </r>
    <r>
      <rPr>
        <sz val="10"/>
        <color indexed="8"/>
        <rFont val="宋体"/>
        <family val="0"/>
      </rPr>
      <t>收入</t>
    </r>
  </si>
  <si>
    <t xml:space="preserve">    其中：城乡居民基本医疗保险基金财政补贴收入</t>
  </si>
  <si>
    <r>
      <t>七、城乡居民基本养老保险基金</t>
    </r>
    <r>
      <rPr>
        <sz val="10"/>
        <color indexed="8"/>
        <rFont val="宋体"/>
        <family val="0"/>
      </rPr>
      <t>收入</t>
    </r>
  </si>
  <si>
    <t>社会保险基金收入合计</t>
  </si>
  <si>
    <t>附件13</t>
  </si>
  <si>
    <t>2019年度朝天区社会保险基金预算支出决算表</t>
  </si>
  <si>
    <t>一、企业职工基本养老保险基金支出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</si>
  <si>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</si>
  <si>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</si>
  <si>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</si>
  <si>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其他基本养老保险基金支出</t>
  </si>
  <si>
    <t>二、失业保险基金支出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</si>
  <si>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</si>
  <si>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</si>
  <si>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</si>
  <si>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</si>
  <si>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>三、城镇职工基本医疗保险基金支出</t>
  </si>
  <si>
    <t xml:space="preserve">    其中：基本医疗保险统筹基金待遇支出</t>
  </si>
  <si>
    <t xml:space="preserve">          医疗保险个人账户基金待遇支出</t>
  </si>
  <si>
    <t xml:space="preserve">          其他基本医疗保险基金支出</t>
  </si>
  <si>
    <t>四、工伤保险基金支出</t>
  </si>
  <si>
    <t xml:space="preserve">    其中：工伤保险待遇</t>
  </si>
  <si>
    <t xml:space="preserve">          其他工伤保险基金支出</t>
  </si>
  <si>
    <r>
      <t>五、生育保险基金</t>
    </r>
    <r>
      <rPr>
        <sz val="10"/>
        <color indexed="8"/>
        <rFont val="宋体"/>
        <family val="0"/>
      </rPr>
      <t>支出</t>
    </r>
  </si>
  <si>
    <t xml:space="preserve">    其中：生育保险金</t>
  </si>
  <si>
    <t xml:space="preserve">          其他生育保险基金支出</t>
  </si>
  <si>
    <r>
      <t>七、城乡居民基本养老保险基金</t>
    </r>
    <r>
      <rPr>
        <sz val="10"/>
        <color indexed="8"/>
        <rFont val="宋体"/>
        <family val="0"/>
      </rPr>
      <t>支出</t>
    </r>
  </si>
  <si>
    <t>社会保险基金支出合计</t>
  </si>
  <si>
    <t>附件14</t>
  </si>
  <si>
    <t>朝天区2020年1-6月财政预算收入执行情况表</t>
  </si>
  <si>
    <t xml:space="preserve">    单位：万元</t>
  </si>
  <si>
    <t>2020年     预算数</t>
  </si>
  <si>
    <t>1-6月累计 完 成 数</t>
  </si>
  <si>
    <t>上年同期     完成数</t>
  </si>
  <si>
    <t>1-6月完成数占年初预算数比例</t>
  </si>
  <si>
    <t>1-6月完成数比上年同期数增减比例</t>
  </si>
  <si>
    <t>地方一般公共预算收入合计</t>
  </si>
  <si>
    <t>一、税收收入小计</t>
  </si>
  <si>
    <t xml:space="preserve"> （一）增值税</t>
  </si>
  <si>
    <t xml:space="preserve"> （二）营业税</t>
  </si>
  <si>
    <t xml:space="preserve"> （三）企业所得税</t>
  </si>
  <si>
    <t xml:space="preserve"> （四）企业所得税退税</t>
  </si>
  <si>
    <t xml:space="preserve"> （五）个人所得税</t>
  </si>
  <si>
    <t xml:space="preserve"> （六）资源税</t>
  </si>
  <si>
    <t xml:space="preserve"> （七）固定资产投资方向调节税</t>
  </si>
  <si>
    <t xml:space="preserve"> （八）城市维护建设税</t>
  </si>
  <si>
    <t xml:space="preserve"> （九）房产税</t>
  </si>
  <si>
    <t xml:space="preserve"> （十）印花税</t>
  </si>
  <si>
    <t xml:space="preserve"> （十一）城镇土地使用税</t>
  </si>
  <si>
    <t xml:space="preserve"> （十二）土地增值税</t>
  </si>
  <si>
    <t xml:space="preserve"> （十三）车船税</t>
  </si>
  <si>
    <t xml:space="preserve"> （十四）耕地占用税</t>
  </si>
  <si>
    <t xml:space="preserve"> （十五）契税</t>
  </si>
  <si>
    <t xml:space="preserve"> （十六）环境保护税</t>
  </si>
  <si>
    <t xml:space="preserve"> （十七）其他税收收入</t>
  </si>
  <si>
    <t>二、非税收入小计</t>
  </si>
  <si>
    <t xml:space="preserve"> （一）专项收入</t>
  </si>
  <si>
    <t xml:space="preserve"> （二）行政性收费收入</t>
  </si>
  <si>
    <t xml:space="preserve"> （三）罚没收入</t>
  </si>
  <si>
    <t xml:space="preserve"> （四）国有资本经营收入</t>
  </si>
  <si>
    <t xml:space="preserve"> （五）国有资源（资产）有偿使用收入</t>
  </si>
  <si>
    <t xml:space="preserve"> （六）捐赠收入</t>
  </si>
  <si>
    <t xml:space="preserve"> （七）政府住房基金收入</t>
  </si>
  <si>
    <t xml:space="preserve"> （六）其他收入</t>
  </si>
  <si>
    <t>政府性基金预算收入合计</t>
  </si>
  <si>
    <t>一、农业土地开发资金收入</t>
  </si>
  <si>
    <t>二、城市公用事业附加收入</t>
  </si>
  <si>
    <t>三、城市基础设施配套费收入</t>
  </si>
  <si>
    <t>四、国有土地使用权出让金收入</t>
  </si>
  <si>
    <t>五、国有土地收益基金收入</t>
  </si>
  <si>
    <t>六、其他政府性基金收入</t>
  </si>
  <si>
    <t>国有资本经营预算收入合计</t>
  </si>
  <si>
    <t>一、股利股息收入</t>
  </si>
  <si>
    <t>二、其他收入</t>
  </si>
  <si>
    <t>社会保险基金预算收入合计</t>
  </si>
  <si>
    <t>一、城乡居民基本医疗保险基金收入</t>
  </si>
  <si>
    <t>二、城乡居民基本养老保险基金收入</t>
  </si>
  <si>
    <t>附件15</t>
  </si>
  <si>
    <t>朝天区2020年1-6月财政预算支出执行情况表</t>
  </si>
  <si>
    <t>2020年预算数</t>
  </si>
  <si>
    <t>1-6月实现支出数</t>
  </si>
  <si>
    <t>上年同期实现支出数</t>
  </si>
  <si>
    <t>1-6月实现数占年初预算数比例</t>
  </si>
  <si>
    <t>1-6月实现数比上年同期数增减 比 例</t>
  </si>
  <si>
    <t>一般公共预算支出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</si>
  <si>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</si>
  <si>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</si>
  <si>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</si>
  <si>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</si>
  <si>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</si>
  <si>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</si>
  <si>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</si>
  <si>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</si>
  <si>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</si>
  <si>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</si>
  <si>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</si>
  <si>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</si>
  <si>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</si>
  <si>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</si>
  <si>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</si>
  <si>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十七、灾害防治及应急管理支出</t>
  </si>
  <si>
    <t>十八、自然资源海洋气象等事务</t>
  </si>
  <si>
    <t>二十、粮油物资储备事务</t>
  </si>
  <si>
    <t>二十一、预备费</t>
  </si>
  <si>
    <t>二十二、债务付息支出</t>
  </si>
  <si>
    <t>二十三、债务发行费用支出</t>
  </si>
  <si>
    <t>二十四、其他支出</t>
  </si>
  <si>
    <t>政府性基金预算支出</t>
  </si>
  <si>
    <t>一、社会保障和就业</t>
  </si>
  <si>
    <t>二、城乡社区事务</t>
  </si>
  <si>
    <t>三、农林水事务</t>
  </si>
  <si>
    <t>四、其他</t>
  </si>
  <si>
    <t>五、债务付息支出</t>
  </si>
  <si>
    <t>六、政府性基金预算调出资金</t>
  </si>
  <si>
    <t>国有资本经营预算支出</t>
  </si>
  <si>
    <t>一、解决历史遗留问题及改革成本支出</t>
  </si>
  <si>
    <t>二、其他国有资本经营预算支出</t>
  </si>
  <si>
    <t>社会保险基金预算支出</t>
  </si>
  <si>
    <t>一、城乡居民基本医疗保险基金支出</t>
  </si>
  <si>
    <t>二、城乡居民基本养老保险基金支出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</si>
</sst>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_ 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黑体"/>
      <family val="0"/>
    </font>
    <font>
      <b/>
      <sz val="20"/>
      <color indexed="8"/>
      <name val="方正大标宋简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大标宋简体"/>
      <family val="0"/>
    </font>
    <font>
      <b/>
      <sz val="12"/>
      <name val="宋体"/>
      <family val="0"/>
    </font>
    <font>
      <b/>
      <sz val="14"/>
      <name val="黑体"/>
      <family val="0"/>
    </font>
    <font>
      <b/>
      <sz val="20"/>
      <name val="方正大标宋简体"/>
      <family val="0"/>
    </font>
    <font>
      <sz val="10"/>
      <color indexed="63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20"/>
      <name val="方正小标宋简体"/>
      <family val="0"/>
    </font>
    <font>
      <sz val="20"/>
      <name val="方正小标宋简体"/>
      <family val="0"/>
    </font>
    <font>
      <b/>
      <sz val="10"/>
      <color indexed="63"/>
      <name val="宋体"/>
      <family val="0"/>
    </font>
    <font>
      <sz val="14"/>
      <name val="黑体"/>
      <family val="0"/>
    </font>
    <font>
      <b/>
      <sz val="20"/>
      <name val="宋体"/>
      <family val="0"/>
    </font>
    <font>
      <b/>
      <sz val="14"/>
      <color indexed="8"/>
      <name val="方正黑体_GBK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2"/>
      <name val="仿宋_GB2312"/>
      <family val="3"/>
    </font>
    <font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24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1" fillId="0" borderId="3" applyNumberFormat="0" applyFill="0" applyAlignment="0" applyProtection="0"/>
    <xf numFmtId="0" fontId="24" fillId="7" borderId="0" applyNumberFormat="0" applyBorder="0" applyAlignment="0" applyProtection="0"/>
    <xf numFmtId="0" fontId="27" fillId="0" borderId="4" applyNumberFormat="0" applyFill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30" fillId="2" borderId="5" applyNumberFormat="0" applyAlignment="0" applyProtection="0"/>
    <xf numFmtId="0" fontId="26" fillId="2" borderId="1" applyNumberFormat="0" applyAlignment="0" applyProtection="0"/>
    <xf numFmtId="0" fontId="32" fillId="8" borderId="6" applyNumberFormat="0" applyAlignment="0" applyProtection="0"/>
    <xf numFmtId="0" fontId="1" fillId="9" borderId="0" applyNumberFormat="0" applyBorder="0" applyAlignment="0" applyProtection="0"/>
    <xf numFmtId="0" fontId="24" fillId="10" borderId="0" applyNumberFormat="0" applyBorder="0" applyAlignment="0" applyProtection="0"/>
    <xf numFmtId="0" fontId="35" fillId="0" borderId="7" applyNumberFormat="0" applyFill="0" applyAlignment="0" applyProtection="0"/>
    <xf numFmtId="0" fontId="2" fillId="0" borderId="8" applyNumberFormat="0" applyFill="0" applyAlignment="0" applyProtection="0"/>
    <xf numFmtId="0" fontId="25" fillId="9" borderId="0" applyNumberFormat="0" applyBorder="0" applyAlignment="0" applyProtection="0"/>
    <xf numFmtId="0" fontId="40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41" fillId="0" borderId="0">
      <alignment/>
      <protection/>
    </xf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>
      <alignment/>
      <protection/>
    </xf>
    <xf numFmtId="0" fontId="1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>
      <alignment vertical="center"/>
      <protection/>
    </xf>
    <xf numFmtId="0" fontId="1" fillId="11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/>
      <protection/>
    </xf>
    <xf numFmtId="0" fontId="1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0" borderId="0">
      <alignment vertical="center"/>
      <protection/>
    </xf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19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19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19" borderId="0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vertical="center" wrapText="1"/>
    </xf>
    <xf numFmtId="176" fontId="7" fillId="19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center" wrapText="1"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19" borderId="10" xfId="0" applyNumberFormat="1" applyFont="1" applyFill="1" applyBorder="1" applyAlignment="1">
      <alignment horizontal="right" vertical="center" wrapText="1"/>
    </xf>
    <xf numFmtId="176" fontId="6" fillId="0" borderId="10" xfId="0" applyNumberFormat="1" applyFont="1" applyFill="1" applyBorder="1" applyAlignment="1">
      <alignment vertical="center" wrapText="1"/>
    </xf>
    <xf numFmtId="176" fontId="8" fillId="0" borderId="10" xfId="70" applyNumberFormat="1" applyFont="1" applyFill="1" applyBorder="1" applyAlignment="1" applyProtection="1">
      <alignment horizontal="right" vertical="center" wrapText="1"/>
      <protection/>
    </xf>
    <xf numFmtId="0" fontId="7" fillId="19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justify" vertical="center" wrapText="1"/>
    </xf>
    <xf numFmtId="0" fontId="6" fillId="19" borderId="10" xfId="0" applyFont="1" applyFill="1" applyBorder="1" applyAlignment="1">
      <alignment vertical="center"/>
    </xf>
    <xf numFmtId="176" fontId="6" fillId="19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19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19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19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176" fontId="5" fillId="19" borderId="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19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176" fontId="7" fillId="0" borderId="9" xfId="0" applyNumberFormat="1" applyFont="1" applyFill="1" applyBorder="1" applyAlignment="1">
      <alignment horizontal="right" vertical="center" wrapText="1"/>
    </xf>
    <xf numFmtId="176" fontId="7" fillId="19" borderId="9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right" vertical="center" wrapText="1"/>
    </xf>
    <xf numFmtId="176" fontId="7" fillId="19" borderId="10" xfId="0" applyNumberFormat="1" applyFont="1" applyFill="1" applyBorder="1" applyAlignment="1">
      <alignment horizontal="right" vertical="center" wrapText="1"/>
    </xf>
    <xf numFmtId="0" fontId="7" fillId="19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6" fillId="19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6" fillId="19" borderId="9" xfId="0" applyFont="1" applyFill="1" applyBorder="1" applyAlignment="1">
      <alignment horizontal="left" vertical="center" wrapText="1"/>
    </xf>
    <xf numFmtId="176" fontId="6" fillId="19" borderId="9" xfId="0" applyNumberFormat="1" applyFont="1" applyFill="1" applyBorder="1" applyAlignment="1">
      <alignment horizontal="right" vertical="center" wrapText="1"/>
    </xf>
    <xf numFmtId="176" fontId="8" fillId="0" borderId="10" xfId="66" applyNumberFormat="1" applyFont="1" applyFill="1" applyBorder="1" applyAlignment="1">
      <alignment horizontal="right" vertical="center" wrapText="1"/>
      <protection/>
    </xf>
    <xf numFmtId="176" fontId="6" fillId="19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0" fillId="0" borderId="0" xfId="66" applyFill="1">
      <alignment vertical="center"/>
      <protection/>
    </xf>
    <xf numFmtId="0" fontId="11" fillId="0" borderId="0" xfId="0" applyFont="1" applyAlignment="1">
      <alignment vertical="center"/>
    </xf>
    <xf numFmtId="0" fontId="10" fillId="0" borderId="0" xfId="66" applyFont="1" applyFill="1">
      <alignment vertical="center"/>
      <protection/>
    </xf>
    <xf numFmtId="0" fontId="12" fillId="0" borderId="0" xfId="66" applyFont="1" applyFill="1" applyAlignment="1">
      <alignment horizontal="center" vertical="center"/>
      <protection/>
    </xf>
    <xf numFmtId="0" fontId="8" fillId="0" borderId="0" xfId="66" applyFont="1" applyFill="1">
      <alignment vertical="center"/>
      <protection/>
    </xf>
    <xf numFmtId="176" fontId="8" fillId="0" borderId="0" xfId="59" applyNumberFormat="1" applyFont="1" applyBorder="1" applyAlignment="1">
      <alignment horizontal="right" vertical="center"/>
      <protection/>
    </xf>
    <xf numFmtId="0" fontId="8" fillId="0" borderId="11" xfId="66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76" fontId="8" fillId="0" borderId="10" xfId="37" applyNumberFormat="1" applyFont="1" applyFill="1" applyBorder="1" applyAlignment="1">
      <alignment horizontal="center" vertical="center" wrapText="1"/>
      <protection/>
    </xf>
    <xf numFmtId="0" fontId="6" fillId="19" borderId="10" xfId="66" applyFont="1" applyFill="1" applyBorder="1" applyAlignment="1">
      <alignment horizontal="justify" vertical="center" wrapText="1"/>
      <protection/>
    </xf>
    <xf numFmtId="0" fontId="0" fillId="19" borderId="10" xfId="66" applyFill="1" applyBorder="1">
      <alignment vertical="center"/>
      <protection/>
    </xf>
    <xf numFmtId="0" fontId="8" fillId="19" borderId="11" xfId="66" applyFont="1" applyFill="1" applyBorder="1" applyAlignment="1">
      <alignment horizontal="center" vertical="center" wrapText="1"/>
      <protection/>
    </xf>
    <xf numFmtId="0" fontId="0" fillId="0" borderId="10" xfId="66" applyFill="1" applyBorder="1">
      <alignment vertical="center"/>
      <protection/>
    </xf>
    <xf numFmtId="0" fontId="8" fillId="19" borderId="10" xfId="66" applyFont="1" applyFill="1" applyBorder="1" applyAlignment="1">
      <alignment horizontal="justify" vertical="center" wrapText="1"/>
      <protection/>
    </xf>
    <xf numFmtId="0" fontId="14" fillId="19" borderId="10" xfId="0" applyFont="1" applyFill="1" applyBorder="1" applyAlignment="1">
      <alignment horizontal="left" vertical="center" wrapText="1"/>
    </xf>
    <xf numFmtId="176" fontId="8" fillId="19" borderId="11" xfId="66" applyNumberFormat="1" applyFont="1" applyFill="1" applyBorder="1" applyAlignment="1">
      <alignment horizontal="right" vertical="center" wrapText="1"/>
      <protection/>
    </xf>
    <xf numFmtId="10" fontId="8" fillId="0" borderId="10" xfId="0" applyNumberFormat="1" applyFont="1" applyBorder="1" applyAlignment="1">
      <alignment horizontal="right" vertical="center" wrapText="1"/>
    </xf>
    <xf numFmtId="177" fontId="14" fillId="19" borderId="10" xfId="0" applyNumberFormat="1" applyFont="1" applyFill="1" applyBorder="1" applyAlignment="1">
      <alignment horizontal="right" vertical="center" wrapText="1"/>
    </xf>
    <xf numFmtId="176" fontId="8" fillId="0" borderId="11" xfId="66" applyNumberFormat="1" applyFont="1" applyFill="1" applyBorder="1" applyAlignment="1">
      <alignment horizontal="right" vertical="center" wrapText="1"/>
      <protection/>
    </xf>
    <xf numFmtId="0" fontId="7" fillId="19" borderId="10" xfId="66" applyFont="1" applyFill="1" applyBorder="1" applyAlignment="1">
      <alignment horizontal="center" vertical="center" wrapText="1"/>
      <protection/>
    </xf>
    <xf numFmtId="176" fontId="15" fillId="19" borderId="11" xfId="66" applyNumberFormat="1" applyFont="1" applyFill="1" applyBorder="1" applyAlignment="1">
      <alignment horizontal="right" vertical="center" wrapText="1"/>
      <protection/>
    </xf>
    <xf numFmtId="10" fontId="15" fillId="0" borderId="10" xfId="0" applyNumberFormat="1" applyFont="1" applyBorder="1" applyAlignment="1">
      <alignment horizontal="right" vertical="center" wrapText="1"/>
    </xf>
    <xf numFmtId="0" fontId="10" fillId="0" borderId="10" xfId="66" applyFont="1" applyFill="1" applyBorder="1">
      <alignment vertical="center"/>
      <protection/>
    </xf>
    <xf numFmtId="176" fontId="0" fillId="0" borderId="0" xfId="66" applyNumberFormat="1" applyFill="1">
      <alignment vertical="center"/>
      <protection/>
    </xf>
    <xf numFmtId="176" fontId="10" fillId="0" borderId="0" xfId="66" applyNumberFormat="1" applyFont="1" applyFill="1">
      <alignment vertical="center"/>
      <protection/>
    </xf>
    <xf numFmtId="176" fontId="8" fillId="0" borderId="0" xfId="66" applyNumberFormat="1" applyFont="1" applyFill="1">
      <alignment vertical="center"/>
      <protection/>
    </xf>
    <xf numFmtId="0" fontId="8" fillId="0" borderId="9" xfId="66" applyFont="1" applyFill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76" fontId="8" fillId="0" borderId="9" xfId="37" applyNumberFormat="1" applyFont="1" applyFill="1" applyBorder="1" applyAlignment="1">
      <alignment horizontal="center" vertical="center" wrapText="1"/>
      <protection/>
    </xf>
    <xf numFmtId="0" fontId="0" fillId="0" borderId="0" xfId="59" applyFont="1" applyBorder="1">
      <alignment vertical="center"/>
      <protection/>
    </xf>
    <xf numFmtId="0" fontId="0" fillId="0" borderId="0" xfId="59" applyFont="1" applyFill="1">
      <alignment vertical="center"/>
      <protection/>
    </xf>
    <xf numFmtId="0" fontId="16" fillId="0" borderId="0" xfId="59" applyFont="1" applyFill="1">
      <alignment vertical="center"/>
      <protection/>
    </xf>
    <xf numFmtId="0" fontId="0" fillId="0" borderId="0" xfId="59">
      <alignment vertical="center"/>
      <protection/>
    </xf>
    <xf numFmtId="176" fontId="0" fillId="0" borderId="0" xfId="59" applyNumberFormat="1" applyAlignment="1">
      <alignment horizontal="right" vertical="center"/>
      <protection/>
    </xf>
    <xf numFmtId="176" fontId="0" fillId="0" borderId="0" xfId="59" applyNumberFormat="1" applyFont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176" fontId="10" fillId="0" borderId="0" xfId="59" applyNumberFormat="1" applyFont="1" applyAlignment="1">
      <alignment horizontal="right" vertical="center"/>
      <protection/>
    </xf>
    <xf numFmtId="176" fontId="10" fillId="0" borderId="0" xfId="59" applyNumberFormat="1" applyFont="1" applyAlignment="1">
      <alignment horizontal="right" vertical="center"/>
      <protection/>
    </xf>
    <xf numFmtId="0" fontId="4" fillId="0" borderId="0" xfId="0" applyFont="1" applyAlignment="1">
      <alignment horizontal="center" vertical="center"/>
    </xf>
    <xf numFmtId="0" fontId="8" fillId="0" borderId="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horizontal="center" vertical="center"/>
      <protection/>
    </xf>
    <xf numFmtId="0" fontId="0" fillId="0" borderId="0" xfId="59" applyFont="1">
      <alignment vertical="center"/>
      <protection/>
    </xf>
    <xf numFmtId="0" fontId="8" fillId="19" borderId="11" xfId="0" applyFont="1" applyFill="1" applyBorder="1" applyAlignment="1">
      <alignment vertical="center"/>
    </xf>
    <xf numFmtId="176" fontId="8" fillId="19" borderId="11" xfId="62" applyNumberFormat="1" applyFont="1" applyFill="1" applyBorder="1" applyAlignment="1">
      <alignment horizontal="right" vertical="center"/>
      <protection/>
    </xf>
    <xf numFmtId="176" fontId="8" fillId="0" borderId="10" xfId="59" applyNumberFormat="1" applyFont="1" applyBorder="1" applyAlignment="1">
      <alignment horizontal="right" vertical="center"/>
      <protection/>
    </xf>
    <xf numFmtId="176" fontId="8" fillId="0" borderId="12" xfId="59" applyNumberFormat="1" applyFont="1" applyBorder="1" applyAlignment="1">
      <alignment horizontal="right" vertical="center"/>
      <protection/>
    </xf>
    <xf numFmtId="0" fontId="0" fillId="19" borderId="10" xfId="59" applyFill="1" applyBorder="1">
      <alignment vertical="center"/>
      <protection/>
    </xf>
    <xf numFmtId="176" fontId="8" fillId="19" borderId="10" xfId="62" applyNumberFormat="1" applyFont="1" applyFill="1" applyBorder="1" applyAlignment="1">
      <alignment horizontal="right" vertical="center"/>
      <protection/>
    </xf>
    <xf numFmtId="176" fontId="8" fillId="0" borderId="10" xfId="62" applyNumberFormat="1" applyFont="1" applyFill="1" applyBorder="1" applyAlignment="1">
      <alignment horizontal="right" vertical="center"/>
      <protection/>
    </xf>
    <xf numFmtId="176" fontId="8" fillId="0" borderId="10" xfId="59" applyNumberFormat="1" applyFont="1" applyFill="1" applyBorder="1" applyAlignment="1">
      <alignment horizontal="right" vertical="center"/>
      <protection/>
    </xf>
    <xf numFmtId="176" fontId="17" fillId="0" borderId="10" xfId="59" applyNumberFormat="1" applyFont="1" applyFill="1" applyBorder="1" applyAlignment="1">
      <alignment horizontal="right" vertical="center"/>
      <protection/>
    </xf>
    <xf numFmtId="0" fontId="8" fillId="19" borderId="11" xfId="0" applyFont="1" applyFill="1" applyBorder="1" applyAlignment="1">
      <alignment horizontal="left" vertical="center"/>
    </xf>
    <xf numFmtId="0" fontId="10" fillId="19" borderId="10" xfId="59" applyFont="1" applyFill="1" applyBorder="1">
      <alignment vertical="center"/>
      <protection/>
    </xf>
    <xf numFmtId="0" fontId="16" fillId="19" borderId="10" xfId="59" applyFont="1" applyFill="1" applyBorder="1">
      <alignment vertical="center"/>
      <protection/>
    </xf>
    <xf numFmtId="176" fontId="8" fillId="0" borderId="9" xfId="59" applyNumberFormat="1" applyFont="1" applyFill="1" applyBorder="1" applyAlignment="1">
      <alignment horizontal="right" vertical="center"/>
      <protection/>
    </xf>
    <xf numFmtId="176" fontId="8" fillId="19" borderId="10" xfId="59" applyNumberFormat="1" applyFont="1" applyFill="1" applyBorder="1" applyAlignment="1">
      <alignment horizontal="right" vertical="center"/>
      <protection/>
    </xf>
    <xf numFmtId="0" fontId="8" fillId="19" borderId="13" xfId="0" applyFont="1" applyFill="1" applyBorder="1" applyAlignment="1">
      <alignment horizontal="left" vertical="center"/>
    </xf>
    <xf numFmtId="0" fontId="15" fillId="19" borderId="10" xfId="59" applyFont="1" applyFill="1" applyBorder="1" applyAlignment="1">
      <alignment horizontal="center" vertical="center"/>
      <protection/>
    </xf>
    <xf numFmtId="176" fontId="15" fillId="0" borderId="11" xfId="66" applyNumberFormat="1" applyFont="1" applyFill="1" applyBorder="1" applyAlignment="1">
      <alignment horizontal="right" vertical="center" wrapText="1"/>
      <protection/>
    </xf>
    <xf numFmtId="176" fontId="0" fillId="0" borderId="0" xfId="59" applyNumberFormat="1" applyFont="1" applyFill="1" applyAlignment="1">
      <alignment horizontal="right" vertical="center"/>
      <protection/>
    </xf>
    <xf numFmtId="176" fontId="16" fillId="0" borderId="0" xfId="59" applyNumberFormat="1" applyFont="1" applyFill="1" applyAlignment="1">
      <alignment horizontal="right" vertical="center"/>
      <protection/>
    </xf>
    <xf numFmtId="0" fontId="10" fillId="0" borderId="0" xfId="59" applyFont="1">
      <alignment vertical="center"/>
      <protection/>
    </xf>
    <xf numFmtId="176" fontId="0" fillId="0" borderId="0" xfId="59" applyNumberFormat="1">
      <alignment vertical="center"/>
      <protection/>
    </xf>
    <xf numFmtId="176" fontId="10" fillId="0" borderId="0" xfId="59" applyNumberFormat="1" applyFont="1">
      <alignment vertical="center"/>
      <protection/>
    </xf>
    <xf numFmtId="176" fontId="8" fillId="0" borderId="0" xfId="59" applyNumberFormat="1" applyFont="1" applyBorder="1" applyAlignment="1">
      <alignment horizontal="center" vertical="center"/>
      <protection/>
    </xf>
    <xf numFmtId="176" fontId="8" fillId="0" borderId="0" xfId="59" applyNumberFormat="1" applyFont="1" applyAlignment="1">
      <alignment horizontal="right" vertical="center"/>
      <protection/>
    </xf>
    <xf numFmtId="176" fontId="8" fillId="0" borderId="0" xfId="59" applyNumberFormat="1" applyFont="1" applyAlignment="1">
      <alignment vertical="center"/>
      <protection/>
    </xf>
    <xf numFmtId="0" fontId="8" fillId="19" borderId="11" xfId="62" applyFont="1" applyFill="1" applyBorder="1" applyAlignment="1">
      <alignment vertical="center"/>
      <protection/>
    </xf>
    <xf numFmtId="0" fontId="0" fillId="19" borderId="10" xfId="59" applyFill="1" applyBorder="1">
      <alignment vertical="center"/>
      <protection/>
    </xf>
    <xf numFmtId="176" fontId="8" fillId="19" borderId="11" xfId="59" applyNumberFormat="1" applyFont="1" applyFill="1" applyBorder="1" applyAlignment="1">
      <alignment horizontal="right" vertical="center"/>
      <protection/>
    </xf>
    <xf numFmtId="176" fontId="8" fillId="0" borderId="10" xfId="59" applyNumberFormat="1" applyFont="1" applyBorder="1">
      <alignment vertical="center"/>
      <protection/>
    </xf>
    <xf numFmtId="0" fontId="0" fillId="19" borderId="10" xfId="59" applyFont="1" applyFill="1" applyBorder="1">
      <alignment vertical="center"/>
      <protection/>
    </xf>
    <xf numFmtId="176" fontId="8" fillId="0" borderId="10" xfId="59" applyNumberFormat="1" applyFont="1" applyFill="1" applyBorder="1">
      <alignment vertical="center"/>
      <protection/>
    </xf>
    <xf numFmtId="176" fontId="17" fillId="0" borderId="10" xfId="59" applyNumberFormat="1" applyFont="1" applyFill="1" applyBorder="1">
      <alignment vertical="center"/>
      <protection/>
    </xf>
    <xf numFmtId="176" fontId="8" fillId="19" borderId="10" xfId="70" applyNumberFormat="1" applyFont="1" applyFill="1" applyBorder="1" applyAlignment="1" applyProtection="1">
      <alignment horizontal="right" vertical="center" wrapText="1"/>
      <protection/>
    </xf>
    <xf numFmtId="176" fontId="15" fillId="19" borderId="10" xfId="70" applyNumberFormat="1" applyFont="1" applyFill="1" applyBorder="1" applyAlignment="1" applyProtection="1">
      <alignment horizontal="right" vertical="center" wrapText="1"/>
      <protection/>
    </xf>
    <xf numFmtId="0" fontId="0" fillId="0" borderId="14" xfId="59" applyFont="1" applyFill="1" applyBorder="1" applyAlignment="1">
      <alignment horizontal="left" vertical="center"/>
      <protection/>
    </xf>
    <xf numFmtId="176" fontId="0" fillId="0" borderId="14" xfId="59" applyNumberFormat="1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justify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176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/>
    </xf>
    <xf numFmtId="0" fontId="0" fillId="19" borderId="0" xfId="0" applyFont="1" applyFill="1" applyAlignment="1">
      <alignment vertical="center"/>
    </xf>
    <xf numFmtId="0" fontId="10" fillId="19" borderId="0" xfId="0" applyFont="1" applyFill="1" applyAlignment="1">
      <alignment vertical="center"/>
    </xf>
    <xf numFmtId="0" fontId="10" fillId="19" borderId="0" xfId="0" applyFont="1" applyFill="1" applyAlignment="1">
      <alignment vertical="center"/>
    </xf>
    <xf numFmtId="176" fontId="8" fillId="19" borderId="0" xfId="0" applyNumberFormat="1" applyFont="1" applyFill="1" applyAlignment="1">
      <alignment horizontal="right" vertical="center"/>
    </xf>
    <xf numFmtId="0" fontId="11" fillId="19" borderId="0" xfId="0" applyFont="1" applyFill="1" applyAlignment="1">
      <alignment horizontal="justify" vertical="center"/>
    </xf>
    <xf numFmtId="0" fontId="15" fillId="19" borderId="0" xfId="0" applyFont="1" applyFill="1" applyAlignment="1">
      <alignment vertical="center"/>
    </xf>
    <xf numFmtId="176" fontId="15" fillId="19" borderId="0" xfId="0" applyNumberFormat="1" applyFont="1" applyFill="1" applyAlignment="1">
      <alignment horizontal="right" vertical="center"/>
    </xf>
    <xf numFmtId="0" fontId="12" fillId="19" borderId="0" xfId="0" applyFont="1" applyFill="1" applyAlignment="1">
      <alignment horizontal="center" vertical="center"/>
    </xf>
    <xf numFmtId="176" fontId="12" fillId="19" borderId="0" xfId="0" applyNumberFormat="1" applyFont="1" applyFill="1" applyAlignment="1">
      <alignment horizontal="right" vertical="center"/>
    </xf>
    <xf numFmtId="0" fontId="8" fillId="19" borderId="0" xfId="0" applyFont="1" applyFill="1" applyAlignment="1">
      <alignment horizontal="right" vertical="center"/>
    </xf>
    <xf numFmtId="0" fontId="8" fillId="19" borderId="10" xfId="0" applyFont="1" applyFill="1" applyBorder="1" applyAlignment="1">
      <alignment horizontal="center" vertical="center" wrapText="1"/>
    </xf>
    <xf numFmtId="176" fontId="8" fillId="19" borderId="10" xfId="0" applyNumberFormat="1" applyFont="1" applyFill="1" applyBorder="1" applyAlignment="1">
      <alignment horizontal="center" vertical="center" wrapText="1"/>
    </xf>
    <xf numFmtId="178" fontId="8" fillId="0" borderId="10" xfId="70" applyNumberFormat="1" applyFont="1" applyBorder="1" applyAlignment="1">
      <alignment vertical="center"/>
      <protection/>
    </xf>
    <xf numFmtId="176" fontId="15" fillId="0" borderId="10" xfId="69" applyNumberFormat="1" applyFont="1" applyFill="1" applyBorder="1" applyAlignment="1">
      <alignment horizontal="right" vertical="center"/>
      <protection/>
    </xf>
    <xf numFmtId="10" fontId="8" fillId="19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176" fontId="8" fillId="0" borderId="10" xfId="70" applyNumberFormat="1" applyFont="1" applyBorder="1" applyAlignment="1">
      <alignment horizontal="right" vertical="center"/>
      <protection/>
    </xf>
    <xf numFmtId="0" fontId="6" fillId="0" borderId="10" xfId="0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 applyProtection="1">
      <alignment horizontal="left" vertical="center"/>
      <protection/>
    </xf>
    <xf numFmtId="0" fontId="10" fillId="19" borderId="9" xfId="0" applyFont="1" applyFill="1" applyBorder="1" applyAlignment="1">
      <alignment vertical="center"/>
    </xf>
    <xf numFmtId="176" fontId="8" fillId="19" borderId="15" xfId="70" applyNumberFormat="1" applyFont="1" applyFill="1" applyBorder="1" applyAlignment="1" applyProtection="1">
      <alignment horizontal="right" vertical="center" wrapText="1"/>
      <protection/>
    </xf>
    <xf numFmtId="3" fontId="8" fillId="0" borderId="9" xfId="0" applyNumberFormat="1" applyFont="1" applyFill="1" applyBorder="1" applyAlignment="1" applyProtection="1">
      <alignment horizontal="left" vertical="center"/>
      <protection/>
    </xf>
    <xf numFmtId="176" fontId="8" fillId="0" borderId="9" xfId="70" applyNumberFormat="1" applyFont="1" applyFill="1" applyBorder="1" applyAlignment="1" applyProtection="1">
      <alignment horizontal="right" vertical="center" wrapText="1"/>
      <protection/>
    </xf>
    <xf numFmtId="0" fontId="0" fillId="19" borderId="9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176" fontId="15" fillId="0" borderId="10" xfId="70" applyNumberFormat="1" applyFont="1" applyFill="1" applyBorder="1" applyAlignment="1" applyProtection="1">
      <alignment horizontal="right" vertical="center" wrapText="1"/>
      <protection/>
    </xf>
    <xf numFmtId="10" fontId="15" fillId="19" borderId="10" xfId="0" applyNumberFormat="1" applyFont="1" applyFill="1" applyBorder="1" applyAlignment="1">
      <alignment horizontal="right" vertical="center" wrapText="1"/>
    </xf>
    <xf numFmtId="0" fontId="10" fillId="19" borderId="10" xfId="0" applyFont="1" applyFill="1" applyBorder="1" applyAlignment="1">
      <alignment vertical="center"/>
    </xf>
    <xf numFmtId="0" fontId="0" fillId="19" borderId="1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176" fontId="8" fillId="19" borderId="10" xfId="70" applyNumberFormat="1" applyFont="1" applyFill="1" applyBorder="1" applyAlignment="1">
      <alignment horizontal="right" vertical="center" wrapText="1"/>
      <protection/>
    </xf>
    <xf numFmtId="10" fontId="1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9" xfId="0" applyFont="1" applyBorder="1" applyAlignment="1">
      <alignment vertical="center"/>
    </xf>
    <xf numFmtId="3" fontId="8" fillId="0" borderId="15" xfId="0" applyNumberFormat="1" applyFont="1" applyFill="1" applyBorder="1" applyAlignment="1" applyProtection="1">
      <alignment vertical="center"/>
      <protection/>
    </xf>
    <xf numFmtId="176" fontId="8" fillId="0" borderId="15" xfId="70" applyNumberFormat="1" applyFont="1" applyFill="1" applyBorder="1" applyAlignment="1" applyProtection="1">
      <alignment horizontal="right" vertical="center" wrapText="1"/>
      <protection/>
    </xf>
    <xf numFmtId="178" fontId="15" fillId="0" borderId="10" xfId="70" applyNumberFormat="1" applyFont="1" applyBorder="1" applyAlignment="1">
      <alignment horizontal="center" vertical="center"/>
      <protection/>
    </xf>
    <xf numFmtId="10" fontId="20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176" fontId="15" fillId="19" borderId="9" xfId="70" applyNumberFormat="1" applyFont="1" applyFill="1" applyBorder="1" applyAlignment="1" applyProtection="1">
      <alignment horizontal="right" vertical="center" wrapText="1"/>
      <protection/>
    </xf>
    <xf numFmtId="176" fontId="10" fillId="19" borderId="10" xfId="70" applyNumberFormat="1" applyFont="1" applyFill="1" applyBorder="1">
      <alignment/>
      <protection/>
    </xf>
    <xf numFmtId="0" fontId="0" fillId="0" borderId="10" xfId="0" applyBorder="1" applyAlignment="1">
      <alignment vertical="center"/>
    </xf>
    <xf numFmtId="1" fontId="8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Border="1" applyAlignment="1">
      <alignment vertical="center"/>
    </xf>
    <xf numFmtId="0" fontId="21" fillId="0" borderId="0" xfId="70" applyFont="1" applyFill="1" applyAlignment="1">
      <alignment vertical="center"/>
      <protection/>
    </xf>
    <xf numFmtId="0" fontId="0" fillId="0" borderId="0" xfId="70">
      <alignment/>
      <protection/>
    </xf>
    <xf numFmtId="0" fontId="10" fillId="0" borderId="0" xfId="70" applyFont="1">
      <alignment/>
      <protection/>
    </xf>
    <xf numFmtId="0" fontId="0" fillId="0" borderId="0" xfId="70" applyFont="1">
      <alignment/>
      <protection/>
    </xf>
    <xf numFmtId="176" fontId="0" fillId="0" borderId="0" xfId="70" applyNumberFormat="1" applyFont="1">
      <alignment/>
      <protection/>
    </xf>
    <xf numFmtId="0" fontId="0" fillId="0" borderId="9" xfId="0" applyFill="1" applyBorder="1" applyAlignment="1">
      <alignment vertical="center"/>
    </xf>
    <xf numFmtId="0" fontId="11" fillId="0" borderId="0" xfId="70" applyFont="1" applyFill="1" applyAlignment="1">
      <alignment vertical="center"/>
      <protection/>
    </xf>
    <xf numFmtId="0" fontId="10" fillId="0" borderId="0" xfId="70" applyFont="1">
      <alignment/>
      <protection/>
    </xf>
    <xf numFmtId="176" fontId="10" fillId="0" borderId="0" xfId="70" applyNumberFormat="1" applyFont="1">
      <alignment/>
      <protection/>
    </xf>
    <xf numFmtId="0" fontId="12" fillId="0" borderId="0" xfId="70" applyFont="1" applyBorder="1" applyAlignment="1">
      <alignment horizontal="center" vertical="center"/>
      <protection/>
    </xf>
    <xf numFmtId="176" fontId="12" fillId="0" borderId="0" xfId="70" applyNumberFormat="1" applyFont="1" applyBorder="1" applyAlignment="1">
      <alignment horizontal="center" vertical="center"/>
      <protection/>
    </xf>
    <xf numFmtId="0" fontId="22" fillId="0" borderId="0" xfId="70" applyFont="1" applyAlignment="1">
      <alignment horizontal="center" vertical="center"/>
      <protection/>
    </xf>
    <xf numFmtId="176" fontId="8" fillId="0" borderId="0" xfId="70" applyNumberFormat="1" applyFont="1" applyFill="1" applyBorder="1" applyAlignment="1">
      <alignment horizontal="right" vertical="center" wrapText="1"/>
      <protection/>
    </xf>
    <xf numFmtId="0" fontId="8" fillId="0" borderId="0" xfId="70" applyFont="1" applyFill="1" applyBorder="1" applyAlignment="1">
      <alignment horizontal="right" vertical="center" wrapText="1"/>
      <protection/>
    </xf>
    <xf numFmtId="176" fontId="8" fillId="0" borderId="10" xfId="70" applyNumberFormat="1" applyFont="1" applyFill="1" applyBorder="1" applyAlignment="1">
      <alignment horizontal="center" vertical="center" wrapText="1"/>
      <protection/>
    </xf>
    <xf numFmtId="41" fontId="15" fillId="2" borderId="10" xfId="19" applyFont="1" applyFill="1" applyBorder="1" applyAlignment="1">
      <alignment horizontal="center" vertical="center"/>
    </xf>
    <xf numFmtId="176" fontId="15" fillId="0" borderId="10" xfId="70" applyNumberFormat="1" applyFont="1" applyBorder="1" applyAlignment="1">
      <alignment horizontal="right" vertical="center"/>
      <protection/>
    </xf>
    <xf numFmtId="176" fontId="15" fillId="0" borderId="10" xfId="70" applyNumberFormat="1" applyFont="1" applyBorder="1" applyAlignment="1">
      <alignment horizontal="right" vertical="center" wrapText="1"/>
      <protection/>
    </xf>
    <xf numFmtId="0" fontId="15" fillId="0" borderId="10" xfId="70" applyFont="1" applyBorder="1">
      <alignment/>
      <protection/>
    </xf>
    <xf numFmtId="41" fontId="8" fillId="2" borderId="10" xfId="19" applyFont="1" applyFill="1" applyBorder="1" applyAlignment="1">
      <alignment horizontal="center" vertical="center"/>
    </xf>
    <xf numFmtId="176" fontId="8" fillId="0" borderId="10" xfId="70" applyNumberFormat="1" applyFont="1" applyBorder="1" applyAlignment="1">
      <alignment horizontal="right" vertical="center" wrapText="1"/>
      <protection/>
    </xf>
    <xf numFmtId="0" fontId="8" fillId="0" borderId="10" xfId="70" applyFont="1" applyBorder="1">
      <alignment/>
      <protection/>
    </xf>
    <xf numFmtId="176" fontId="8" fillId="19" borderId="10" xfId="70" applyNumberFormat="1" applyFont="1" applyFill="1" applyBorder="1" applyAlignment="1">
      <alignment horizontal="right" vertical="center"/>
      <protection/>
    </xf>
    <xf numFmtId="176" fontId="8" fillId="0" borderId="9" xfId="70" applyNumberFormat="1" applyFont="1" applyBorder="1" applyAlignment="1">
      <alignment horizontal="right" vertical="center"/>
      <protection/>
    </xf>
    <xf numFmtId="41" fontId="8" fillId="2" borderId="11" xfId="19" applyFont="1" applyFill="1" applyBorder="1" applyAlignment="1">
      <alignment horizontal="center" vertical="center"/>
    </xf>
    <xf numFmtId="176" fontId="0" fillId="0" borderId="10" xfId="70" applyNumberFormat="1" applyBorder="1">
      <alignment/>
      <protection/>
    </xf>
    <xf numFmtId="176" fontId="8" fillId="0" borderId="12" xfId="70" applyNumberFormat="1" applyFont="1" applyBorder="1" applyAlignment="1">
      <alignment horizontal="right" vertical="center"/>
      <protection/>
    </xf>
    <xf numFmtId="0" fontId="15" fillId="0" borderId="10" xfId="70" applyFont="1" applyBorder="1" applyAlignment="1">
      <alignment horizontal="center" vertical="center"/>
      <protection/>
    </xf>
    <xf numFmtId="0" fontId="10" fillId="0" borderId="9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19" borderId="0" xfId="0" applyFont="1" applyFill="1" applyAlignment="1">
      <alignment vertical="center"/>
    </xf>
    <xf numFmtId="176" fontId="0" fillId="19" borderId="0" xfId="0" applyNumberFormat="1" applyFont="1" applyFill="1" applyAlignment="1">
      <alignment vertical="center"/>
    </xf>
    <xf numFmtId="176" fontId="15" fillId="19" borderId="0" xfId="0" applyNumberFormat="1" applyFont="1" applyFill="1" applyAlignment="1">
      <alignment vertical="center"/>
    </xf>
    <xf numFmtId="176" fontId="12" fillId="19" borderId="0" xfId="0" applyNumberFormat="1" applyFont="1" applyFill="1" applyAlignment="1">
      <alignment horizontal="center" vertical="center"/>
    </xf>
    <xf numFmtId="0" fontId="8" fillId="19" borderId="16" xfId="0" applyFont="1" applyFill="1" applyBorder="1" applyAlignment="1">
      <alignment horizontal="center" vertical="center" wrapText="1"/>
    </xf>
    <xf numFmtId="176" fontId="8" fillId="19" borderId="16" xfId="0" applyNumberFormat="1" applyFont="1" applyFill="1" applyBorder="1" applyAlignment="1">
      <alignment horizontal="center" vertical="center" wrapText="1"/>
    </xf>
    <xf numFmtId="0" fontId="8" fillId="19" borderId="18" xfId="0" applyFont="1" applyFill="1" applyBorder="1" applyAlignment="1">
      <alignment horizontal="center" vertical="center" wrapText="1"/>
    </xf>
    <xf numFmtId="0" fontId="8" fillId="19" borderId="10" xfId="72" applyFont="1" applyFill="1" applyBorder="1" applyAlignment="1">
      <alignment vertical="center"/>
      <protection/>
    </xf>
    <xf numFmtId="176" fontId="8" fillId="19" borderId="10" xfId="71" applyNumberFormat="1" applyFont="1" applyFill="1" applyBorder="1" applyAlignment="1">
      <alignment horizontal="right" vertical="center" wrapText="1"/>
      <protection/>
    </xf>
    <xf numFmtId="10" fontId="8" fillId="19" borderId="19" xfId="0" applyNumberFormat="1" applyFont="1" applyFill="1" applyBorder="1" applyAlignment="1">
      <alignment horizontal="right" vertical="center" wrapText="1"/>
    </xf>
    <xf numFmtId="0" fontId="0" fillId="19" borderId="10" xfId="0" applyFont="1" applyFill="1" applyBorder="1" applyAlignment="1">
      <alignment vertical="center"/>
    </xf>
    <xf numFmtId="177" fontId="8" fillId="19" borderId="10" xfId="70" applyNumberFormat="1" applyFont="1" applyFill="1" applyBorder="1" applyAlignment="1">
      <alignment horizontal="right" vertical="center" wrapText="1"/>
      <protection/>
    </xf>
    <xf numFmtId="0" fontId="10" fillId="19" borderId="10" xfId="0" applyFont="1" applyFill="1" applyBorder="1" applyAlignment="1">
      <alignment vertical="center"/>
    </xf>
    <xf numFmtId="0" fontId="8" fillId="19" borderId="15" xfId="72" applyFont="1" applyFill="1" applyBorder="1" applyAlignment="1">
      <alignment vertical="center"/>
      <protection/>
    </xf>
    <xf numFmtId="177" fontId="15" fillId="19" borderId="9" xfId="70" applyNumberFormat="1" applyFont="1" applyFill="1" applyBorder="1" applyAlignment="1">
      <alignment horizontal="right" vertical="center" wrapText="1"/>
      <protection/>
    </xf>
    <xf numFmtId="0" fontId="10" fillId="19" borderId="10" xfId="0" applyFont="1" applyFill="1" applyBorder="1" applyAlignment="1">
      <alignment vertical="center"/>
    </xf>
    <xf numFmtId="0" fontId="0" fillId="19" borderId="9" xfId="0" applyFont="1" applyFill="1" applyBorder="1" applyAlignment="1">
      <alignment vertical="center"/>
    </xf>
    <xf numFmtId="176" fontId="15" fillId="19" borderId="10" xfId="71" applyNumberFormat="1" applyFont="1" applyFill="1" applyBorder="1" applyAlignment="1">
      <alignment horizontal="right" vertical="center" wrapText="1"/>
      <protection/>
    </xf>
    <xf numFmtId="176" fontId="8" fillId="19" borderId="11" xfId="70" applyNumberFormat="1" applyFont="1" applyFill="1" applyBorder="1" applyAlignment="1">
      <alignment horizontal="right" vertical="center" wrapText="1"/>
      <protection/>
    </xf>
    <xf numFmtId="0" fontId="8" fillId="19" borderId="9" xfId="72" applyFont="1" applyFill="1" applyBorder="1" applyAlignment="1">
      <alignment vertical="center"/>
      <protection/>
    </xf>
    <xf numFmtId="176" fontId="8" fillId="19" borderId="9" xfId="71" applyNumberFormat="1" applyFont="1" applyFill="1" applyBorder="1" applyAlignment="1">
      <alignment horizontal="right" vertical="center" wrapText="1"/>
      <protection/>
    </xf>
    <xf numFmtId="176" fontId="8" fillId="19" borderId="10" xfId="37" applyNumberFormat="1" applyFont="1" applyFill="1" applyBorder="1">
      <alignment/>
      <protection/>
    </xf>
    <xf numFmtId="176" fontId="8" fillId="19" borderId="10" xfId="70" applyNumberFormat="1" applyFont="1" applyFill="1" applyBorder="1">
      <alignment/>
      <protection/>
    </xf>
    <xf numFmtId="176" fontId="8" fillId="19" borderId="9" xfId="70" applyNumberFormat="1" applyFont="1" applyFill="1" applyBorder="1">
      <alignment/>
      <protection/>
    </xf>
    <xf numFmtId="0" fontId="0" fillId="19" borderId="9" xfId="0" applyFont="1" applyFill="1" applyBorder="1" applyAlignment="1">
      <alignment vertical="center"/>
    </xf>
    <xf numFmtId="0" fontId="15" fillId="19" borderId="10" xfId="0" applyNumberFormat="1" applyFont="1" applyFill="1" applyBorder="1" applyAlignment="1">
      <alignment horizontal="center" vertical="center"/>
    </xf>
    <xf numFmtId="10" fontId="15" fillId="19" borderId="19" xfId="0" applyNumberFormat="1" applyFont="1" applyFill="1" applyBorder="1" applyAlignment="1">
      <alignment horizontal="right" vertical="center" wrapText="1"/>
    </xf>
    <xf numFmtId="0" fontId="8" fillId="19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10" xfId="70" applyFont="1" applyBorder="1" applyAlignment="1">
      <alignment vertical="center"/>
      <protection/>
    </xf>
    <xf numFmtId="0" fontId="0" fillId="0" borderId="10" xfId="0" applyFont="1" applyBorder="1" applyAlignment="1">
      <alignment vertical="center"/>
    </xf>
    <xf numFmtId="0" fontId="8" fillId="0" borderId="10" xfId="72" applyFont="1" applyFill="1" applyBorder="1" applyAlignment="1">
      <alignment vertical="center"/>
      <protection/>
    </xf>
    <xf numFmtId="176" fontId="8" fillId="0" borderId="10" xfId="71" applyNumberFormat="1" applyFont="1" applyFill="1" applyBorder="1" applyAlignment="1">
      <alignment horizontal="right" vertical="center" wrapText="1"/>
      <protection/>
    </xf>
    <xf numFmtId="0" fontId="0" fillId="0" borderId="12" xfId="0" applyBorder="1" applyAlignment="1">
      <alignment vertical="center"/>
    </xf>
    <xf numFmtId="0" fontId="8" fillId="0" borderId="11" xfId="70" applyFont="1" applyBorder="1" applyAlignment="1">
      <alignment vertical="center"/>
      <protection/>
    </xf>
    <xf numFmtId="176" fontId="8" fillId="19" borderId="10" xfId="37" applyNumberFormat="1" applyFont="1" applyFill="1" applyBorder="1" applyAlignment="1">
      <alignment horizontal="right" vertical="center" wrapText="1"/>
      <protection/>
    </xf>
    <xf numFmtId="0" fontId="10" fillId="0" borderId="10" xfId="0" applyFont="1" applyBorder="1" applyAlignment="1">
      <alignment vertical="center"/>
    </xf>
    <xf numFmtId="49" fontId="8" fillId="0" borderId="10" xfId="72" applyNumberFormat="1" applyFont="1" applyFill="1" applyBorder="1" applyAlignment="1">
      <alignment horizontal="left" vertical="center"/>
      <protection/>
    </xf>
    <xf numFmtId="176" fontId="8" fillId="19" borderId="9" xfId="37" applyNumberFormat="1" applyFont="1" applyFill="1" applyBorder="1" applyAlignment="1">
      <alignment horizontal="right" vertical="center" wrapText="1"/>
      <protection/>
    </xf>
    <xf numFmtId="0" fontId="15" fillId="19" borderId="10" xfId="70" applyFont="1" applyFill="1" applyBorder="1" applyAlignment="1">
      <alignment horizontal="center" vertical="center"/>
      <protection/>
    </xf>
    <xf numFmtId="177" fontId="15" fillId="19" borderId="10" xfId="70" applyNumberFormat="1" applyFont="1" applyFill="1" applyBorder="1" applyAlignment="1">
      <alignment horizontal="right" vertical="center" wrapText="1"/>
      <protection/>
    </xf>
    <xf numFmtId="49" fontId="15" fillId="0" borderId="10" xfId="72" applyNumberFormat="1" applyFont="1" applyFill="1" applyBorder="1" applyAlignment="1">
      <alignment horizontal="left" vertical="center"/>
      <protection/>
    </xf>
    <xf numFmtId="0" fontId="42" fillId="0" borderId="10" xfId="0" applyFont="1" applyBorder="1" applyAlignment="1">
      <alignment vertical="center"/>
    </xf>
    <xf numFmtId="49" fontId="8" fillId="0" borderId="10" xfId="72" applyNumberFormat="1" applyFont="1" applyFill="1" applyBorder="1" applyAlignment="1">
      <alignment horizontal="left" vertical="center" wrapText="1"/>
      <protection/>
    </xf>
    <xf numFmtId="49" fontId="8" fillId="0" borderId="9" xfId="72" applyNumberFormat="1" applyFont="1" applyFill="1" applyBorder="1" applyAlignment="1">
      <alignment horizontal="left" vertical="center"/>
      <protection/>
    </xf>
    <xf numFmtId="176" fontId="8" fillId="0" borderId="9" xfId="70" applyNumberFormat="1" applyFont="1" applyBorder="1" applyAlignment="1">
      <alignment horizontal="right" vertical="center" wrapText="1"/>
      <protection/>
    </xf>
    <xf numFmtId="0" fontId="0" fillId="0" borderId="9" xfId="0" applyBorder="1" applyAlignment="1">
      <alignment vertical="center"/>
    </xf>
    <xf numFmtId="176" fontId="15" fillId="0" borderId="10" xfId="70" applyNumberFormat="1" applyFont="1" applyFill="1" applyBorder="1" applyAlignment="1" applyProtection="1">
      <alignment horizontal="left" vertical="center"/>
      <protection/>
    </xf>
    <xf numFmtId="0" fontId="15" fillId="0" borderId="10" xfId="70" applyNumberFormat="1" applyFont="1" applyFill="1" applyBorder="1" applyAlignment="1" applyProtection="1">
      <alignment horizontal="left" vertical="center"/>
      <protection/>
    </xf>
    <xf numFmtId="176" fontId="8" fillId="0" borderId="10" xfId="54" applyNumberFormat="1" applyFont="1" applyFill="1" applyBorder="1" applyAlignment="1" applyProtection="1">
      <alignment vertical="center"/>
      <protection/>
    </xf>
    <xf numFmtId="0" fontId="15" fillId="0" borderId="10" xfId="72" applyFont="1" applyFill="1" applyBorder="1" applyAlignment="1">
      <alignment horizontal="center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(陈诚修改稿)2006年全省及省级财政决算及07年预算执行情况表(A4 留底自用)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常规_2001年预算：预算收入及财力（12月21日上午定案表）" xfId="51"/>
    <cellStyle name="40% - 强调文字颜色 1" xfId="52"/>
    <cellStyle name="20% - 强调文字颜色 2" xfId="53"/>
    <cellStyle name="常规_录入表" xfId="54"/>
    <cellStyle name="40% - 强调文字颜色 2" xfId="55"/>
    <cellStyle name="强调文字颜色 3" xfId="56"/>
    <cellStyle name="强调文字颜色 4" xfId="57"/>
    <cellStyle name="20% - 强调文字颜色 4" xfId="58"/>
    <cellStyle name="常规_国有资本经营预算表样" xfId="59"/>
    <cellStyle name="40% - 强调文字颜色 4" xfId="60"/>
    <cellStyle name="强调文字颜色 5" xfId="61"/>
    <cellStyle name="常规_2015广元市朝天区国有资本经营预算" xfId="62"/>
    <cellStyle name="40% - 强调文字颜色 5" xfId="63"/>
    <cellStyle name="60% - 强调文字颜色 5" xfId="64"/>
    <cellStyle name="强调文字颜色 6" xfId="65"/>
    <cellStyle name="常规_社保基金预算报人大建议表样" xfId="66"/>
    <cellStyle name="40% - 强调文字颜色 6" xfId="67"/>
    <cellStyle name="60% - 强调文字颜色 6" xfId="68"/>
    <cellStyle name="常规 2" xfId="69"/>
    <cellStyle name="常规_2014年全省及省级财政收支执行及2015年预算草案表" xfId="70"/>
    <cellStyle name="常规_Sheet1" xfId="71"/>
    <cellStyle name="常规_200704(第一稿）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showZeros="0" zoomScaleSheetLayoutView="100" workbookViewId="0" topLeftCell="A71">
      <selection activeCell="C81" sqref="C81"/>
    </sheetView>
  </sheetViews>
  <sheetFormatPr defaultColWidth="9.00390625" defaultRowHeight="14.25"/>
  <cols>
    <col min="1" max="1" width="41.00390625" style="0" customWidth="1"/>
    <col min="2" max="2" width="11.125" style="0" customWidth="1"/>
    <col min="3" max="3" width="12.625" style="267" customWidth="1"/>
    <col min="4" max="4" width="13.625" style="0" customWidth="1"/>
    <col min="5" max="5" width="7.625" style="0" customWidth="1"/>
  </cols>
  <sheetData>
    <row r="1" spans="1:5" ht="19.5" customHeight="1">
      <c r="A1" s="268" t="s">
        <v>0</v>
      </c>
      <c r="B1" s="269"/>
      <c r="C1" s="269"/>
      <c r="D1" s="269"/>
      <c r="E1" s="56"/>
    </row>
    <row r="2" spans="1:5" ht="25.5">
      <c r="A2" s="99" t="s">
        <v>1</v>
      </c>
      <c r="B2" s="99"/>
      <c r="C2" s="270"/>
      <c r="D2" s="99"/>
      <c r="E2" s="99"/>
    </row>
    <row r="3" spans="1:5" ht="19.5" customHeight="1">
      <c r="A3" s="185" t="s">
        <v>2</v>
      </c>
      <c r="B3" s="185"/>
      <c r="C3" s="271"/>
      <c r="D3" s="185"/>
      <c r="E3" s="185"/>
    </row>
    <row r="4" spans="1:5" ht="42" customHeight="1">
      <c r="A4" s="186" t="s">
        <v>3</v>
      </c>
      <c r="B4" s="66" t="s">
        <v>4</v>
      </c>
      <c r="C4" s="64" t="s">
        <v>5</v>
      </c>
      <c r="D4" s="66" t="s">
        <v>6</v>
      </c>
      <c r="E4" s="66" t="s">
        <v>7</v>
      </c>
    </row>
    <row r="5" spans="1:5" s="265" customFormat="1" ht="24.75" customHeight="1">
      <c r="A5" s="272" t="s">
        <v>8</v>
      </c>
      <c r="B5" s="227">
        <f>SUM(B6:B22)</f>
        <v>16094</v>
      </c>
      <c r="C5" s="248">
        <f>SUM(C6:C22)</f>
        <v>16154</v>
      </c>
      <c r="D5" s="190">
        <f>(C5-B5)/B5</f>
        <v>0.003728097427612775</v>
      </c>
      <c r="E5" s="273"/>
    </row>
    <row r="6" spans="1:5" ht="24.75" customHeight="1">
      <c r="A6" s="274" t="s">
        <v>9</v>
      </c>
      <c r="B6" s="275">
        <v>6672</v>
      </c>
      <c r="C6" s="189">
        <v>7051</v>
      </c>
      <c r="D6" s="190">
        <f aca="true" t="shared" si="0" ref="D6:D39">(C6-B6)/B6</f>
        <v>0.05680455635491607</v>
      </c>
      <c r="E6" s="276"/>
    </row>
    <row r="7" spans="1:5" ht="24.75" customHeight="1">
      <c r="A7" s="274" t="s">
        <v>10</v>
      </c>
      <c r="B7" s="275"/>
      <c r="C7" s="189"/>
      <c r="D7" s="190"/>
      <c r="E7" s="191"/>
    </row>
    <row r="8" spans="1:5" ht="24.75" customHeight="1">
      <c r="A8" s="274" t="s">
        <v>11</v>
      </c>
      <c r="B8" s="275">
        <v>4021</v>
      </c>
      <c r="C8" s="189">
        <v>3777</v>
      </c>
      <c r="D8" s="190">
        <f t="shared" si="0"/>
        <v>-0.06068142253170853</v>
      </c>
      <c r="E8" s="191"/>
    </row>
    <row r="9" spans="1:5" ht="24.75" customHeight="1">
      <c r="A9" s="274" t="s">
        <v>12</v>
      </c>
      <c r="B9" s="275"/>
      <c r="C9" s="189"/>
      <c r="D9" s="190"/>
      <c r="E9" s="191"/>
    </row>
    <row r="10" spans="1:5" ht="24.75" customHeight="1">
      <c r="A10" s="274" t="s">
        <v>13</v>
      </c>
      <c r="B10" s="275">
        <v>351</v>
      </c>
      <c r="C10" s="189">
        <v>398</v>
      </c>
      <c r="D10" s="190">
        <f t="shared" si="0"/>
        <v>0.1339031339031339</v>
      </c>
      <c r="E10" s="191"/>
    </row>
    <row r="11" spans="1:5" ht="24.75" customHeight="1">
      <c r="A11" s="274" t="s">
        <v>14</v>
      </c>
      <c r="B11" s="275">
        <v>845</v>
      </c>
      <c r="C11" s="189">
        <v>996</v>
      </c>
      <c r="D11" s="190">
        <f t="shared" si="0"/>
        <v>0.178698224852071</v>
      </c>
      <c r="E11" s="191"/>
    </row>
    <row r="12" spans="1:5" ht="24.75" customHeight="1">
      <c r="A12" s="274" t="s">
        <v>15</v>
      </c>
      <c r="B12" s="275">
        <v>900</v>
      </c>
      <c r="C12" s="189">
        <v>924</v>
      </c>
      <c r="D12" s="190">
        <f t="shared" si="0"/>
        <v>0.02666666666666667</v>
      </c>
      <c r="E12" s="191"/>
    </row>
    <row r="13" spans="1:5" ht="24.75" customHeight="1">
      <c r="A13" s="274" t="s">
        <v>16</v>
      </c>
      <c r="B13" s="275">
        <v>175</v>
      </c>
      <c r="C13" s="189">
        <v>261</v>
      </c>
      <c r="D13" s="190">
        <f t="shared" si="0"/>
        <v>0.49142857142857144</v>
      </c>
      <c r="E13" s="191"/>
    </row>
    <row r="14" spans="1:5" ht="24.75" customHeight="1">
      <c r="A14" s="274" t="s">
        <v>17</v>
      </c>
      <c r="B14" s="275">
        <v>163</v>
      </c>
      <c r="C14" s="189">
        <v>182</v>
      </c>
      <c r="D14" s="190">
        <f t="shared" si="0"/>
        <v>0.1165644171779141</v>
      </c>
      <c r="E14" s="191"/>
    </row>
    <row r="15" spans="1:5" ht="24.75" customHeight="1">
      <c r="A15" s="274" t="s">
        <v>18</v>
      </c>
      <c r="B15" s="275">
        <v>151</v>
      </c>
      <c r="C15" s="189">
        <v>190</v>
      </c>
      <c r="D15" s="190">
        <f t="shared" si="0"/>
        <v>0.2582781456953642</v>
      </c>
      <c r="E15" s="191"/>
    </row>
    <row r="16" spans="1:5" ht="24.75" customHeight="1">
      <c r="A16" s="274" t="s">
        <v>19</v>
      </c>
      <c r="B16" s="275">
        <v>210</v>
      </c>
      <c r="C16" s="189">
        <v>113</v>
      </c>
      <c r="D16" s="190">
        <f t="shared" si="0"/>
        <v>-0.46190476190476193</v>
      </c>
      <c r="E16" s="191"/>
    </row>
    <row r="17" spans="1:5" ht="24.75" customHeight="1">
      <c r="A17" s="274" t="s">
        <v>20</v>
      </c>
      <c r="B17" s="275">
        <v>180</v>
      </c>
      <c r="C17" s="189">
        <v>195</v>
      </c>
      <c r="D17" s="190">
        <f t="shared" si="0"/>
        <v>0.08333333333333333</v>
      </c>
      <c r="E17" s="191"/>
    </row>
    <row r="18" spans="1:5" ht="24.75" customHeight="1">
      <c r="A18" s="274" t="s">
        <v>21</v>
      </c>
      <c r="B18" s="275">
        <v>1775</v>
      </c>
      <c r="C18" s="189">
        <v>1415</v>
      </c>
      <c r="D18" s="190">
        <f t="shared" si="0"/>
        <v>-0.2028169014084507</v>
      </c>
      <c r="E18" s="191"/>
    </row>
    <row r="19" spans="1:5" ht="24.75" customHeight="1">
      <c r="A19" s="274" t="s">
        <v>22</v>
      </c>
      <c r="B19" s="275">
        <v>430</v>
      </c>
      <c r="C19" s="189">
        <v>461</v>
      </c>
      <c r="D19" s="190">
        <f t="shared" si="0"/>
        <v>0.07209302325581396</v>
      </c>
      <c r="E19" s="191"/>
    </row>
    <row r="20" spans="1:5" ht="24.75" customHeight="1">
      <c r="A20" s="274" t="s">
        <v>23</v>
      </c>
      <c r="B20" s="275"/>
      <c r="C20" s="189"/>
      <c r="D20" s="190"/>
      <c r="E20" s="191"/>
    </row>
    <row r="21" spans="1:5" ht="24.75" customHeight="1">
      <c r="A21" s="274" t="s">
        <v>24</v>
      </c>
      <c r="B21" s="275">
        <v>221</v>
      </c>
      <c r="C21" s="248">
        <v>197</v>
      </c>
      <c r="D21" s="190">
        <f t="shared" si="0"/>
        <v>-0.1085972850678733</v>
      </c>
      <c r="E21" s="191"/>
    </row>
    <row r="22" spans="1:5" ht="24.75" customHeight="1">
      <c r="A22" s="274" t="s">
        <v>25</v>
      </c>
      <c r="B22" s="275"/>
      <c r="C22" s="189">
        <v>-6</v>
      </c>
      <c r="D22" s="190"/>
      <c r="E22" s="191"/>
    </row>
    <row r="23" spans="1:5" ht="24.75" customHeight="1">
      <c r="A23" s="277" t="s">
        <v>26</v>
      </c>
      <c r="B23" s="227">
        <f>SUM(B24:B30)</f>
        <v>9172</v>
      </c>
      <c r="C23" s="248">
        <f>SUM(C24:C30)</f>
        <v>9205</v>
      </c>
      <c r="D23" s="190">
        <f t="shared" si="0"/>
        <v>0.003597906672481465</v>
      </c>
      <c r="E23" s="191"/>
    </row>
    <row r="24" spans="1:5" ht="24.75" customHeight="1">
      <c r="A24" s="274" t="s">
        <v>27</v>
      </c>
      <c r="B24" s="275">
        <v>1420</v>
      </c>
      <c r="C24" s="248">
        <v>1454</v>
      </c>
      <c r="D24" s="190">
        <f t="shared" si="0"/>
        <v>0.023943661971830985</v>
      </c>
      <c r="E24" s="191"/>
    </row>
    <row r="25" spans="1:5" ht="24.75" customHeight="1">
      <c r="A25" s="274" t="s">
        <v>28</v>
      </c>
      <c r="B25" s="275">
        <v>1068</v>
      </c>
      <c r="C25" s="278">
        <v>1677</v>
      </c>
      <c r="D25" s="190">
        <f t="shared" si="0"/>
        <v>0.5702247191011236</v>
      </c>
      <c r="E25" s="191"/>
    </row>
    <row r="26" spans="1:5" ht="24.75" customHeight="1">
      <c r="A26" s="274" t="s">
        <v>29</v>
      </c>
      <c r="B26" s="275">
        <v>1057</v>
      </c>
      <c r="C26" s="278">
        <v>2380</v>
      </c>
      <c r="D26" s="190">
        <f t="shared" si="0"/>
        <v>1.2516556291390728</v>
      </c>
      <c r="E26" s="191"/>
    </row>
    <row r="27" spans="1:5" s="184" customFormat="1" ht="24.75" customHeight="1">
      <c r="A27" s="274" t="s">
        <v>30</v>
      </c>
      <c r="B27" s="275"/>
      <c r="C27" s="278"/>
      <c r="D27" s="190"/>
      <c r="E27" s="279"/>
    </row>
    <row r="28" spans="1:5" ht="24.75" customHeight="1">
      <c r="A28" s="280" t="s">
        <v>31</v>
      </c>
      <c r="B28" s="275">
        <v>4499</v>
      </c>
      <c r="C28" s="278">
        <v>2424</v>
      </c>
      <c r="D28" s="190">
        <f t="shared" si="0"/>
        <v>-0.461213603022894</v>
      </c>
      <c r="E28" s="191"/>
    </row>
    <row r="29" spans="1:5" ht="24.75" customHeight="1">
      <c r="A29" s="274" t="s">
        <v>32</v>
      </c>
      <c r="B29" s="275">
        <v>450</v>
      </c>
      <c r="C29" s="281">
        <v>570</v>
      </c>
      <c r="D29" s="190">
        <f t="shared" si="0"/>
        <v>0.26666666666666666</v>
      </c>
      <c r="E29" s="191"/>
    </row>
    <row r="30" spans="1:5" ht="24.75" customHeight="1">
      <c r="A30" s="274" t="s">
        <v>33</v>
      </c>
      <c r="B30" s="275">
        <v>678</v>
      </c>
      <c r="C30" s="281">
        <v>700</v>
      </c>
      <c r="D30" s="190">
        <f t="shared" si="0"/>
        <v>0.032448377581120944</v>
      </c>
      <c r="E30" s="191"/>
    </row>
    <row r="31" spans="1:5" s="56" customFormat="1" ht="24.75" customHeight="1">
      <c r="A31" s="282" t="s">
        <v>34</v>
      </c>
      <c r="B31" s="283">
        <f>B5+B23</f>
        <v>25266</v>
      </c>
      <c r="C31" s="283">
        <f>C23+C5</f>
        <v>25359</v>
      </c>
      <c r="D31" s="197">
        <f t="shared" si="0"/>
        <v>0.0036808359059605795</v>
      </c>
      <c r="E31" s="198"/>
    </row>
    <row r="32" spans="1:5" s="56" customFormat="1" ht="24.75" customHeight="1">
      <c r="A32" s="284" t="s">
        <v>35</v>
      </c>
      <c r="B32" s="224">
        <f>B33+B39+B80</f>
        <v>127061</v>
      </c>
      <c r="C32" s="224">
        <f>C33+C39+C80</f>
        <v>147083</v>
      </c>
      <c r="D32" s="197">
        <f t="shared" si="0"/>
        <v>0.1575778563052392</v>
      </c>
      <c r="E32" s="198"/>
    </row>
    <row r="33" spans="1:5" s="56" customFormat="1" ht="24.75" customHeight="1">
      <c r="A33" s="284" t="s">
        <v>36</v>
      </c>
      <c r="B33" s="224">
        <f>SUM(B34:B38)</f>
        <v>2587</v>
      </c>
      <c r="C33" s="224">
        <f>SUM(C34:C38)</f>
        <v>2587</v>
      </c>
      <c r="D33" s="197">
        <f t="shared" si="0"/>
        <v>0</v>
      </c>
      <c r="E33" s="198"/>
    </row>
    <row r="34" spans="1:5" ht="24.75" customHeight="1">
      <c r="A34" s="280" t="s">
        <v>37</v>
      </c>
      <c r="B34" s="227">
        <v>2098</v>
      </c>
      <c r="C34" s="227">
        <v>2098</v>
      </c>
      <c r="D34" s="190">
        <f t="shared" si="0"/>
        <v>0</v>
      </c>
      <c r="E34" s="191"/>
    </row>
    <row r="35" spans="1:5" s="266" customFormat="1" ht="24.75" customHeight="1">
      <c r="A35" s="280" t="s">
        <v>38</v>
      </c>
      <c r="B35" s="227">
        <v>183</v>
      </c>
      <c r="C35" s="227">
        <v>183</v>
      </c>
      <c r="D35" s="190">
        <f t="shared" si="0"/>
        <v>0</v>
      </c>
      <c r="E35" s="285"/>
    </row>
    <row r="36" spans="1:5" ht="24.75" customHeight="1">
      <c r="A36" s="280" t="s">
        <v>39</v>
      </c>
      <c r="B36" s="227">
        <v>875</v>
      </c>
      <c r="C36" s="227">
        <v>875</v>
      </c>
      <c r="D36" s="190">
        <f t="shared" si="0"/>
        <v>0</v>
      </c>
      <c r="E36" s="191"/>
    </row>
    <row r="37" spans="1:5" ht="24.75" customHeight="1">
      <c r="A37" s="280" t="s">
        <v>40</v>
      </c>
      <c r="B37" s="227">
        <v>-313</v>
      </c>
      <c r="C37" s="227">
        <v>-313</v>
      </c>
      <c r="D37" s="190">
        <f t="shared" si="0"/>
        <v>0</v>
      </c>
      <c r="E37" s="191"/>
    </row>
    <row r="38" spans="1:5" ht="24.75" customHeight="1">
      <c r="A38" s="280" t="s">
        <v>41</v>
      </c>
      <c r="B38" s="227">
        <v>-256</v>
      </c>
      <c r="C38" s="227">
        <v>-256</v>
      </c>
      <c r="D38" s="190">
        <f t="shared" si="0"/>
        <v>0</v>
      </c>
      <c r="E38" s="191"/>
    </row>
    <row r="39" spans="1:5" s="56" customFormat="1" ht="24.75" customHeight="1">
      <c r="A39" s="284" t="s">
        <v>42</v>
      </c>
      <c r="B39" s="224">
        <f>SUM(B40:B79)</f>
        <v>101090</v>
      </c>
      <c r="C39" s="224">
        <f>SUM(C40:C79)</f>
        <v>113678</v>
      </c>
      <c r="D39" s="197">
        <f t="shared" si="0"/>
        <v>0.12452270254228905</v>
      </c>
      <c r="E39" s="198"/>
    </row>
    <row r="40" spans="1:5" ht="24.75" customHeight="1">
      <c r="A40" s="280" t="s">
        <v>43</v>
      </c>
      <c r="B40" s="227"/>
      <c r="C40" s="227"/>
      <c r="D40" s="190"/>
      <c r="E40" s="191"/>
    </row>
    <row r="41" spans="1:5" ht="24.75" customHeight="1">
      <c r="A41" s="280" t="s">
        <v>44</v>
      </c>
      <c r="B41" s="227">
        <v>36666</v>
      </c>
      <c r="C41" s="227">
        <v>39669</v>
      </c>
      <c r="D41" s="190">
        <f aca="true" t="shared" si="1" ref="D41:D46">(C41-B41)/B41</f>
        <v>0.08190148911798396</v>
      </c>
      <c r="E41" s="191"/>
    </row>
    <row r="42" spans="1:5" ht="24.75" customHeight="1">
      <c r="A42" s="286" t="s">
        <v>45</v>
      </c>
      <c r="B42" s="227"/>
      <c r="C42" s="227"/>
      <c r="D42" s="190"/>
      <c r="E42" s="191"/>
    </row>
    <row r="43" spans="1:5" ht="24.75" customHeight="1">
      <c r="A43" s="280" t="s">
        <v>46</v>
      </c>
      <c r="B43" s="227"/>
      <c r="C43" s="227"/>
      <c r="D43" s="190"/>
      <c r="E43" s="191"/>
    </row>
    <row r="44" spans="1:5" ht="24.75" customHeight="1">
      <c r="A44" s="280" t="s">
        <v>47</v>
      </c>
      <c r="B44" s="227">
        <v>1480</v>
      </c>
      <c r="C44" s="227">
        <v>1480</v>
      </c>
      <c r="D44" s="190">
        <f t="shared" si="1"/>
        <v>0</v>
      </c>
      <c r="E44" s="191"/>
    </row>
    <row r="45" spans="1:5" ht="24.75" customHeight="1">
      <c r="A45" s="280" t="s">
        <v>48</v>
      </c>
      <c r="B45" s="227">
        <v>6541</v>
      </c>
      <c r="C45" s="227">
        <v>7590</v>
      </c>
      <c r="D45" s="190">
        <f t="shared" si="1"/>
        <v>0.16037303164653724</v>
      </c>
      <c r="E45" s="191"/>
    </row>
    <row r="46" spans="1:5" ht="24.75" customHeight="1">
      <c r="A46" s="280" t="s">
        <v>49</v>
      </c>
      <c r="B46" s="227">
        <v>1241</v>
      </c>
      <c r="C46" s="227">
        <v>2122</v>
      </c>
      <c r="D46" s="190">
        <f t="shared" si="1"/>
        <v>0.7099113618049959</v>
      </c>
      <c r="E46" s="191"/>
    </row>
    <row r="47" spans="1:5" ht="24.75" customHeight="1">
      <c r="A47" s="280" t="s">
        <v>50</v>
      </c>
      <c r="B47" s="227"/>
      <c r="C47" s="227"/>
      <c r="D47" s="190"/>
      <c r="E47" s="191"/>
    </row>
    <row r="48" spans="1:5" ht="24.75" customHeight="1">
      <c r="A48" s="280" t="s">
        <v>51</v>
      </c>
      <c r="B48" s="227"/>
      <c r="C48" s="227"/>
      <c r="D48" s="190"/>
      <c r="E48" s="191"/>
    </row>
    <row r="49" spans="1:5" ht="24.75" customHeight="1">
      <c r="A49" s="280" t="s">
        <v>52</v>
      </c>
      <c r="B49" s="227"/>
      <c r="C49" s="227"/>
      <c r="D49" s="190"/>
      <c r="E49" s="191"/>
    </row>
    <row r="50" spans="1:5" ht="24.75" customHeight="1">
      <c r="A50" s="280" t="s">
        <v>53</v>
      </c>
      <c r="B50" s="227"/>
      <c r="C50" s="227"/>
      <c r="D50" s="190"/>
      <c r="E50" s="191"/>
    </row>
    <row r="51" spans="1:5" ht="24.75" customHeight="1">
      <c r="A51" s="280" t="s">
        <v>54</v>
      </c>
      <c r="B51" s="227"/>
      <c r="C51" s="227"/>
      <c r="D51" s="190"/>
      <c r="E51" s="191"/>
    </row>
    <row r="52" spans="1:5" ht="24.75" customHeight="1">
      <c r="A52" s="280" t="s">
        <v>55</v>
      </c>
      <c r="B52" s="227"/>
      <c r="C52" s="227"/>
      <c r="D52" s="190"/>
      <c r="E52" s="191"/>
    </row>
    <row r="53" spans="1:5" ht="24.75" customHeight="1">
      <c r="A53" s="280" t="s">
        <v>56</v>
      </c>
      <c r="B53" s="227"/>
      <c r="C53" s="227"/>
      <c r="D53" s="190"/>
      <c r="E53" s="191"/>
    </row>
    <row r="54" spans="1:5" ht="24.75" customHeight="1">
      <c r="A54" s="280" t="s">
        <v>57</v>
      </c>
      <c r="B54" s="227">
        <v>2160</v>
      </c>
      <c r="C54" s="227">
        <v>735</v>
      </c>
      <c r="D54" s="190">
        <f aca="true" t="shared" si="2" ref="D54:D58">(C54-B54)/B54</f>
        <v>-0.6597222222222222</v>
      </c>
      <c r="E54" s="191"/>
    </row>
    <row r="55" spans="1:5" ht="24.75" customHeight="1">
      <c r="A55" s="280" t="s">
        <v>58</v>
      </c>
      <c r="B55" s="227"/>
      <c r="C55" s="227"/>
      <c r="D55" s="190"/>
      <c r="E55" s="192"/>
    </row>
    <row r="56" spans="1:5" s="184" customFormat="1" ht="24.75" customHeight="1">
      <c r="A56" s="280" t="s">
        <v>59</v>
      </c>
      <c r="B56" s="227">
        <v>1018</v>
      </c>
      <c r="C56" s="227">
        <v>1018</v>
      </c>
      <c r="D56" s="190">
        <f t="shared" si="2"/>
        <v>0</v>
      </c>
      <c r="E56" s="279"/>
    </row>
    <row r="57" spans="1:5" ht="24.75" customHeight="1">
      <c r="A57" s="280" t="s">
        <v>60</v>
      </c>
      <c r="B57" s="227">
        <v>7677</v>
      </c>
      <c r="C57" s="227">
        <v>8023</v>
      </c>
      <c r="D57" s="190">
        <f t="shared" si="2"/>
        <v>0.045069688680474146</v>
      </c>
      <c r="E57" s="204"/>
    </row>
    <row r="58" spans="1:5" ht="24.75" customHeight="1">
      <c r="A58" s="280" t="s">
        <v>61</v>
      </c>
      <c r="B58" s="227">
        <v>5582</v>
      </c>
      <c r="C58" s="227">
        <v>6207</v>
      </c>
      <c r="D58" s="190">
        <f t="shared" si="2"/>
        <v>0.11196703690433536</v>
      </c>
      <c r="E58" s="204"/>
    </row>
    <row r="59" spans="1:5" ht="24.75" customHeight="1">
      <c r="A59" s="280" t="s">
        <v>62</v>
      </c>
      <c r="B59" s="227"/>
      <c r="C59" s="227">
        <v>0</v>
      </c>
      <c r="D59" s="190"/>
      <c r="E59" s="204"/>
    </row>
    <row r="60" spans="1:5" ht="24.75" customHeight="1">
      <c r="A60" s="280" t="s">
        <v>63</v>
      </c>
      <c r="B60" s="227"/>
      <c r="C60" s="227">
        <v>0</v>
      </c>
      <c r="D60" s="190"/>
      <c r="E60" s="204"/>
    </row>
    <row r="61" spans="1:5" ht="24.75" customHeight="1">
      <c r="A61" s="287" t="s">
        <v>64</v>
      </c>
      <c r="B61" s="288"/>
      <c r="C61" s="288">
        <v>0</v>
      </c>
      <c r="D61" s="190"/>
      <c r="E61" s="289"/>
    </row>
    <row r="62" spans="1:5" ht="24.75" customHeight="1">
      <c r="A62" s="280" t="s">
        <v>65</v>
      </c>
      <c r="B62" s="227">
        <v>1055</v>
      </c>
      <c r="C62" s="227">
        <v>1061</v>
      </c>
      <c r="D62" s="190">
        <f aca="true" t="shared" si="3" ref="D62:D68">(C62-B62)/B62</f>
        <v>0.005687203791469194</v>
      </c>
      <c r="E62" s="204"/>
    </row>
    <row r="63" spans="1:5" ht="24.75" customHeight="1">
      <c r="A63" s="280" t="s">
        <v>66</v>
      </c>
      <c r="B63" s="227">
        <v>3809</v>
      </c>
      <c r="C63" s="227">
        <v>5314</v>
      </c>
      <c r="D63" s="190">
        <f t="shared" si="3"/>
        <v>0.39511682856392755</v>
      </c>
      <c r="E63" s="204"/>
    </row>
    <row r="64" spans="1:5" ht="24.75" customHeight="1">
      <c r="A64" s="280" t="s">
        <v>67</v>
      </c>
      <c r="B64" s="227"/>
      <c r="C64" s="227">
        <v>0</v>
      </c>
      <c r="D64" s="190"/>
      <c r="E64" s="204"/>
    </row>
    <row r="65" spans="1:5" ht="24.75" customHeight="1">
      <c r="A65" s="280" t="s">
        <v>68</v>
      </c>
      <c r="B65" s="227"/>
      <c r="C65" s="227">
        <v>386</v>
      </c>
      <c r="D65" s="190"/>
      <c r="E65" s="204"/>
    </row>
    <row r="66" spans="1:5" ht="24.75" customHeight="1">
      <c r="A66" s="280" t="s">
        <v>69</v>
      </c>
      <c r="B66" s="227">
        <v>3314</v>
      </c>
      <c r="C66" s="227">
        <v>10351</v>
      </c>
      <c r="D66" s="190">
        <f t="shared" si="3"/>
        <v>2.123415811707906</v>
      </c>
      <c r="E66" s="204"/>
    </row>
    <row r="67" spans="1:5" ht="24.75" customHeight="1">
      <c r="A67" s="280" t="s">
        <v>70</v>
      </c>
      <c r="B67" s="227">
        <v>3187</v>
      </c>
      <c r="C67" s="227">
        <v>3187</v>
      </c>
      <c r="D67" s="190">
        <f t="shared" si="3"/>
        <v>0</v>
      </c>
      <c r="E67" s="204"/>
    </row>
    <row r="68" spans="1:5" ht="24.75" customHeight="1">
      <c r="A68" s="280" t="s">
        <v>71</v>
      </c>
      <c r="B68" s="227">
        <v>921</v>
      </c>
      <c r="C68" s="227">
        <v>921</v>
      </c>
      <c r="D68" s="190">
        <f t="shared" si="3"/>
        <v>0</v>
      </c>
      <c r="E68" s="204"/>
    </row>
    <row r="69" spans="1:5" ht="24.75" customHeight="1">
      <c r="A69" s="280" t="s">
        <v>72</v>
      </c>
      <c r="B69" s="227"/>
      <c r="C69" s="227">
        <v>0</v>
      </c>
      <c r="D69" s="190"/>
      <c r="E69" s="204"/>
    </row>
    <row r="70" spans="1:5" ht="24.75" customHeight="1">
      <c r="A70" s="280" t="s">
        <v>73</v>
      </c>
      <c r="B70" s="227">
        <v>19590</v>
      </c>
      <c r="C70" s="227">
        <v>19590</v>
      </c>
      <c r="D70" s="190"/>
      <c r="E70" s="204"/>
    </row>
    <row r="71" spans="1:5" ht="24.75" customHeight="1">
      <c r="A71" s="280" t="s">
        <v>74</v>
      </c>
      <c r="B71" s="227">
        <v>3233</v>
      </c>
      <c r="C71" s="227">
        <v>3233</v>
      </c>
      <c r="D71" s="190"/>
      <c r="E71" s="204"/>
    </row>
    <row r="72" spans="1:5" ht="24.75" customHeight="1">
      <c r="A72" s="280" t="s">
        <v>75</v>
      </c>
      <c r="B72" s="227"/>
      <c r="C72" s="227">
        <v>0</v>
      </c>
      <c r="D72" s="190"/>
      <c r="E72" s="204"/>
    </row>
    <row r="73" spans="1:5" ht="24.75" customHeight="1">
      <c r="A73" s="280" t="s">
        <v>76</v>
      </c>
      <c r="B73" s="227"/>
      <c r="C73" s="227">
        <v>0</v>
      </c>
      <c r="D73" s="190"/>
      <c r="E73" s="204"/>
    </row>
    <row r="74" spans="1:5" ht="24.75" customHeight="1">
      <c r="A74" s="280" t="s">
        <v>77</v>
      </c>
      <c r="B74" s="227"/>
      <c r="C74" s="227">
        <v>0</v>
      </c>
      <c r="D74" s="190"/>
      <c r="E74" s="204"/>
    </row>
    <row r="75" spans="1:5" ht="24.75" customHeight="1">
      <c r="A75" s="280" t="s">
        <v>78</v>
      </c>
      <c r="B75" s="227"/>
      <c r="C75" s="227">
        <v>0</v>
      </c>
      <c r="D75" s="190"/>
      <c r="E75" s="204"/>
    </row>
    <row r="76" spans="1:5" ht="24.75" customHeight="1">
      <c r="A76" s="280" t="s">
        <v>79</v>
      </c>
      <c r="B76" s="227">
        <v>2061</v>
      </c>
      <c r="C76" s="227">
        <v>2061</v>
      </c>
      <c r="D76" s="190"/>
      <c r="E76" s="204"/>
    </row>
    <row r="77" spans="1:5" ht="24.75" customHeight="1">
      <c r="A77" s="280" t="s">
        <v>80</v>
      </c>
      <c r="B77" s="227"/>
      <c r="C77" s="227">
        <v>0</v>
      </c>
      <c r="D77" s="190"/>
      <c r="E77" s="204"/>
    </row>
    <row r="78" spans="1:5" ht="24.75" customHeight="1">
      <c r="A78" s="280" t="s">
        <v>81</v>
      </c>
      <c r="B78" s="227">
        <v>360</v>
      </c>
      <c r="C78" s="227">
        <v>360</v>
      </c>
      <c r="D78" s="190"/>
      <c r="E78" s="204"/>
    </row>
    <row r="79" spans="1:5" ht="24.75" customHeight="1">
      <c r="A79" s="280" t="s">
        <v>82</v>
      </c>
      <c r="B79" s="227">
        <v>1195</v>
      </c>
      <c r="C79" s="227">
        <v>370</v>
      </c>
      <c r="D79" s="190">
        <f aca="true" t="shared" si="4" ref="D79:D84">(C79-B79)/B79</f>
        <v>-0.6903765690376569</v>
      </c>
      <c r="E79" s="204"/>
    </row>
    <row r="80" spans="1:5" s="56" customFormat="1" ht="24.75" customHeight="1">
      <c r="A80" s="290" t="s">
        <v>83</v>
      </c>
      <c r="B80" s="224">
        <v>23384</v>
      </c>
      <c r="C80" s="224">
        <v>30818</v>
      </c>
      <c r="D80" s="197">
        <f t="shared" si="4"/>
        <v>0.31790968183373247</v>
      </c>
      <c r="E80" s="206"/>
    </row>
    <row r="81" spans="1:5" s="56" customFormat="1" ht="24.75" customHeight="1">
      <c r="A81" s="291" t="s">
        <v>84</v>
      </c>
      <c r="B81" s="224">
        <v>3300</v>
      </c>
      <c r="C81" s="224">
        <v>3300</v>
      </c>
      <c r="D81" s="190">
        <f t="shared" si="4"/>
        <v>0</v>
      </c>
      <c r="E81" s="206"/>
    </row>
    <row r="82" spans="1:5" s="56" customFormat="1" ht="24.75" customHeight="1">
      <c r="A82" s="291" t="s">
        <v>85</v>
      </c>
      <c r="B82" s="224">
        <f>SUM(B83:B85)</f>
        <v>39176</v>
      </c>
      <c r="C82" s="224">
        <f>SUM(C83:C85)</f>
        <v>39176</v>
      </c>
      <c r="D82" s="190">
        <f t="shared" si="4"/>
        <v>0</v>
      </c>
      <c r="E82" s="206"/>
    </row>
    <row r="83" spans="1:5" ht="24.75" customHeight="1">
      <c r="A83" s="292" t="s">
        <v>86</v>
      </c>
      <c r="B83" s="227">
        <v>7246</v>
      </c>
      <c r="C83" s="227">
        <v>7246</v>
      </c>
      <c r="D83" s="190">
        <f t="shared" si="4"/>
        <v>0</v>
      </c>
      <c r="E83" s="204"/>
    </row>
    <row r="84" spans="1:5" ht="24.75" customHeight="1">
      <c r="A84" s="292" t="s">
        <v>87</v>
      </c>
      <c r="B84" s="227">
        <v>31930</v>
      </c>
      <c r="C84" s="227">
        <v>31930</v>
      </c>
      <c r="D84" s="190">
        <f t="shared" si="4"/>
        <v>0</v>
      </c>
      <c r="E84" s="204"/>
    </row>
    <row r="85" spans="1:5" ht="24.75" customHeight="1">
      <c r="A85" s="292" t="s">
        <v>88</v>
      </c>
      <c r="B85" s="227"/>
      <c r="C85" s="227"/>
      <c r="D85" s="190"/>
      <c r="E85" s="204"/>
    </row>
    <row r="86" spans="1:5" s="56" customFormat="1" ht="24.75" customHeight="1">
      <c r="A86" s="291" t="s">
        <v>89</v>
      </c>
      <c r="B86" s="224"/>
      <c r="C86" s="224"/>
      <c r="D86" s="197"/>
      <c r="E86" s="206"/>
    </row>
    <row r="87" spans="1:5" s="56" customFormat="1" ht="24.75" customHeight="1">
      <c r="A87" s="291" t="s">
        <v>90</v>
      </c>
      <c r="B87" s="224"/>
      <c r="C87" s="224"/>
      <c r="D87" s="197"/>
      <c r="E87" s="206"/>
    </row>
    <row r="88" spans="1:5" s="56" customFormat="1" ht="24.75" customHeight="1">
      <c r="A88" s="291" t="s">
        <v>91</v>
      </c>
      <c r="B88" s="224"/>
      <c r="C88" s="224"/>
      <c r="D88" s="197"/>
      <c r="E88" s="206"/>
    </row>
    <row r="89" spans="1:5" s="56" customFormat="1" ht="24.75" customHeight="1">
      <c r="A89" s="291" t="s">
        <v>92</v>
      </c>
      <c r="B89" s="224">
        <v>327</v>
      </c>
      <c r="C89" s="224">
        <v>327</v>
      </c>
      <c r="D89" s="197">
        <f aca="true" t="shared" si="5" ref="D89:D91">(C89-B89)/B89</f>
        <v>0</v>
      </c>
      <c r="E89" s="206"/>
    </row>
    <row r="90" spans="1:5" s="56" customFormat="1" ht="24.75" customHeight="1">
      <c r="A90" s="291" t="s">
        <v>93</v>
      </c>
      <c r="B90" s="224">
        <v>9608</v>
      </c>
      <c r="C90" s="224"/>
      <c r="D90" s="197">
        <f t="shared" si="5"/>
        <v>-1</v>
      </c>
      <c r="E90" s="206"/>
    </row>
    <row r="91" spans="1:5" s="56" customFormat="1" ht="24.75" customHeight="1">
      <c r="A91" s="293" t="s">
        <v>94</v>
      </c>
      <c r="B91" s="224">
        <f>B31+B32+B82+B88+B89+B81+B90</f>
        <v>204738</v>
      </c>
      <c r="C91" s="224">
        <f>C31+C32+C82+C88+C89+C81</f>
        <v>215245</v>
      </c>
      <c r="D91" s="197">
        <f t="shared" si="5"/>
        <v>0.05131924703767742</v>
      </c>
      <c r="E91" s="206"/>
    </row>
  </sheetData>
  <sheetProtection/>
  <mergeCells count="2">
    <mergeCell ref="A2:E2"/>
    <mergeCell ref="A3:E3"/>
  </mergeCells>
  <printOptions horizontalCentered="1"/>
  <pageMargins left="0.55" right="0.55" top="0.98" bottom="0.83" header="0.35" footer="0.51"/>
  <pageSetup firstPageNumber="18" useFirstPageNumber="1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showZeros="0" zoomScaleSheetLayoutView="100" workbookViewId="0" topLeftCell="A1">
      <selection activeCell="A1" sqref="A1:E2"/>
    </sheetView>
  </sheetViews>
  <sheetFormatPr defaultColWidth="9.00390625" defaultRowHeight="14.25"/>
  <cols>
    <col min="1" max="1" width="38.00390625" style="93" customWidth="1"/>
    <col min="2" max="2" width="8.25390625" style="123" customWidth="1"/>
    <col min="3" max="3" width="11.625" style="123" customWidth="1"/>
    <col min="4" max="4" width="11.125" style="123" customWidth="1"/>
    <col min="5" max="5" width="7.625" style="123" customWidth="1"/>
    <col min="6" max="16384" width="9.00390625" style="93" customWidth="1"/>
  </cols>
  <sheetData>
    <row r="1" spans="1:5" ht="18.75">
      <c r="A1" s="58" t="s">
        <v>1258</v>
      </c>
      <c r="B1" s="124"/>
      <c r="C1" s="124"/>
      <c r="D1" s="124"/>
      <c r="E1" s="124"/>
    </row>
    <row r="2" spans="1:5" ht="38.25" customHeight="1">
      <c r="A2" s="99" t="s">
        <v>1259</v>
      </c>
      <c r="B2" s="99"/>
      <c r="C2" s="99"/>
      <c r="D2" s="99"/>
      <c r="E2" s="99"/>
    </row>
    <row r="3" spans="1:6" ht="21.75" customHeight="1">
      <c r="A3" s="100"/>
      <c r="B3" s="125"/>
      <c r="C3" s="125"/>
      <c r="D3" s="126" t="s">
        <v>97</v>
      </c>
      <c r="E3" s="126"/>
      <c r="F3" s="127"/>
    </row>
    <row r="4" spans="1:5" ht="36">
      <c r="A4" s="101" t="s">
        <v>1260</v>
      </c>
      <c r="B4" s="64" t="s">
        <v>99</v>
      </c>
      <c r="C4" s="65" t="s">
        <v>5</v>
      </c>
      <c r="D4" s="66" t="s">
        <v>1118</v>
      </c>
      <c r="E4" s="67" t="s">
        <v>7</v>
      </c>
    </row>
    <row r="5" spans="1:5" ht="24.75" customHeight="1">
      <c r="A5" s="128" t="s">
        <v>1261</v>
      </c>
      <c r="B5" s="129"/>
      <c r="C5" s="130"/>
      <c r="D5" s="75"/>
      <c r="E5" s="131"/>
    </row>
    <row r="6" spans="1:5" s="91" customFormat="1" ht="24.75" customHeight="1">
      <c r="A6" s="128" t="s">
        <v>1262</v>
      </c>
      <c r="B6" s="132"/>
      <c r="C6" s="130"/>
      <c r="D6" s="75"/>
      <c r="E6" s="133"/>
    </row>
    <row r="7" spans="1:5" s="91" customFormat="1" ht="24.75" customHeight="1">
      <c r="A7" s="128" t="s">
        <v>1263</v>
      </c>
      <c r="B7" s="132"/>
      <c r="C7" s="130"/>
      <c r="D7" s="75"/>
      <c r="E7" s="133"/>
    </row>
    <row r="8" spans="1:5" s="92" customFormat="1" ht="24.75" customHeight="1">
      <c r="A8" s="128" t="s">
        <v>1264</v>
      </c>
      <c r="B8" s="114"/>
      <c r="C8" s="130"/>
      <c r="D8" s="75"/>
      <c r="E8" s="134"/>
    </row>
    <row r="9" spans="1:5" ht="24.75" customHeight="1">
      <c r="A9" s="128" t="s">
        <v>1265</v>
      </c>
      <c r="B9" s="129"/>
      <c r="C9" s="130"/>
      <c r="D9" s="75"/>
      <c r="E9" s="131"/>
    </row>
    <row r="10" spans="1:5" ht="24.75" customHeight="1">
      <c r="A10" s="128" t="s">
        <v>1266</v>
      </c>
      <c r="B10" s="129"/>
      <c r="C10" s="130"/>
      <c r="D10" s="75"/>
      <c r="E10" s="131"/>
    </row>
    <row r="11" spans="1:5" ht="24.75" customHeight="1">
      <c r="A11" s="128" t="s">
        <v>1267</v>
      </c>
      <c r="B11" s="129"/>
      <c r="C11" s="130"/>
      <c r="D11" s="75"/>
      <c r="E11" s="131"/>
    </row>
    <row r="12" spans="1:5" s="122" customFormat="1" ht="24.75" customHeight="1">
      <c r="A12" s="128" t="s">
        <v>1268</v>
      </c>
      <c r="B12" s="129"/>
      <c r="C12" s="130"/>
      <c r="D12" s="75"/>
      <c r="E12" s="131"/>
    </row>
    <row r="13" spans="1:5" ht="24.75" customHeight="1">
      <c r="A13" s="128" t="s">
        <v>1269</v>
      </c>
      <c r="B13" s="135">
        <f>SUM(B14:B16)</f>
        <v>150</v>
      </c>
      <c r="C13" s="135">
        <f>SUM(C14:C16)</f>
        <v>150</v>
      </c>
      <c r="D13" s="75">
        <f>(C13-B13)/B13</f>
        <v>0</v>
      </c>
      <c r="E13" s="131"/>
    </row>
    <row r="14" spans="1:5" ht="24.75" customHeight="1">
      <c r="A14" s="128" t="s">
        <v>1270</v>
      </c>
      <c r="B14" s="135">
        <v>150</v>
      </c>
      <c r="C14" s="135">
        <v>150</v>
      </c>
      <c r="D14" s="75">
        <f>(C14-B14)/B14</f>
        <v>0</v>
      </c>
      <c r="E14" s="131"/>
    </row>
    <row r="15" spans="1:5" ht="24.75" customHeight="1">
      <c r="A15" s="128" t="s">
        <v>1271</v>
      </c>
      <c r="B15" s="135"/>
      <c r="C15" s="135"/>
      <c r="D15" s="75"/>
      <c r="E15" s="131"/>
    </row>
    <row r="16" spans="1:5" ht="24.75" customHeight="1">
      <c r="A16" s="128" t="s">
        <v>1272</v>
      </c>
      <c r="B16" s="135"/>
      <c r="C16" s="135"/>
      <c r="D16" s="75"/>
      <c r="E16" s="131"/>
    </row>
    <row r="17" spans="1:5" ht="24.75" customHeight="1">
      <c r="A17" s="128" t="s">
        <v>1273</v>
      </c>
      <c r="B17" s="135"/>
      <c r="C17" s="135"/>
      <c r="D17" s="75"/>
      <c r="E17" s="131"/>
    </row>
    <row r="18" spans="1:5" ht="24.75" customHeight="1">
      <c r="A18" s="128" t="s">
        <v>1274</v>
      </c>
      <c r="B18" s="135"/>
      <c r="C18" s="135"/>
      <c r="D18" s="75"/>
      <c r="E18" s="131"/>
    </row>
    <row r="19" spans="1:5" ht="24.75" customHeight="1">
      <c r="A19" s="128" t="s">
        <v>1275</v>
      </c>
      <c r="B19" s="135"/>
      <c r="C19" s="135"/>
      <c r="D19" s="75"/>
      <c r="E19" s="131"/>
    </row>
    <row r="20" spans="1:5" ht="24.75" customHeight="1">
      <c r="A20" s="128" t="s">
        <v>1276</v>
      </c>
      <c r="B20" s="135"/>
      <c r="C20" s="135"/>
      <c r="D20" s="75"/>
      <c r="E20" s="131"/>
    </row>
    <row r="21" spans="1:5" ht="24.75" customHeight="1">
      <c r="A21" s="128" t="s">
        <v>1277</v>
      </c>
      <c r="B21" s="135">
        <f>B22</f>
        <v>50</v>
      </c>
      <c r="C21" s="135">
        <f>C22</f>
        <v>50</v>
      </c>
      <c r="D21" s="75">
        <f aca="true" t="shared" si="0" ref="D21:D23">(C21-B21)/B21</f>
        <v>0</v>
      </c>
      <c r="E21" s="131"/>
    </row>
    <row r="22" spans="1:5" s="122" customFormat="1" ht="24.75" customHeight="1">
      <c r="A22" s="128" t="s">
        <v>1278</v>
      </c>
      <c r="B22" s="135">
        <v>50</v>
      </c>
      <c r="C22" s="135">
        <v>50</v>
      </c>
      <c r="D22" s="75">
        <f t="shared" si="0"/>
        <v>0</v>
      </c>
      <c r="E22" s="131"/>
    </row>
    <row r="23" spans="1:5" ht="24.75" customHeight="1">
      <c r="A23" s="118" t="s">
        <v>1279</v>
      </c>
      <c r="B23" s="136">
        <f>B21+B13</f>
        <v>200</v>
      </c>
      <c r="C23" s="136">
        <f>C21+C13</f>
        <v>200</v>
      </c>
      <c r="D23" s="75">
        <f t="shared" si="0"/>
        <v>0</v>
      </c>
      <c r="E23" s="131"/>
    </row>
    <row r="24" spans="1:5" ht="14.25">
      <c r="A24" s="137"/>
      <c r="B24" s="138"/>
      <c r="C24" s="138"/>
      <c r="D24" s="138"/>
      <c r="E24" s="138"/>
    </row>
  </sheetData>
  <sheetProtection/>
  <mergeCells count="3">
    <mergeCell ref="A2:E2"/>
    <mergeCell ref="D3:E3"/>
    <mergeCell ref="A24:E24"/>
  </mergeCells>
  <printOptions horizontalCentered="1"/>
  <pageMargins left="0.75" right="0.75" top="1.02" bottom="0.94" header="0.51" footer="0.9"/>
  <pageSetup firstPageNumber="46" useFirstPageNumber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39"/>
  <sheetViews>
    <sheetView showZeros="0" zoomScaleSheetLayoutView="100" workbookViewId="0" topLeftCell="A1">
      <selection activeCell="A1" sqref="A1:E2"/>
    </sheetView>
  </sheetViews>
  <sheetFormatPr defaultColWidth="9.00390625" defaultRowHeight="14.25"/>
  <cols>
    <col min="1" max="1" width="34.00390625" style="93" customWidth="1"/>
    <col min="2" max="2" width="10.375" style="94" customWidth="1"/>
    <col min="3" max="3" width="11.25390625" style="94" customWidth="1"/>
    <col min="4" max="4" width="13.875" style="94" customWidth="1"/>
    <col min="5" max="5" width="9.00390625" style="95" customWidth="1"/>
    <col min="6" max="253" width="9.00390625" style="93" customWidth="1"/>
    <col min="254" max="16384" width="9.00390625" style="96" customWidth="1"/>
  </cols>
  <sheetData>
    <row r="1" spans="1:5" ht="24.75" customHeight="1">
      <c r="A1" s="58" t="s">
        <v>1280</v>
      </c>
      <c r="B1" s="97"/>
      <c r="C1" s="97"/>
      <c r="D1" s="97"/>
      <c r="E1" s="98"/>
    </row>
    <row r="2" spans="1:5" ht="31.5" customHeight="1">
      <c r="A2" s="99" t="s">
        <v>1281</v>
      </c>
      <c r="B2" s="99"/>
      <c r="C2" s="99"/>
      <c r="D2" s="99"/>
      <c r="E2" s="99"/>
    </row>
    <row r="3" spans="1:5" ht="24.75" customHeight="1">
      <c r="A3" s="100"/>
      <c r="B3" s="62"/>
      <c r="C3" s="62"/>
      <c r="D3" s="62" t="s">
        <v>97</v>
      </c>
      <c r="E3" s="62"/>
    </row>
    <row r="4" spans="1:253" ht="24">
      <c r="A4" s="101" t="s">
        <v>1260</v>
      </c>
      <c r="B4" s="64" t="s">
        <v>99</v>
      </c>
      <c r="C4" s="65" t="s">
        <v>5</v>
      </c>
      <c r="D4" s="66" t="s">
        <v>1118</v>
      </c>
      <c r="E4" s="67" t="s">
        <v>7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</row>
    <row r="5" spans="1:253" s="90" customFormat="1" ht="21.75" customHeight="1">
      <c r="A5" s="103" t="s">
        <v>1282</v>
      </c>
      <c r="B5" s="104">
        <f>B6+B12+B17+B19+B23</f>
        <v>200</v>
      </c>
      <c r="C5" s="104">
        <f>C6+C12+C17+C19+C23</f>
        <v>200</v>
      </c>
      <c r="D5" s="105"/>
      <c r="E5" s="106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</row>
    <row r="6" spans="1:253" s="90" customFormat="1" ht="21.75" customHeight="1">
      <c r="A6" s="103" t="s">
        <v>1283</v>
      </c>
      <c r="B6" s="107"/>
      <c r="C6" s="108">
        <f>C10</f>
        <v>0</v>
      </c>
      <c r="D6" s="105"/>
      <c r="E6" s="105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</row>
    <row r="7" spans="1:253" s="90" customFormat="1" ht="21.75" customHeight="1">
      <c r="A7" s="103" t="s">
        <v>1284</v>
      </c>
      <c r="B7" s="107"/>
      <c r="C7" s="108"/>
      <c r="D7" s="109"/>
      <c r="E7" s="105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  <c r="IR7" s="102"/>
      <c r="IS7" s="102"/>
    </row>
    <row r="8" spans="1:253" s="90" customFormat="1" ht="21.75" customHeight="1">
      <c r="A8" s="103" t="s">
        <v>1285</v>
      </c>
      <c r="B8" s="107"/>
      <c r="C8" s="108"/>
      <c r="D8" s="105"/>
      <c r="E8" s="105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  <c r="IQ8" s="102"/>
      <c r="IR8" s="102"/>
      <c r="IS8" s="102"/>
    </row>
    <row r="9" spans="1:253" s="90" customFormat="1" ht="21.75" customHeight="1">
      <c r="A9" s="103" t="s">
        <v>1286</v>
      </c>
      <c r="B9" s="107"/>
      <c r="C9" s="108"/>
      <c r="D9" s="105"/>
      <c r="E9" s="105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  <c r="IP9" s="102"/>
      <c r="IQ9" s="102"/>
      <c r="IR9" s="102"/>
      <c r="IS9" s="102"/>
    </row>
    <row r="10" spans="1:253" s="91" customFormat="1" ht="21.75" customHeight="1">
      <c r="A10" s="103" t="s">
        <v>1287</v>
      </c>
      <c r="B10" s="107"/>
      <c r="C10" s="108"/>
      <c r="D10" s="110"/>
      <c r="E10" s="110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  <c r="IQ10" s="102"/>
      <c r="IR10" s="102"/>
      <c r="IS10" s="102"/>
    </row>
    <row r="11" spans="1:253" s="92" customFormat="1" ht="21.75" customHeight="1">
      <c r="A11" s="103" t="s">
        <v>1288</v>
      </c>
      <c r="B11" s="107"/>
      <c r="C11" s="108"/>
      <c r="D11" s="111"/>
      <c r="E11" s="110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  <c r="IR11" s="102"/>
      <c r="IS11" s="102"/>
    </row>
    <row r="12" spans="1:253" s="91" customFormat="1" ht="21.75" customHeight="1">
      <c r="A12" s="103" t="s">
        <v>1289</v>
      </c>
      <c r="B12" s="107"/>
      <c r="C12" s="108"/>
      <c r="D12" s="110"/>
      <c r="E12" s="110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  <c r="IR12" s="102"/>
      <c r="IS12" s="102"/>
    </row>
    <row r="13" spans="1:253" s="92" customFormat="1" ht="21.75" customHeight="1">
      <c r="A13" s="112" t="s">
        <v>1290</v>
      </c>
      <c r="B13" s="107"/>
      <c r="C13" s="108"/>
      <c r="D13" s="111"/>
      <c r="E13" s="110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  <c r="IQ13" s="102"/>
      <c r="IR13" s="102"/>
      <c r="IS13" s="102"/>
    </row>
    <row r="14" spans="1:253" s="92" customFormat="1" ht="21.75" customHeight="1">
      <c r="A14" s="103" t="s">
        <v>1291</v>
      </c>
      <c r="B14" s="107"/>
      <c r="C14" s="108"/>
      <c r="D14" s="111"/>
      <c r="E14" s="110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  <c r="IQ14" s="102"/>
      <c r="IR14" s="102"/>
      <c r="IS14" s="102"/>
    </row>
    <row r="15" spans="1:253" s="91" customFormat="1" ht="21.75" customHeight="1">
      <c r="A15" s="112" t="s">
        <v>1292</v>
      </c>
      <c r="B15" s="113"/>
      <c r="C15" s="108"/>
      <c r="D15" s="109"/>
      <c r="E15" s="110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</row>
    <row r="16" spans="1:253" s="91" customFormat="1" ht="21.75" customHeight="1">
      <c r="A16" s="103" t="s">
        <v>1293</v>
      </c>
      <c r="B16" s="114"/>
      <c r="C16" s="108"/>
      <c r="D16" s="115"/>
      <c r="E16" s="115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  <c r="IR16" s="102"/>
      <c r="IS16" s="102"/>
    </row>
    <row r="17" spans="1:253" s="91" customFormat="1" ht="21.75" customHeight="1">
      <c r="A17" s="112" t="s">
        <v>1294</v>
      </c>
      <c r="B17" s="114"/>
      <c r="C17" s="116"/>
      <c r="D17" s="110"/>
      <c r="E17" s="110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  <c r="IQ17" s="102"/>
      <c r="IR17" s="102"/>
      <c r="IS17" s="102"/>
    </row>
    <row r="18" spans="1:253" s="92" customFormat="1" ht="21.75" customHeight="1">
      <c r="A18" s="112" t="s">
        <v>1295</v>
      </c>
      <c r="B18" s="114"/>
      <c r="C18" s="116"/>
      <c r="D18" s="111"/>
      <c r="E18" s="110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  <c r="II18" s="102"/>
      <c r="IJ18" s="102"/>
      <c r="IK18" s="102"/>
      <c r="IL18" s="102"/>
      <c r="IM18" s="102"/>
      <c r="IN18" s="102"/>
      <c r="IO18" s="102"/>
      <c r="IP18" s="102"/>
      <c r="IQ18" s="102"/>
      <c r="IR18" s="102"/>
      <c r="IS18" s="102"/>
    </row>
    <row r="19" spans="1:253" s="91" customFormat="1" ht="21.75" customHeight="1">
      <c r="A19" s="112" t="s">
        <v>1296</v>
      </c>
      <c r="B19" s="114"/>
      <c r="C19" s="116"/>
      <c r="D19" s="110"/>
      <c r="E19" s="110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  <c r="IR19" s="102"/>
      <c r="IS19" s="102"/>
    </row>
    <row r="20" spans="1:253" s="92" customFormat="1" ht="21.75" customHeight="1">
      <c r="A20" s="112" t="s">
        <v>1297</v>
      </c>
      <c r="B20" s="114"/>
      <c r="C20" s="116"/>
      <c r="D20" s="111"/>
      <c r="E20" s="110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2"/>
      <c r="IO20" s="102"/>
      <c r="IP20" s="102"/>
      <c r="IQ20" s="102"/>
      <c r="IR20" s="102"/>
      <c r="IS20" s="102"/>
    </row>
    <row r="21" spans="1:253" s="92" customFormat="1" ht="21.75" customHeight="1">
      <c r="A21" s="112" t="s">
        <v>1298</v>
      </c>
      <c r="B21" s="114"/>
      <c r="C21" s="116"/>
      <c r="D21" s="111"/>
      <c r="E21" s="110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  <c r="IG21" s="102"/>
      <c r="IH21" s="102"/>
      <c r="II21" s="102"/>
      <c r="IJ21" s="102"/>
      <c r="IK21" s="102"/>
      <c r="IL21" s="102"/>
      <c r="IM21" s="102"/>
      <c r="IN21" s="102"/>
      <c r="IO21" s="102"/>
      <c r="IP21" s="102"/>
      <c r="IQ21" s="102"/>
      <c r="IR21" s="102"/>
      <c r="IS21" s="102"/>
    </row>
    <row r="22" spans="1:253" s="92" customFormat="1" ht="21.75" customHeight="1">
      <c r="A22" s="112" t="s">
        <v>1299</v>
      </c>
      <c r="B22" s="114"/>
      <c r="C22" s="116"/>
      <c r="D22" s="111"/>
      <c r="E22" s="110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  <c r="IP22" s="102"/>
      <c r="IQ22" s="102"/>
      <c r="IR22" s="102"/>
      <c r="IS22" s="102"/>
    </row>
    <row r="23" spans="1:253" s="92" customFormat="1" ht="21.75" customHeight="1">
      <c r="A23" s="112" t="s">
        <v>1300</v>
      </c>
      <c r="B23" s="77">
        <f>B24</f>
        <v>200</v>
      </c>
      <c r="C23" s="77">
        <f>C24</f>
        <v>200</v>
      </c>
      <c r="D23" s="111"/>
      <c r="E23" s="110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02"/>
      <c r="FW23" s="102"/>
      <c r="FX23" s="102"/>
      <c r="FY23" s="102"/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  <c r="GM23" s="102"/>
      <c r="GN23" s="102"/>
      <c r="GO23" s="102"/>
      <c r="GP23" s="102"/>
      <c r="GQ23" s="102"/>
      <c r="GR23" s="102"/>
      <c r="GS23" s="102"/>
      <c r="GT23" s="102"/>
      <c r="GU23" s="102"/>
      <c r="GV23" s="102"/>
      <c r="GW23" s="102"/>
      <c r="GX23" s="102"/>
      <c r="GY23" s="102"/>
      <c r="GZ23" s="102"/>
      <c r="HA23" s="102"/>
      <c r="HB23" s="102"/>
      <c r="HC23" s="102"/>
      <c r="HD23" s="102"/>
      <c r="HE23" s="102"/>
      <c r="HF23" s="102"/>
      <c r="HG23" s="102"/>
      <c r="HH23" s="102"/>
      <c r="HI23" s="102"/>
      <c r="HJ23" s="102"/>
      <c r="HK23" s="102"/>
      <c r="HL23" s="102"/>
      <c r="HM23" s="102"/>
      <c r="HN23" s="102"/>
      <c r="HO23" s="102"/>
      <c r="HP23" s="102"/>
      <c r="HQ23" s="102"/>
      <c r="HR23" s="102"/>
      <c r="HS23" s="102"/>
      <c r="HT23" s="102"/>
      <c r="HU23" s="102"/>
      <c r="HV23" s="102"/>
      <c r="HW23" s="102"/>
      <c r="HX23" s="102"/>
      <c r="HY23" s="102"/>
      <c r="HZ23" s="102"/>
      <c r="IA23" s="102"/>
      <c r="IB23" s="102"/>
      <c r="IC23" s="102"/>
      <c r="ID23" s="102"/>
      <c r="IE23" s="102"/>
      <c r="IF23" s="102"/>
      <c r="IG23" s="102"/>
      <c r="IH23" s="102"/>
      <c r="II23" s="102"/>
      <c r="IJ23" s="102"/>
      <c r="IK23" s="102"/>
      <c r="IL23" s="102"/>
      <c r="IM23" s="102"/>
      <c r="IN23" s="102"/>
      <c r="IO23" s="102"/>
      <c r="IP23" s="102"/>
      <c r="IQ23" s="102"/>
      <c r="IR23" s="102"/>
      <c r="IS23" s="102"/>
    </row>
    <row r="24" spans="1:253" s="92" customFormat="1" ht="21.75" customHeight="1">
      <c r="A24" s="117" t="s">
        <v>1301</v>
      </c>
      <c r="B24" s="77">
        <v>200</v>
      </c>
      <c r="C24" s="77">
        <v>200</v>
      </c>
      <c r="D24" s="111"/>
      <c r="E24" s="110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2"/>
      <c r="FH24" s="102"/>
      <c r="FI24" s="102"/>
      <c r="FJ24" s="102"/>
      <c r="FK24" s="102"/>
      <c r="FL24" s="102"/>
      <c r="FM24" s="102"/>
      <c r="FN24" s="102"/>
      <c r="FO24" s="102"/>
      <c r="FP24" s="102"/>
      <c r="FQ24" s="102"/>
      <c r="FR24" s="102"/>
      <c r="FS24" s="102"/>
      <c r="FT24" s="102"/>
      <c r="FU24" s="102"/>
      <c r="FV24" s="102"/>
      <c r="FW24" s="102"/>
      <c r="FX24" s="102"/>
      <c r="FY24" s="102"/>
      <c r="FZ24" s="102"/>
      <c r="GA24" s="102"/>
      <c r="GB24" s="102"/>
      <c r="GC24" s="102"/>
      <c r="GD24" s="102"/>
      <c r="GE24" s="102"/>
      <c r="GF24" s="102"/>
      <c r="GG24" s="102"/>
      <c r="GH24" s="102"/>
      <c r="GI24" s="102"/>
      <c r="GJ24" s="102"/>
      <c r="GK24" s="102"/>
      <c r="GL24" s="102"/>
      <c r="GM24" s="102"/>
      <c r="GN24" s="102"/>
      <c r="GO24" s="102"/>
      <c r="GP24" s="102"/>
      <c r="GQ24" s="102"/>
      <c r="GR24" s="102"/>
      <c r="GS24" s="102"/>
      <c r="GT24" s="102"/>
      <c r="GU24" s="102"/>
      <c r="GV24" s="102"/>
      <c r="GW24" s="102"/>
      <c r="GX24" s="102"/>
      <c r="GY24" s="102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02"/>
      <c r="HL24" s="102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02"/>
      <c r="HY24" s="102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02"/>
      <c r="IL24" s="102"/>
      <c r="IM24" s="102"/>
      <c r="IN24" s="102"/>
      <c r="IO24" s="102"/>
      <c r="IP24" s="102"/>
      <c r="IQ24" s="102"/>
      <c r="IR24" s="102"/>
      <c r="IS24" s="102"/>
    </row>
    <row r="25" spans="1:253" s="92" customFormat="1" ht="21.75" customHeight="1">
      <c r="A25" s="118" t="s">
        <v>1302</v>
      </c>
      <c r="B25" s="119">
        <f>B5</f>
        <v>200</v>
      </c>
      <c r="C25" s="119">
        <f>C5</f>
        <v>200</v>
      </c>
      <c r="D25" s="111"/>
      <c r="E25" s="110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  <c r="FE25" s="102"/>
      <c r="FF25" s="102"/>
      <c r="FG25" s="102"/>
      <c r="FH25" s="102"/>
      <c r="FI25" s="102"/>
      <c r="FJ25" s="102"/>
      <c r="FK25" s="102"/>
      <c r="FL25" s="102"/>
      <c r="FM25" s="102"/>
      <c r="FN25" s="102"/>
      <c r="FO25" s="102"/>
      <c r="FP25" s="102"/>
      <c r="FQ25" s="102"/>
      <c r="FR25" s="102"/>
      <c r="FS25" s="102"/>
      <c r="FT25" s="102"/>
      <c r="FU25" s="102"/>
      <c r="FV25" s="102"/>
      <c r="FW25" s="102"/>
      <c r="FX25" s="102"/>
      <c r="FY25" s="102"/>
      <c r="FZ25" s="102"/>
      <c r="GA25" s="102"/>
      <c r="GB25" s="102"/>
      <c r="GC25" s="102"/>
      <c r="GD25" s="102"/>
      <c r="GE25" s="102"/>
      <c r="GF25" s="102"/>
      <c r="GG25" s="102"/>
      <c r="GH25" s="102"/>
      <c r="GI25" s="102"/>
      <c r="GJ25" s="102"/>
      <c r="GK25" s="102"/>
      <c r="GL25" s="102"/>
      <c r="GM25" s="102"/>
      <c r="GN25" s="102"/>
      <c r="GO25" s="102"/>
      <c r="GP25" s="102"/>
      <c r="GQ25" s="102"/>
      <c r="GR25" s="102"/>
      <c r="GS25" s="102"/>
      <c r="GT25" s="102"/>
      <c r="GU25" s="102"/>
      <c r="GV25" s="102"/>
      <c r="GW25" s="102"/>
      <c r="GX25" s="102"/>
      <c r="GY25" s="102"/>
      <c r="GZ25" s="102"/>
      <c r="HA25" s="102"/>
      <c r="HB25" s="102"/>
      <c r="HC25" s="102"/>
      <c r="HD25" s="102"/>
      <c r="HE25" s="102"/>
      <c r="HF25" s="102"/>
      <c r="HG25" s="102"/>
      <c r="HH25" s="102"/>
      <c r="HI25" s="102"/>
      <c r="HJ25" s="102"/>
      <c r="HK25" s="102"/>
      <c r="HL25" s="102"/>
      <c r="HM25" s="102"/>
      <c r="HN25" s="102"/>
      <c r="HO25" s="102"/>
      <c r="HP25" s="102"/>
      <c r="HQ25" s="102"/>
      <c r="HR25" s="102"/>
      <c r="HS25" s="102"/>
      <c r="HT25" s="102"/>
      <c r="HU25" s="102"/>
      <c r="HV25" s="102"/>
      <c r="HW25" s="102"/>
      <c r="HX25" s="102"/>
      <c r="HY25" s="102"/>
      <c r="HZ25" s="102"/>
      <c r="IA25" s="102"/>
      <c r="IB25" s="102"/>
      <c r="IC25" s="102"/>
      <c r="ID25" s="102"/>
      <c r="IE25" s="102"/>
      <c r="IF25" s="102"/>
      <c r="IG25" s="102"/>
      <c r="IH25" s="102"/>
      <c r="II25" s="102"/>
      <c r="IJ25" s="102"/>
      <c r="IK25" s="102"/>
      <c r="IL25" s="102"/>
      <c r="IM25" s="102"/>
      <c r="IN25" s="102"/>
      <c r="IO25" s="102"/>
      <c r="IP25" s="102"/>
      <c r="IQ25" s="102"/>
      <c r="IR25" s="102"/>
      <c r="IS25" s="102"/>
    </row>
    <row r="26" spans="2:5" s="91" customFormat="1" ht="22.5" customHeight="1">
      <c r="B26" s="120"/>
      <c r="C26" s="120"/>
      <c r="D26" s="120"/>
      <c r="E26" s="120"/>
    </row>
    <row r="27" spans="1:5" s="92" customFormat="1" ht="22.5" customHeight="1">
      <c r="A27" s="91"/>
      <c r="B27" s="120"/>
      <c r="C27" s="120"/>
      <c r="D27" s="121"/>
      <c r="E27" s="120"/>
    </row>
    <row r="28" spans="1:5" s="92" customFormat="1" ht="22.5" customHeight="1">
      <c r="A28" s="91"/>
      <c r="B28" s="120"/>
      <c r="C28" s="120"/>
      <c r="D28" s="121"/>
      <c r="E28" s="120"/>
    </row>
    <row r="29" spans="1:5" s="92" customFormat="1" ht="22.5" customHeight="1">
      <c r="A29" s="91"/>
      <c r="B29" s="120"/>
      <c r="C29" s="120"/>
      <c r="D29" s="121"/>
      <c r="E29" s="120"/>
    </row>
    <row r="30" spans="1:3" ht="22.5" customHeight="1">
      <c r="A30" s="122"/>
      <c r="B30" s="98"/>
      <c r="C30" s="98"/>
    </row>
    <row r="31" spans="1:3" ht="22.5" customHeight="1">
      <c r="A31" s="102"/>
      <c r="B31" s="98"/>
      <c r="C31" s="98"/>
    </row>
    <row r="32" spans="1:3" ht="22.5" customHeight="1">
      <c r="A32" s="102"/>
      <c r="B32" s="95"/>
      <c r="C32" s="95"/>
    </row>
    <row r="33" spans="1:3" ht="22.5" customHeight="1">
      <c r="A33" s="102"/>
      <c r="B33" s="95"/>
      <c r="C33" s="95"/>
    </row>
    <row r="34" spans="1:3" ht="22.5" customHeight="1">
      <c r="A34" s="102"/>
      <c r="B34" s="95"/>
      <c r="C34" s="98"/>
    </row>
    <row r="35" spans="1:3" ht="22.5" customHeight="1">
      <c r="A35" s="102"/>
      <c r="B35" s="95"/>
      <c r="C35" s="95"/>
    </row>
    <row r="36" spans="1:3" ht="22.5" customHeight="1">
      <c r="A36" s="122"/>
      <c r="B36" s="95"/>
      <c r="C36" s="98"/>
    </row>
    <row r="37" spans="1:3" ht="22.5" customHeight="1">
      <c r="A37" s="102"/>
      <c r="B37" s="95"/>
      <c r="C37" s="98"/>
    </row>
    <row r="38" spans="1:3" ht="22.5" customHeight="1">
      <c r="A38" s="102"/>
      <c r="B38" s="95"/>
      <c r="C38" s="95"/>
    </row>
    <row r="39" spans="1:3" ht="22.5" customHeight="1">
      <c r="A39" s="102"/>
      <c r="B39" s="95"/>
      <c r="C39" s="95"/>
    </row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</sheetData>
  <sheetProtection/>
  <mergeCells count="2">
    <mergeCell ref="A2:E2"/>
    <mergeCell ref="D3:E3"/>
  </mergeCells>
  <printOptions horizontalCentered="1"/>
  <pageMargins left="0.55" right="0.55" top="0.94" bottom="0.9" header="0.51" footer="0.67"/>
  <pageSetup firstPageNumber="47" useFirstPageNumber="1" horizontalDpi="600" verticalDpi="600" orientation="portrait" paperSize="9" scale="9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T28"/>
  <sheetViews>
    <sheetView showZeros="0" zoomScaleSheetLayoutView="100" workbookViewId="0" topLeftCell="A11">
      <selection activeCell="A1" sqref="A1:E2"/>
    </sheetView>
  </sheetViews>
  <sheetFormatPr defaultColWidth="9.00390625" defaultRowHeight="14.25"/>
  <cols>
    <col min="1" max="1" width="33.625" style="57" customWidth="1"/>
    <col min="2" max="2" width="10.125" style="82" customWidth="1"/>
    <col min="3" max="3" width="12.00390625" style="82" customWidth="1"/>
    <col min="4" max="4" width="14.125" style="57" customWidth="1"/>
    <col min="5" max="5" width="8.375" style="57" customWidth="1"/>
    <col min="6" max="16384" width="9.00390625" style="57" customWidth="1"/>
  </cols>
  <sheetData>
    <row r="1" spans="1:5" ht="24.75" customHeight="1">
      <c r="A1" s="58" t="s">
        <v>1303</v>
      </c>
      <c r="B1" s="83"/>
      <c r="C1" s="83"/>
      <c r="D1" s="59"/>
      <c r="E1" s="59"/>
    </row>
    <row r="2" spans="1:5" ht="28.5" customHeight="1">
      <c r="A2" s="60" t="s">
        <v>1304</v>
      </c>
      <c r="B2" s="60"/>
      <c r="C2" s="60"/>
      <c r="D2" s="60"/>
      <c r="E2" s="60"/>
    </row>
    <row r="3" spans="1:5" ht="18.75" customHeight="1">
      <c r="A3" s="61"/>
      <c r="B3" s="84"/>
      <c r="C3" s="84"/>
      <c r="D3" s="62" t="s">
        <v>97</v>
      </c>
      <c r="E3" s="62"/>
    </row>
    <row r="4" spans="1:5" ht="44.25" customHeight="1">
      <c r="A4" s="85" t="s">
        <v>1305</v>
      </c>
      <c r="B4" s="86" t="s">
        <v>99</v>
      </c>
      <c r="C4" s="87" t="s">
        <v>5</v>
      </c>
      <c r="D4" s="88" t="s">
        <v>1118</v>
      </c>
      <c r="E4" s="89" t="s">
        <v>7</v>
      </c>
    </row>
    <row r="5" spans="1:5" ht="21" customHeight="1">
      <c r="A5" s="68" t="s">
        <v>1306</v>
      </c>
      <c r="B5" s="69"/>
      <c r="C5" s="74"/>
      <c r="D5" s="71"/>
      <c r="E5" s="71"/>
    </row>
    <row r="6" spans="1:5" ht="21" customHeight="1">
      <c r="A6" s="68" t="s">
        <v>1307</v>
      </c>
      <c r="B6" s="69"/>
      <c r="C6" s="74"/>
      <c r="D6" s="71"/>
      <c r="E6" s="71"/>
    </row>
    <row r="7" spans="1:5" ht="21" customHeight="1">
      <c r="A7" s="68" t="s">
        <v>1308</v>
      </c>
      <c r="B7" s="69"/>
      <c r="C7" s="74"/>
      <c r="D7" s="71"/>
      <c r="E7" s="71"/>
    </row>
    <row r="8" spans="1:5" ht="21" customHeight="1">
      <c r="A8" s="68" t="s">
        <v>1309</v>
      </c>
      <c r="B8" s="69"/>
      <c r="C8" s="74"/>
      <c r="D8" s="71"/>
      <c r="E8" s="71"/>
    </row>
    <row r="9" spans="1:5" ht="21" customHeight="1">
      <c r="A9" s="68" t="s">
        <v>1310</v>
      </c>
      <c r="B9" s="69"/>
      <c r="C9" s="74"/>
      <c r="D9" s="71"/>
      <c r="E9" s="71"/>
    </row>
    <row r="10" spans="1:5" ht="21" customHeight="1">
      <c r="A10" s="68" t="s">
        <v>1311</v>
      </c>
      <c r="B10" s="69"/>
      <c r="C10" s="74"/>
      <c r="D10" s="71"/>
      <c r="E10" s="71"/>
    </row>
    <row r="11" spans="1:5" ht="21" customHeight="1">
      <c r="A11" s="68" t="s">
        <v>1312</v>
      </c>
      <c r="B11" s="69"/>
      <c r="C11" s="74"/>
      <c r="D11" s="71"/>
      <c r="E11" s="71"/>
    </row>
    <row r="12" spans="1:5" ht="21" customHeight="1">
      <c r="A12" s="68" t="s">
        <v>1313</v>
      </c>
      <c r="B12" s="69"/>
      <c r="C12" s="74"/>
      <c r="D12" s="71"/>
      <c r="E12" s="71"/>
    </row>
    <row r="13" spans="1:5" ht="21" customHeight="1">
      <c r="A13" s="68" t="s">
        <v>1314</v>
      </c>
      <c r="B13" s="69"/>
      <c r="C13" s="74"/>
      <c r="D13" s="71"/>
      <c r="E13" s="71"/>
    </row>
    <row r="14" spans="1:5" ht="21" customHeight="1">
      <c r="A14" s="68" t="s">
        <v>1315</v>
      </c>
      <c r="B14" s="69"/>
      <c r="C14" s="74"/>
      <c r="D14" s="71"/>
      <c r="E14" s="71"/>
    </row>
    <row r="15" spans="1:5" ht="21" customHeight="1">
      <c r="A15" s="68" t="s">
        <v>1316</v>
      </c>
      <c r="B15" s="69"/>
      <c r="C15" s="74"/>
      <c r="D15" s="71"/>
      <c r="E15" s="71"/>
    </row>
    <row r="16" spans="1:5" ht="21" customHeight="1">
      <c r="A16" s="68" t="s">
        <v>1317</v>
      </c>
      <c r="B16" s="69"/>
      <c r="C16" s="74"/>
      <c r="D16" s="71"/>
      <c r="E16" s="71"/>
    </row>
    <row r="17" spans="1:5" ht="21" customHeight="1">
      <c r="A17" s="68" t="s">
        <v>1318</v>
      </c>
      <c r="B17" s="69"/>
      <c r="C17" s="74"/>
      <c r="D17" s="71"/>
      <c r="E17" s="71"/>
    </row>
    <row r="18" spans="1:5" ht="21" customHeight="1">
      <c r="A18" s="68" t="s">
        <v>1319</v>
      </c>
      <c r="B18" s="69"/>
      <c r="C18" s="74"/>
      <c r="D18" s="71"/>
      <c r="E18" s="71"/>
    </row>
    <row r="19" spans="1:5" ht="21" customHeight="1">
      <c r="A19" s="68" t="s">
        <v>1320</v>
      </c>
      <c r="B19" s="69"/>
      <c r="C19" s="74"/>
      <c r="D19" s="71"/>
      <c r="E19" s="71"/>
    </row>
    <row r="20" spans="1:5" ht="21" customHeight="1">
      <c r="A20" s="68" t="s">
        <v>1321</v>
      </c>
      <c r="B20" s="69"/>
      <c r="C20" s="74"/>
      <c r="D20" s="71"/>
      <c r="E20" s="71"/>
    </row>
    <row r="21" spans="1:5" ht="21" customHeight="1">
      <c r="A21" s="72" t="s">
        <v>1322</v>
      </c>
      <c r="B21" s="69"/>
      <c r="C21" s="74"/>
      <c r="D21" s="71"/>
      <c r="E21" s="71"/>
    </row>
    <row r="22" spans="1:5" ht="21" customHeight="1">
      <c r="A22" s="68" t="s">
        <v>1323</v>
      </c>
      <c r="B22" s="69"/>
      <c r="C22" s="74"/>
      <c r="D22" s="71"/>
      <c r="E22" s="71"/>
    </row>
    <row r="23" spans="1:5" ht="21" customHeight="1">
      <c r="A23" s="68" t="s">
        <v>1324</v>
      </c>
      <c r="B23" s="69"/>
      <c r="C23" s="74"/>
      <c r="D23" s="71"/>
      <c r="E23" s="71"/>
    </row>
    <row r="24" spans="1:5" ht="21" customHeight="1">
      <c r="A24" s="68" t="s">
        <v>1325</v>
      </c>
      <c r="B24" s="69"/>
      <c r="C24" s="74"/>
      <c r="D24" s="71"/>
      <c r="E24" s="71"/>
    </row>
    <row r="25" spans="1:5" ht="21" customHeight="1">
      <c r="A25" s="73" t="s">
        <v>1326</v>
      </c>
      <c r="B25" s="74">
        <f>SUM(B26:B26)</f>
        <v>0</v>
      </c>
      <c r="C25" s="74">
        <f>SUM(C26)</f>
        <v>0</v>
      </c>
      <c r="D25" s="75"/>
      <c r="E25" s="71"/>
    </row>
    <row r="26" spans="1:5" ht="21" customHeight="1">
      <c r="A26" s="73" t="s">
        <v>1327</v>
      </c>
      <c r="B26" s="74"/>
      <c r="C26" s="76"/>
      <c r="D26" s="75"/>
      <c r="E26" s="71"/>
    </row>
    <row r="27" spans="1:5" ht="21" customHeight="1">
      <c r="A27" s="72" t="s">
        <v>1328</v>
      </c>
      <c r="B27" s="77">
        <v>5030</v>
      </c>
      <c r="C27" s="74">
        <v>5733</v>
      </c>
      <c r="D27" s="75">
        <f aca="true" t="shared" si="0" ref="D25:D28">(C27-B27)/B27</f>
        <v>0.13976143141153083</v>
      </c>
      <c r="E27" s="71"/>
    </row>
    <row r="28" spans="1:254" s="56" customFormat="1" ht="21" customHeight="1">
      <c r="A28" s="78" t="s">
        <v>1329</v>
      </c>
      <c r="B28" s="79">
        <f>SUM(B5,B9,B13,B17,B21,B25,B27)</f>
        <v>5030</v>
      </c>
      <c r="C28" s="79">
        <f>C27+C25</f>
        <v>5733</v>
      </c>
      <c r="D28" s="80">
        <f t="shared" si="0"/>
        <v>0.13976143141153083</v>
      </c>
      <c r="E28" s="81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</row>
  </sheetData>
  <sheetProtection/>
  <mergeCells count="2">
    <mergeCell ref="A2:E2"/>
    <mergeCell ref="D3:E3"/>
  </mergeCells>
  <printOptions horizontalCentered="1"/>
  <pageMargins left="0.35" right="0.35" top="0.94" bottom="0.75" header="0.31" footer="0.59"/>
  <pageSetup firstPageNumber="49" useFirstPageNumber="1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T29"/>
  <sheetViews>
    <sheetView showZeros="0" zoomScaleSheetLayoutView="100" workbookViewId="0" topLeftCell="A7">
      <selection activeCell="A1" sqref="A1:E2"/>
    </sheetView>
  </sheetViews>
  <sheetFormatPr defaultColWidth="9.00390625" defaultRowHeight="14.25"/>
  <cols>
    <col min="1" max="1" width="32.75390625" style="57" customWidth="1"/>
    <col min="2" max="2" width="10.75390625" style="57" customWidth="1"/>
    <col min="3" max="3" width="12.25390625" style="57" customWidth="1"/>
    <col min="4" max="4" width="14.25390625" style="57" customWidth="1"/>
    <col min="5" max="5" width="8.75390625" style="57" customWidth="1"/>
    <col min="6" max="16384" width="9.00390625" style="57" customWidth="1"/>
  </cols>
  <sheetData>
    <row r="1" spans="1:5" ht="17.25" customHeight="1">
      <c r="A1" s="58" t="s">
        <v>1330</v>
      </c>
      <c r="B1" s="59"/>
      <c r="C1" s="59"/>
      <c r="D1" s="59"/>
      <c r="E1" s="59"/>
    </row>
    <row r="2" spans="1:5" ht="31.5" customHeight="1">
      <c r="A2" s="60" t="s">
        <v>1331</v>
      </c>
      <c r="B2" s="60"/>
      <c r="C2" s="60"/>
      <c r="D2" s="60"/>
      <c r="E2" s="60"/>
    </row>
    <row r="3" spans="1:5" ht="24" customHeight="1">
      <c r="A3" s="61"/>
      <c r="B3" s="61"/>
      <c r="C3" s="61"/>
      <c r="D3" s="62" t="s">
        <v>97</v>
      </c>
      <c r="E3" s="62"/>
    </row>
    <row r="4" spans="1:5" ht="24">
      <c r="A4" s="63" t="s">
        <v>1305</v>
      </c>
      <c r="B4" s="64" t="s">
        <v>99</v>
      </c>
      <c r="C4" s="65" t="s">
        <v>5</v>
      </c>
      <c r="D4" s="66" t="s">
        <v>1118</v>
      </c>
      <c r="E4" s="67" t="s">
        <v>7</v>
      </c>
    </row>
    <row r="5" spans="1:5" ht="21.75" customHeight="1">
      <c r="A5" s="68" t="s">
        <v>1332</v>
      </c>
      <c r="B5" s="69"/>
      <c r="C5" s="70"/>
      <c r="D5" s="71"/>
      <c r="E5" s="71"/>
    </row>
    <row r="6" spans="1:5" ht="21.75" customHeight="1">
      <c r="A6" s="68" t="s">
        <v>1333</v>
      </c>
      <c r="B6" s="69"/>
      <c r="C6" s="70"/>
      <c r="D6" s="71"/>
      <c r="E6" s="71"/>
    </row>
    <row r="7" spans="1:5" ht="21.75" customHeight="1">
      <c r="A7" s="68" t="s">
        <v>1334</v>
      </c>
      <c r="B7" s="69"/>
      <c r="C7" s="70"/>
      <c r="D7" s="71"/>
      <c r="E7" s="71"/>
    </row>
    <row r="8" spans="1:5" ht="21.75" customHeight="1">
      <c r="A8" s="68" t="s">
        <v>1335</v>
      </c>
      <c r="B8" s="69"/>
      <c r="C8" s="70"/>
      <c r="D8" s="71"/>
      <c r="E8" s="71"/>
    </row>
    <row r="9" spans="1:5" ht="21.75" customHeight="1">
      <c r="A9" s="68" t="s">
        <v>1336</v>
      </c>
      <c r="B9" s="69"/>
      <c r="C9" s="70"/>
      <c r="D9" s="71"/>
      <c r="E9" s="71"/>
    </row>
    <row r="10" spans="1:5" ht="21.75" customHeight="1">
      <c r="A10" s="68" t="s">
        <v>1337</v>
      </c>
      <c r="B10" s="69"/>
      <c r="C10" s="70"/>
      <c r="D10" s="71"/>
      <c r="E10" s="71"/>
    </row>
    <row r="11" spans="1:5" ht="21.75" customHeight="1">
      <c r="A11" s="68" t="s">
        <v>1338</v>
      </c>
      <c r="B11" s="69"/>
      <c r="C11" s="70"/>
      <c r="D11" s="71"/>
      <c r="E11" s="71"/>
    </row>
    <row r="12" spans="1:5" ht="21.75" customHeight="1">
      <c r="A12" s="68" t="s">
        <v>1339</v>
      </c>
      <c r="B12" s="69"/>
      <c r="C12" s="70"/>
      <c r="D12" s="71"/>
      <c r="E12" s="71"/>
    </row>
    <row r="13" spans="1:5" ht="21.75" customHeight="1">
      <c r="A13" s="68" t="s">
        <v>1335</v>
      </c>
      <c r="B13" s="69"/>
      <c r="C13" s="70"/>
      <c r="D13" s="71"/>
      <c r="E13" s="71"/>
    </row>
    <row r="14" spans="1:5" ht="21.75" customHeight="1">
      <c r="A14" s="68" t="s">
        <v>1340</v>
      </c>
      <c r="B14" s="69"/>
      <c r="C14" s="70"/>
      <c r="D14" s="71"/>
      <c r="E14" s="71"/>
    </row>
    <row r="15" spans="1:5" ht="21.75" customHeight="1">
      <c r="A15" s="68" t="s">
        <v>1341</v>
      </c>
      <c r="B15" s="69"/>
      <c r="C15" s="70"/>
      <c r="D15" s="71"/>
      <c r="E15" s="71"/>
    </row>
    <row r="16" spans="1:5" ht="21.75" customHeight="1">
      <c r="A16" s="68" t="s">
        <v>1342</v>
      </c>
      <c r="B16" s="69"/>
      <c r="C16" s="70"/>
      <c r="D16" s="71"/>
      <c r="E16" s="71"/>
    </row>
    <row r="17" spans="1:5" ht="21.75" customHeight="1">
      <c r="A17" s="68" t="s">
        <v>1343</v>
      </c>
      <c r="B17" s="69"/>
      <c r="C17" s="70"/>
      <c r="D17" s="71"/>
      <c r="E17" s="71"/>
    </row>
    <row r="18" spans="1:5" ht="21.75" customHeight="1">
      <c r="A18" s="68" t="s">
        <v>1344</v>
      </c>
      <c r="B18" s="69"/>
      <c r="C18" s="70"/>
      <c r="D18" s="71"/>
      <c r="E18" s="71"/>
    </row>
    <row r="19" spans="1:5" ht="21.75" customHeight="1">
      <c r="A19" s="68" t="s">
        <v>1345</v>
      </c>
      <c r="B19" s="69"/>
      <c r="C19" s="70"/>
      <c r="D19" s="71"/>
      <c r="E19" s="71"/>
    </row>
    <row r="20" spans="1:5" ht="21.75" customHeight="1">
      <c r="A20" s="68" t="s">
        <v>1346</v>
      </c>
      <c r="B20" s="69"/>
      <c r="C20" s="70"/>
      <c r="D20" s="71"/>
      <c r="E20" s="71"/>
    </row>
    <row r="21" spans="1:5" ht="21.75" customHeight="1">
      <c r="A21" s="68" t="s">
        <v>1347</v>
      </c>
      <c r="B21" s="69"/>
      <c r="C21" s="70"/>
      <c r="D21" s="71"/>
      <c r="E21" s="71"/>
    </row>
    <row r="22" spans="1:5" ht="21.75" customHeight="1">
      <c r="A22" s="68" t="s">
        <v>1348</v>
      </c>
      <c r="B22" s="69"/>
      <c r="C22" s="70"/>
      <c r="D22" s="71"/>
      <c r="E22" s="71"/>
    </row>
    <row r="23" spans="1:5" ht="21.75" customHeight="1">
      <c r="A23" s="72" t="s">
        <v>1349</v>
      </c>
      <c r="B23" s="69"/>
      <c r="C23" s="70"/>
      <c r="D23" s="71"/>
      <c r="E23" s="71"/>
    </row>
    <row r="24" spans="1:5" ht="21.75" customHeight="1">
      <c r="A24" s="68" t="s">
        <v>1350</v>
      </c>
      <c r="B24" s="69"/>
      <c r="C24" s="70"/>
      <c r="D24" s="71"/>
      <c r="E24" s="71"/>
    </row>
    <row r="25" spans="1:5" ht="21.75" customHeight="1">
      <c r="A25" s="68" t="s">
        <v>1351</v>
      </c>
      <c r="B25" s="69"/>
      <c r="C25" s="70"/>
      <c r="D25" s="71"/>
      <c r="E25" s="71"/>
    </row>
    <row r="26" spans="1:5" ht="21.75" customHeight="1">
      <c r="A26" s="73" t="s">
        <v>1326</v>
      </c>
      <c r="B26" s="74">
        <f>SUM(B27:B27)</f>
        <v>0</v>
      </c>
      <c r="C26" s="74">
        <f>C27</f>
        <v>0</v>
      </c>
      <c r="D26" s="75"/>
      <c r="E26" s="71"/>
    </row>
    <row r="27" spans="1:5" ht="21.75" customHeight="1">
      <c r="A27" s="73" t="s">
        <v>1327</v>
      </c>
      <c r="B27" s="74"/>
      <c r="C27" s="76"/>
      <c r="D27" s="75"/>
      <c r="E27" s="71"/>
    </row>
    <row r="28" spans="1:5" ht="21.75" customHeight="1">
      <c r="A28" s="72" t="s">
        <v>1352</v>
      </c>
      <c r="B28" s="77">
        <v>4676</v>
      </c>
      <c r="C28" s="74">
        <v>4361</v>
      </c>
      <c r="D28" s="75">
        <f>(C28-B28)/B28</f>
        <v>-0.06736526946107785</v>
      </c>
      <c r="E28" s="71"/>
    </row>
    <row r="29" spans="1:254" s="56" customFormat="1" ht="21.75" customHeight="1">
      <c r="A29" s="78" t="s">
        <v>1353</v>
      </c>
      <c r="B29" s="79">
        <f>SUM(B5,B10,B16,B20,B23,B26,B28)</f>
        <v>4676</v>
      </c>
      <c r="C29" s="79">
        <f>C28+C26</f>
        <v>4361</v>
      </c>
      <c r="D29" s="80">
        <f>(C29-B29)/B29</f>
        <v>-0.06736526946107785</v>
      </c>
      <c r="E29" s="81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  <c r="IR29" s="59"/>
      <c r="IS29" s="59"/>
      <c r="IT29" s="59"/>
    </row>
  </sheetData>
  <sheetProtection/>
  <mergeCells count="2">
    <mergeCell ref="A2:E2"/>
    <mergeCell ref="D3:E3"/>
  </mergeCells>
  <printOptions horizontalCentered="1"/>
  <pageMargins left="0.55" right="0.55" top="1.02" bottom="0.87" header="0.2" footer="0.59"/>
  <pageSetup firstPageNumber="50" useFirstPageNumber="1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100" workbookViewId="0" topLeftCell="A1">
      <pane ySplit="4" topLeftCell="A5" activePane="bottomLeft" state="frozen"/>
      <selection pane="bottomLeft" activeCell="C33" sqref="C33"/>
    </sheetView>
  </sheetViews>
  <sheetFormatPr defaultColWidth="9.00390625" defaultRowHeight="29.25" customHeight="1"/>
  <cols>
    <col min="1" max="1" width="28.875" style="1" customWidth="1"/>
    <col min="2" max="2" width="10.25390625" style="27" customWidth="1"/>
    <col min="3" max="4" width="10.25390625" style="28" customWidth="1"/>
    <col min="5" max="5" width="10.25390625" style="27" customWidth="1"/>
    <col min="6" max="6" width="10.25390625" style="29" customWidth="1"/>
    <col min="7" max="16384" width="9.00390625" style="1" customWidth="1"/>
  </cols>
  <sheetData>
    <row r="1" ht="35.25" customHeight="1">
      <c r="A1" s="5" t="s">
        <v>1354</v>
      </c>
    </row>
    <row r="2" spans="1:6" s="1" customFormat="1" ht="29.25" customHeight="1">
      <c r="A2" s="30" t="s">
        <v>1355</v>
      </c>
      <c r="B2" s="31"/>
      <c r="C2" s="32"/>
      <c r="D2" s="32"/>
      <c r="E2" s="31"/>
      <c r="F2" s="33"/>
    </row>
    <row r="3" spans="1:6" s="1" customFormat="1" ht="29.25" customHeight="1">
      <c r="A3" s="34" t="s">
        <v>1356</v>
      </c>
      <c r="B3" s="35"/>
      <c r="C3" s="36"/>
      <c r="D3" s="36"/>
      <c r="E3" s="35"/>
      <c r="F3" s="35"/>
    </row>
    <row r="4" spans="1:6" s="1" customFormat="1" ht="46.5" customHeight="1">
      <c r="A4" s="37" t="s">
        <v>3</v>
      </c>
      <c r="B4" s="38" t="s">
        <v>1357</v>
      </c>
      <c r="C4" s="39" t="s">
        <v>1358</v>
      </c>
      <c r="D4" s="39" t="s">
        <v>1359</v>
      </c>
      <c r="E4" s="38" t="s">
        <v>1360</v>
      </c>
      <c r="F4" s="38" t="s">
        <v>1361</v>
      </c>
    </row>
    <row r="5" spans="1:6" s="2" customFormat="1" ht="29.25" customHeight="1">
      <c r="A5" s="40" t="s">
        <v>1362</v>
      </c>
      <c r="B5" s="13">
        <f>B6+B24</f>
        <v>26373</v>
      </c>
      <c r="C5" s="14">
        <f>C6+C24</f>
        <v>13216</v>
      </c>
      <c r="D5" s="14">
        <f>D6+D24</f>
        <v>12949</v>
      </c>
      <c r="E5" s="13">
        <f aca="true" t="shared" si="0" ref="E5:E7">C5/B5*100</f>
        <v>50.11185682326622</v>
      </c>
      <c r="F5" s="13">
        <f>(C5-D5)/D5*100</f>
        <v>2.0619352845779595</v>
      </c>
    </row>
    <row r="6" spans="1:6" s="2" customFormat="1" ht="29.25" customHeight="1">
      <c r="A6" s="41" t="s">
        <v>1363</v>
      </c>
      <c r="B6" s="42">
        <f>SUM(B7:B23)</f>
        <v>16823</v>
      </c>
      <c r="C6" s="43">
        <f>SUM(C7:C23)</f>
        <v>8915</v>
      </c>
      <c r="D6" s="43">
        <f>SUM(D7:D23)</f>
        <v>9278</v>
      </c>
      <c r="E6" s="13">
        <f t="shared" si="0"/>
        <v>52.992926350829215</v>
      </c>
      <c r="F6" s="13">
        <f aca="true" t="shared" si="1" ref="F6:F45">(C6-D6)/D6*100</f>
        <v>-3.912481138176331</v>
      </c>
    </row>
    <row r="7" spans="1:6" s="1" customFormat="1" ht="29.25" customHeight="1">
      <c r="A7" s="44" t="s">
        <v>1364</v>
      </c>
      <c r="B7" s="16">
        <v>7371</v>
      </c>
      <c r="C7" s="17">
        <v>3176</v>
      </c>
      <c r="D7" s="17">
        <v>4184</v>
      </c>
      <c r="E7" s="18">
        <f t="shared" si="0"/>
        <v>43.08777642110975</v>
      </c>
      <c r="F7" s="18">
        <f t="shared" si="1"/>
        <v>-24.091778202676863</v>
      </c>
    </row>
    <row r="8" spans="1:6" s="1" customFormat="1" ht="29.25" customHeight="1">
      <c r="A8" s="44" t="s">
        <v>1365</v>
      </c>
      <c r="B8" s="16"/>
      <c r="C8" s="17"/>
      <c r="D8" s="17"/>
      <c r="E8" s="18"/>
      <c r="F8" s="18"/>
    </row>
    <row r="9" spans="1:6" s="1" customFormat="1" ht="29.25" customHeight="1">
      <c r="A9" s="44" t="s">
        <v>1366</v>
      </c>
      <c r="B9" s="16">
        <v>3921</v>
      </c>
      <c r="C9" s="17">
        <v>2377</v>
      </c>
      <c r="D9" s="17">
        <v>2682</v>
      </c>
      <c r="E9" s="18">
        <f aca="true" t="shared" si="2" ref="E9:E12">C9/B9*100</f>
        <v>60.62229023208366</v>
      </c>
      <c r="F9" s="18">
        <f t="shared" si="1"/>
        <v>-11.372110365398957</v>
      </c>
    </row>
    <row r="10" spans="1:6" s="1" customFormat="1" ht="29.25" customHeight="1">
      <c r="A10" s="24" t="s">
        <v>1367</v>
      </c>
      <c r="B10" s="16"/>
      <c r="C10" s="17"/>
      <c r="D10" s="17"/>
      <c r="E10" s="18"/>
      <c r="F10" s="18"/>
    </row>
    <row r="11" spans="1:6" s="1" customFormat="1" ht="29.25" customHeight="1">
      <c r="A11" s="24" t="s">
        <v>1368</v>
      </c>
      <c r="B11" s="16">
        <v>396</v>
      </c>
      <c r="C11" s="17">
        <v>130</v>
      </c>
      <c r="D11" s="17">
        <v>194</v>
      </c>
      <c r="E11" s="18">
        <f t="shared" si="2"/>
        <v>32.82828282828283</v>
      </c>
      <c r="F11" s="18">
        <f t="shared" si="1"/>
        <v>-32.98969072164948</v>
      </c>
    </row>
    <row r="12" spans="1:6" s="1" customFormat="1" ht="29.25" customHeight="1">
      <c r="A12" s="44" t="s">
        <v>1369</v>
      </c>
      <c r="B12" s="16">
        <v>1000</v>
      </c>
      <c r="C12" s="17">
        <v>323</v>
      </c>
      <c r="D12" s="17">
        <v>478</v>
      </c>
      <c r="E12" s="18">
        <f t="shared" si="2"/>
        <v>32.300000000000004</v>
      </c>
      <c r="F12" s="18">
        <f t="shared" si="1"/>
        <v>-32.42677824267782</v>
      </c>
    </row>
    <row r="13" spans="1:6" s="1" customFormat="1" ht="29.25" customHeight="1">
      <c r="A13" s="24" t="s">
        <v>1370</v>
      </c>
      <c r="B13" s="16"/>
      <c r="C13" s="17"/>
      <c r="D13" s="17"/>
      <c r="E13" s="18"/>
      <c r="F13" s="18"/>
    </row>
    <row r="14" spans="1:6" s="1" customFormat="1" ht="29.25" customHeight="1">
      <c r="A14" s="24" t="s">
        <v>1371</v>
      </c>
      <c r="B14" s="16">
        <v>1009</v>
      </c>
      <c r="C14" s="17">
        <v>484</v>
      </c>
      <c r="D14" s="17">
        <v>530</v>
      </c>
      <c r="E14" s="18">
        <f aca="true" t="shared" si="3" ref="E14:E26">C14/B14*100</f>
        <v>47.968285431119924</v>
      </c>
      <c r="F14" s="18">
        <f t="shared" si="1"/>
        <v>-8.679245283018867</v>
      </c>
    </row>
    <row r="15" spans="1:6" s="1" customFormat="1" ht="29.25" customHeight="1">
      <c r="A15" s="24" t="s">
        <v>1372</v>
      </c>
      <c r="B15" s="16">
        <v>270</v>
      </c>
      <c r="C15" s="17">
        <v>124</v>
      </c>
      <c r="D15" s="17">
        <v>110</v>
      </c>
      <c r="E15" s="18">
        <f t="shared" si="3"/>
        <v>45.925925925925924</v>
      </c>
      <c r="F15" s="18">
        <f t="shared" si="1"/>
        <v>12.727272727272727</v>
      </c>
    </row>
    <row r="16" spans="1:6" s="1" customFormat="1" ht="29.25" customHeight="1">
      <c r="A16" s="24" t="s">
        <v>1373</v>
      </c>
      <c r="B16" s="16">
        <v>187</v>
      </c>
      <c r="C16" s="17">
        <v>71</v>
      </c>
      <c r="D16" s="17">
        <v>102</v>
      </c>
      <c r="E16" s="18">
        <f t="shared" si="3"/>
        <v>37.967914438502675</v>
      </c>
      <c r="F16" s="18">
        <f t="shared" si="1"/>
        <v>-30.392156862745097</v>
      </c>
    </row>
    <row r="17" spans="1:6" s="1" customFormat="1" ht="29.25" customHeight="1">
      <c r="A17" s="24" t="s">
        <v>1374</v>
      </c>
      <c r="B17" s="16">
        <v>197</v>
      </c>
      <c r="C17" s="17">
        <v>77</v>
      </c>
      <c r="D17" s="17">
        <v>97</v>
      </c>
      <c r="E17" s="18">
        <f t="shared" si="3"/>
        <v>39.08629441624365</v>
      </c>
      <c r="F17" s="18">
        <f t="shared" si="1"/>
        <v>-20.618556701030926</v>
      </c>
    </row>
    <row r="18" spans="1:6" s="1" customFormat="1" ht="29.25" customHeight="1">
      <c r="A18" s="24" t="s">
        <v>1375</v>
      </c>
      <c r="B18" s="16">
        <v>126</v>
      </c>
      <c r="C18" s="17">
        <v>477</v>
      </c>
      <c r="D18" s="17">
        <v>36</v>
      </c>
      <c r="E18" s="18">
        <f t="shared" si="3"/>
        <v>378.57142857142856</v>
      </c>
      <c r="F18" s="18">
        <f t="shared" si="1"/>
        <v>1225</v>
      </c>
    </row>
    <row r="19" spans="1:6" s="1" customFormat="1" ht="29.25" customHeight="1">
      <c r="A19" s="44" t="s">
        <v>1376</v>
      </c>
      <c r="B19" s="16">
        <v>187</v>
      </c>
      <c r="C19" s="17">
        <v>117</v>
      </c>
      <c r="D19" s="17">
        <v>106</v>
      </c>
      <c r="E19" s="18">
        <f t="shared" si="3"/>
        <v>62.56684491978609</v>
      </c>
      <c r="F19" s="18">
        <f t="shared" si="1"/>
        <v>10.377358490566039</v>
      </c>
    </row>
    <row r="20" spans="1:6" s="1" customFormat="1" ht="29.25" customHeight="1">
      <c r="A20" s="44" t="s">
        <v>1377</v>
      </c>
      <c r="B20" s="16">
        <v>1490</v>
      </c>
      <c r="C20" s="17">
        <v>1188</v>
      </c>
      <c r="D20" s="17">
        <v>460</v>
      </c>
      <c r="E20" s="18">
        <f t="shared" si="3"/>
        <v>79.73154362416108</v>
      </c>
      <c r="F20" s="18">
        <f t="shared" si="1"/>
        <v>158.26086956521738</v>
      </c>
    </row>
    <row r="21" spans="1:6" s="1" customFormat="1" ht="29.25" customHeight="1">
      <c r="A21" s="24" t="s">
        <v>1378</v>
      </c>
      <c r="B21" s="16">
        <v>463</v>
      </c>
      <c r="C21" s="17">
        <v>322</v>
      </c>
      <c r="D21" s="17">
        <v>172</v>
      </c>
      <c r="E21" s="18">
        <f t="shared" si="3"/>
        <v>69.54643628509719</v>
      </c>
      <c r="F21" s="18">
        <f t="shared" si="1"/>
        <v>87.20930232558139</v>
      </c>
    </row>
    <row r="22" spans="1:6" s="1" customFormat="1" ht="29.25" customHeight="1">
      <c r="A22" s="24" t="s">
        <v>1379</v>
      </c>
      <c r="B22" s="16">
        <v>206</v>
      </c>
      <c r="C22" s="17">
        <v>49</v>
      </c>
      <c r="D22" s="17">
        <v>127</v>
      </c>
      <c r="E22" s="18"/>
      <c r="F22" s="18">
        <f t="shared" si="1"/>
        <v>-61.417322834645674</v>
      </c>
    </row>
    <row r="23" spans="1:6" s="1" customFormat="1" ht="29.25" customHeight="1">
      <c r="A23" s="24" t="s">
        <v>1380</v>
      </c>
      <c r="B23" s="16"/>
      <c r="C23" s="17"/>
      <c r="D23" s="17"/>
      <c r="E23" s="18"/>
      <c r="F23" s="18"/>
    </row>
    <row r="24" spans="1:6" s="2" customFormat="1" ht="29.25" customHeight="1">
      <c r="A24" s="45" t="s">
        <v>1381</v>
      </c>
      <c r="B24" s="46">
        <f>SUM(B25:B32)</f>
        <v>9550</v>
      </c>
      <c r="C24" s="47">
        <f>SUM(C25:C32)</f>
        <v>4301</v>
      </c>
      <c r="D24" s="47">
        <f>SUM(D25:D32)</f>
        <v>3671</v>
      </c>
      <c r="E24" s="13">
        <f aca="true" t="shared" si="4" ref="E23:E27">C24/B24*100</f>
        <v>45.03664921465968</v>
      </c>
      <c r="F24" s="13">
        <f t="shared" si="1"/>
        <v>17.161536366112777</v>
      </c>
    </row>
    <row r="25" spans="1:6" s="1" customFormat="1" ht="29.25" customHeight="1">
      <c r="A25" s="24" t="s">
        <v>1382</v>
      </c>
      <c r="B25" s="16">
        <v>2500</v>
      </c>
      <c r="C25" s="17">
        <v>506</v>
      </c>
      <c r="D25" s="17">
        <v>953</v>
      </c>
      <c r="E25" s="18">
        <f t="shared" si="4"/>
        <v>20.24</v>
      </c>
      <c r="F25" s="18">
        <f t="shared" si="1"/>
        <v>-46.904512067156354</v>
      </c>
    </row>
    <row r="26" spans="1:6" s="1" customFormat="1" ht="29.25" customHeight="1">
      <c r="A26" s="24" t="s">
        <v>1383</v>
      </c>
      <c r="B26" s="16">
        <v>1100</v>
      </c>
      <c r="C26" s="17">
        <v>523</v>
      </c>
      <c r="D26" s="17">
        <v>506</v>
      </c>
      <c r="E26" s="18">
        <f t="shared" si="4"/>
        <v>47.54545454545455</v>
      </c>
      <c r="F26" s="18">
        <f t="shared" si="1"/>
        <v>3.3596837944664033</v>
      </c>
    </row>
    <row r="27" spans="1:6" s="1" customFormat="1" ht="29.25" customHeight="1">
      <c r="A27" s="24" t="s">
        <v>1384</v>
      </c>
      <c r="B27" s="16">
        <v>1800</v>
      </c>
      <c r="C27" s="17">
        <v>529</v>
      </c>
      <c r="D27" s="17">
        <v>690</v>
      </c>
      <c r="E27" s="18">
        <f t="shared" si="4"/>
        <v>29.388888888888886</v>
      </c>
      <c r="F27" s="18">
        <f t="shared" si="1"/>
        <v>-23.333333333333332</v>
      </c>
    </row>
    <row r="28" spans="1:6" s="1" customFormat="1" ht="29.25" customHeight="1">
      <c r="A28" s="24" t="s">
        <v>1385</v>
      </c>
      <c r="B28" s="16"/>
      <c r="C28" s="17"/>
      <c r="D28" s="17"/>
      <c r="E28" s="18"/>
      <c r="F28" s="18"/>
    </row>
    <row r="29" spans="1:6" s="1" customFormat="1" ht="29.25" customHeight="1">
      <c r="A29" s="24" t="s">
        <v>1386</v>
      </c>
      <c r="B29" s="16">
        <v>3000</v>
      </c>
      <c r="C29" s="17">
        <v>1962</v>
      </c>
      <c r="D29" s="17">
        <v>1094</v>
      </c>
      <c r="E29" s="18">
        <f aca="true" t="shared" si="5" ref="E29:E33">C29/B29*100</f>
        <v>65.4</v>
      </c>
      <c r="F29" s="18">
        <f t="shared" si="1"/>
        <v>79.3418647166362</v>
      </c>
    </row>
    <row r="30" spans="1:6" s="1" customFormat="1" ht="29.25" customHeight="1">
      <c r="A30" s="24" t="s">
        <v>1387</v>
      </c>
      <c r="B30" s="16">
        <v>450</v>
      </c>
      <c r="C30" s="17">
        <v>258</v>
      </c>
      <c r="D30" s="17"/>
      <c r="E30" s="18">
        <f t="shared" si="5"/>
        <v>57.333333333333336</v>
      </c>
      <c r="F30" s="18"/>
    </row>
    <row r="31" spans="1:6" s="1" customFormat="1" ht="29.25" customHeight="1">
      <c r="A31" s="24" t="s">
        <v>1388</v>
      </c>
      <c r="B31" s="16"/>
      <c r="C31" s="17"/>
      <c r="D31" s="17"/>
      <c r="E31" s="18"/>
      <c r="F31" s="18"/>
    </row>
    <row r="32" spans="1:6" s="1" customFormat="1" ht="29.25" customHeight="1">
      <c r="A32" s="24" t="s">
        <v>1389</v>
      </c>
      <c r="B32" s="16">
        <v>700</v>
      </c>
      <c r="C32" s="17">
        <v>523</v>
      </c>
      <c r="D32" s="17">
        <v>428</v>
      </c>
      <c r="E32" s="18">
        <f t="shared" si="5"/>
        <v>74.71428571428571</v>
      </c>
      <c r="F32" s="18">
        <f t="shared" si="1"/>
        <v>22.19626168224299</v>
      </c>
    </row>
    <row r="33" spans="1:6" s="2" customFormat="1" ht="29.25" customHeight="1">
      <c r="A33" s="45" t="s">
        <v>1390</v>
      </c>
      <c r="B33" s="46">
        <f>SUM(B34:B39)</f>
        <v>33750</v>
      </c>
      <c r="C33" s="47">
        <f>SUM(C34:C39)</f>
        <v>2512</v>
      </c>
      <c r="D33" s="47">
        <f>SUM(D34:D39)</f>
        <v>1738</v>
      </c>
      <c r="E33" s="13">
        <f t="shared" si="5"/>
        <v>7.442962962962962</v>
      </c>
      <c r="F33" s="13">
        <f t="shared" si="1"/>
        <v>44.533947065592635</v>
      </c>
    </row>
    <row r="34" spans="1:6" s="1" customFormat="1" ht="29.25" customHeight="1">
      <c r="A34" s="24" t="s">
        <v>1391</v>
      </c>
      <c r="B34" s="16"/>
      <c r="C34" s="17">
        <v>62</v>
      </c>
      <c r="D34" s="17">
        <v>125</v>
      </c>
      <c r="E34" s="18"/>
      <c r="F34" s="18">
        <f t="shared" si="1"/>
        <v>-50.4</v>
      </c>
    </row>
    <row r="35" spans="1:6" s="1" customFormat="1" ht="29.25" customHeight="1">
      <c r="A35" s="24" t="s">
        <v>1392</v>
      </c>
      <c r="B35" s="16"/>
      <c r="C35" s="17"/>
      <c r="D35" s="17"/>
      <c r="E35" s="18"/>
      <c r="F35" s="18"/>
    </row>
    <row r="36" spans="1:6" s="1" customFormat="1" ht="29.25" customHeight="1">
      <c r="A36" s="24" t="s">
        <v>1393</v>
      </c>
      <c r="B36" s="16"/>
      <c r="C36" s="17"/>
      <c r="D36" s="17">
        <v>2</v>
      </c>
      <c r="E36" s="18"/>
      <c r="F36" s="18">
        <f t="shared" si="1"/>
        <v>-100</v>
      </c>
    </row>
    <row r="37" spans="1:6" s="1" customFormat="1" ht="29.25" customHeight="1">
      <c r="A37" s="24" t="s">
        <v>1394</v>
      </c>
      <c r="B37" s="16">
        <v>33750</v>
      </c>
      <c r="C37" s="17">
        <v>2323</v>
      </c>
      <c r="D37" s="17">
        <v>1611</v>
      </c>
      <c r="E37" s="18">
        <f aca="true" t="shared" si="6" ref="E37:E45">C37/B37*100</f>
        <v>6.882962962962963</v>
      </c>
      <c r="F37" s="18">
        <f t="shared" si="1"/>
        <v>44.19615145872129</v>
      </c>
    </row>
    <row r="38" spans="1:6" s="1" customFormat="1" ht="29.25" customHeight="1">
      <c r="A38" s="24" t="s">
        <v>1395</v>
      </c>
      <c r="B38" s="16"/>
      <c r="C38" s="17">
        <v>127</v>
      </c>
      <c r="D38" s="17"/>
      <c r="E38" s="18"/>
      <c r="F38" s="18"/>
    </row>
    <row r="39" spans="1:6" s="1" customFormat="1" ht="29.25" customHeight="1">
      <c r="A39" s="24" t="s">
        <v>1396</v>
      </c>
      <c r="B39" s="16"/>
      <c r="C39" s="17"/>
      <c r="D39" s="17"/>
      <c r="E39" s="18"/>
      <c r="F39" s="18"/>
    </row>
    <row r="40" spans="1:7" s="26" customFormat="1" ht="29.25" customHeight="1">
      <c r="A40" s="48" t="s">
        <v>1397</v>
      </c>
      <c r="B40" s="47">
        <f>SUM(B41:B42)</f>
        <v>180</v>
      </c>
      <c r="C40" s="47">
        <f>SUM(C41:C42)</f>
        <v>78</v>
      </c>
      <c r="D40" s="47">
        <f>SUM(D41:D42)</f>
        <v>100</v>
      </c>
      <c r="E40" s="14">
        <f t="shared" si="6"/>
        <v>43.333333333333336</v>
      </c>
      <c r="F40" s="14">
        <f t="shared" si="1"/>
        <v>-22</v>
      </c>
      <c r="G40" s="49"/>
    </row>
    <row r="41" spans="1:7" s="1" customFormat="1" ht="29.25" customHeight="1">
      <c r="A41" s="50" t="s">
        <v>1398</v>
      </c>
      <c r="B41" s="17">
        <v>120</v>
      </c>
      <c r="C41" s="17"/>
      <c r="D41" s="17"/>
      <c r="E41" s="23"/>
      <c r="F41" s="23"/>
      <c r="G41" s="51"/>
    </row>
    <row r="42" spans="1:7" s="1" customFormat="1" ht="29.25" customHeight="1">
      <c r="A42" s="52" t="s">
        <v>1399</v>
      </c>
      <c r="B42" s="53">
        <v>60</v>
      </c>
      <c r="C42" s="53">
        <v>78</v>
      </c>
      <c r="D42" s="53">
        <v>100</v>
      </c>
      <c r="E42" s="23">
        <f t="shared" si="6"/>
        <v>130</v>
      </c>
      <c r="F42" s="23">
        <f t="shared" si="1"/>
        <v>-22</v>
      </c>
      <c r="G42" s="51"/>
    </row>
    <row r="43" spans="1:6" s="2" customFormat="1" ht="29.25" customHeight="1">
      <c r="A43" s="45" t="s">
        <v>1400</v>
      </c>
      <c r="B43" s="46">
        <f>SUM(B44:B45)</f>
        <v>6209</v>
      </c>
      <c r="C43" s="47">
        <f>SUM(C44:C45)</f>
        <v>3931</v>
      </c>
      <c r="D43" s="47">
        <f>SUM(D44:D45)</f>
        <v>3577</v>
      </c>
      <c r="E43" s="13">
        <f t="shared" si="6"/>
        <v>63.31132227411822</v>
      </c>
      <c r="F43" s="13">
        <f t="shared" si="1"/>
        <v>9.896561364271736</v>
      </c>
    </row>
    <row r="44" spans="1:6" s="1" customFormat="1" ht="29.25" customHeight="1">
      <c r="A44" s="24" t="s">
        <v>1401</v>
      </c>
      <c r="B44" s="54"/>
      <c r="C44" s="55"/>
      <c r="D44" s="17"/>
      <c r="E44" s="18"/>
      <c r="F44" s="18"/>
    </row>
    <row r="45" spans="1:6" s="1" customFormat="1" ht="29.25" customHeight="1">
      <c r="A45" s="24" t="s">
        <v>1402</v>
      </c>
      <c r="B45" s="54">
        <v>6209</v>
      </c>
      <c r="C45" s="17">
        <v>3931</v>
      </c>
      <c r="D45" s="17">
        <v>3577</v>
      </c>
      <c r="E45" s="18">
        <f t="shared" si="6"/>
        <v>63.31132227411822</v>
      </c>
      <c r="F45" s="18">
        <f t="shared" si="1"/>
        <v>9.896561364271736</v>
      </c>
    </row>
  </sheetData>
  <sheetProtection/>
  <mergeCells count="2">
    <mergeCell ref="A2:F2"/>
    <mergeCell ref="A3:F3"/>
  </mergeCells>
  <printOptions/>
  <pageMargins left="0.75" right="0.75" top="1" bottom="1" header="0.51" footer="0.5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SheetLayoutView="100" workbookViewId="0" topLeftCell="A1">
      <pane ySplit="4" topLeftCell="A5" activePane="bottomLeft" state="frozen"/>
      <selection pane="bottomLeft" activeCell="C30" sqref="C30"/>
    </sheetView>
  </sheetViews>
  <sheetFormatPr defaultColWidth="9.00390625" defaultRowHeight="30" customHeight="1"/>
  <cols>
    <col min="1" max="1" width="23.25390625" style="1" customWidth="1"/>
    <col min="2" max="2" width="11.125" style="1" customWidth="1"/>
    <col min="3" max="4" width="11.125" style="4" customWidth="1"/>
    <col min="5" max="5" width="11.125" style="1" customWidth="1"/>
    <col min="6" max="6" width="14.625" style="1" customWidth="1"/>
    <col min="7" max="16384" width="9.00390625" style="1" customWidth="1"/>
  </cols>
  <sheetData>
    <row r="1" spans="1:4" s="1" customFormat="1" ht="30" customHeight="1">
      <c r="A1" s="5" t="s">
        <v>1403</v>
      </c>
      <c r="C1" s="4"/>
      <c r="D1" s="4"/>
    </row>
    <row r="2" spans="1:6" s="1" customFormat="1" ht="30" customHeight="1">
      <c r="A2" s="6" t="s">
        <v>1404</v>
      </c>
      <c r="B2" s="6"/>
      <c r="C2" s="7"/>
      <c r="D2" s="7"/>
      <c r="E2" s="6"/>
      <c r="F2" s="6"/>
    </row>
    <row r="3" spans="1:6" s="1" customFormat="1" ht="30" customHeight="1">
      <c r="A3" s="8" t="s">
        <v>97</v>
      </c>
      <c r="B3" s="8"/>
      <c r="C3" s="9"/>
      <c r="D3" s="9"/>
      <c r="E3" s="8"/>
      <c r="F3" s="8"/>
    </row>
    <row r="4" spans="1:6" s="1" customFormat="1" ht="42.75" customHeight="1">
      <c r="A4" s="10" t="s">
        <v>98</v>
      </c>
      <c r="B4" s="10" t="s">
        <v>1405</v>
      </c>
      <c r="C4" s="11" t="s">
        <v>1406</v>
      </c>
      <c r="D4" s="11" t="s">
        <v>1407</v>
      </c>
      <c r="E4" s="10" t="s">
        <v>1408</v>
      </c>
      <c r="F4" s="10" t="s">
        <v>1409</v>
      </c>
    </row>
    <row r="5" spans="1:6" s="1" customFormat="1" ht="30" customHeight="1">
      <c r="A5" s="12" t="s">
        <v>1410</v>
      </c>
      <c r="B5" s="13">
        <f>SUM(B6:B29)</f>
        <v>118395</v>
      </c>
      <c r="C5" s="14">
        <f>SUM(C6:C29)</f>
        <v>86877</v>
      </c>
      <c r="D5" s="14">
        <f>SUM(D6:D29)</f>
        <v>135387</v>
      </c>
      <c r="E5" s="13">
        <f>C5/B5*100</f>
        <v>73.37894336754086</v>
      </c>
      <c r="F5" s="13">
        <f>(C5-D5)/D5*100</f>
        <v>-35.83061889250814</v>
      </c>
    </row>
    <row r="6" spans="1:6" s="1" customFormat="1" ht="30" customHeight="1">
      <c r="A6" s="15" t="s">
        <v>1411</v>
      </c>
      <c r="B6" s="16">
        <v>17573</v>
      </c>
      <c r="C6" s="17">
        <v>6391</v>
      </c>
      <c r="D6" s="17">
        <v>15388</v>
      </c>
      <c r="E6" s="18">
        <f aca="true" t="shared" si="0" ref="E6:E42">C6/B6*100</f>
        <v>36.36829226654527</v>
      </c>
      <c r="F6" s="18">
        <f>(C6-D6)/D6*100</f>
        <v>-58.46763711983364</v>
      </c>
    </row>
    <row r="7" spans="1:6" s="1" customFormat="1" ht="30" customHeight="1">
      <c r="A7" s="15" t="s">
        <v>1412</v>
      </c>
      <c r="B7" s="16"/>
      <c r="C7" s="17"/>
      <c r="D7" s="17"/>
      <c r="E7" s="18"/>
      <c r="F7" s="18"/>
    </row>
    <row r="8" spans="1:6" s="1" customFormat="1" ht="30" customHeight="1">
      <c r="A8" s="15" t="s">
        <v>1413</v>
      </c>
      <c r="B8" s="16">
        <v>132</v>
      </c>
      <c r="C8" s="17">
        <v>45</v>
      </c>
      <c r="D8" s="17">
        <v>17</v>
      </c>
      <c r="E8" s="18">
        <f t="shared" si="0"/>
        <v>34.090909090909086</v>
      </c>
      <c r="F8" s="18">
        <f aca="true" t="shared" si="1" ref="F7:F42">(C8-D8)/D8*100</f>
        <v>164.70588235294116</v>
      </c>
    </row>
    <row r="9" spans="1:6" s="1" customFormat="1" ht="30" customHeight="1">
      <c r="A9" s="15" t="s">
        <v>1414</v>
      </c>
      <c r="B9" s="16">
        <v>5223</v>
      </c>
      <c r="C9" s="17">
        <v>1977</v>
      </c>
      <c r="D9" s="17">
        <v>5053</v>
      </c>
      <c r="E9" s="18">
        <f t="shared" si="0"/>
        <v>37.85180930499713</v>
      </c>
      <c r="F9" s="18">
        <f t="shared" si="1"/>
        <v>-60.8747278844251</v>
      </c>
    </row>
    <row r="10" spans="1:6" s="1" customFormat="1" ht="30" customHeight="1">
      <c r="A10" s="15" t="s">
        <v>1415</v>
      </c>
      <c r="B10" s="16">
        <v>19008</v>
      </c>
      <c r="C10" s="17">
        <v>13921</v>
      </c>
      <c r="D10" s="17">
        <v>35730</v>
      </c>
      <c r="E10" s="18">
        <f t="shared" si="0"/>
        <v>73.23758417508418</v>
      </c>
      <c r="F10" s="18">
        <f t="shared" si="1"/>
        <v>-61.03834312902323</v>
      </c>
    </row>
    <row r="11" spans="1:6" s="1" customFormat="1" ht="30" customHeight="1">
      <c r="A11" s="15" t="s">
        <v>1416</v>
      </c>
      <c r="B11" s="16">
        <v>78</v>
      </c>
      <c r="C11" s="17">
        <v>186</v>
      </c>
      <c r="D11" s="17">
        <v>976</v>
      </c>
      <c r="E11" s="18">
        <f t="shared" si="0"/>
        <v>238.46153846153845</v>
      </c>
      <c r="F11" s="18">
        <f t="shared" si="1"/>
        <v>-80.94262295081968</v>
      </c>
    </row>
    <row r="12" spans="1:6" s="1" customFormat="1" ht="30" customHeight="1">
      <c r="A12" s="15" t="s">
        <v>1417</v>
      </c>
      <c r="B12" s="16">
        <v>4640</v>
      </c>
      <c r="C12" s="17">
        <v>2252</v>
      </c>
      <c r="D12" s="17">
        <v>887</v>
      </c>
      <c r="E12" s="18">
        <f t="shared" si="0"/>
        <v>48.53448275862069</v>
      </c>
      <c r="F12" s="18">
        <f t="shared" si="1"/>
        <v>153.88951521984217</v>
      </c>
    </row>
    <row r="13" spans="1:6" s="1" customFormat="1" ht="30" customHeight="1">
      <c r="A13" s="15" t="s">
        <v>1418</v>
      </c>
      <c r="B13" s="16">
        <v>10314</v>
      </c>
      <c r="C13" s="17">
        <v>11528</v>
      </c>
      <c r="D13" s="17">
        <v>22631</v>
      </c>
      <c r="E13" s="18">
        <f t="shared" si="0"/>
        <v>111.7704091526081</v>
      </c>
      <c r="F13" s="18">
        <f t="shared" si="1"/>
        <v>-49.06102249127303</v>
      </c>
    </row>
    <row r="14" spans="1:6" s="1" customFormat="1" ht="30" customHeight="1">
      <c r="A14" s="15" t="s">
        <v>562</v>
      </c>
      <c r="B14" s="16">
        <v>13382</v>
      </c>
      <c r="C14" s="17">
        <v>7348</v>
      </c>
      <c r="D14" s="17">
        <v>19435</v>
      </c>
      <c r="E14" s="18">
        <f t="shared" si="0"/>
        <v>54.90958003287999</v>
      </c>
      <c r="F14" s="18">
        <f t="shared" si="1"/>
        <v>-62.19192179058399</v>
      </c>
    </row>
    <row r="15" spans="1:6" s="1" customFormat="1" ht="30" customHeight="1">
      <c r="A15" s="15" t="s">
        <v>1419</v>
      </c>
      <c r="B15" s="16">
        <v>967</v>
      </c>
      <c r="C15" s="17">
        <v>1694</v>
      </c>
      <c r="D15" s="17">
        <v>7651</v>
      </c>
      <c r="E15" s="18">
        <f t="shared" si="0"/>
        <v>175.18097207859358</v>
      </c>
      <c r="F15" s="18">
        <f t="shared" si="1"/>
        <v>-77.8591033851784</v>
      </c>
    </row>
    <row r="16" spans="1:6" s="1" customFormat="1" ht="30" customHeight="1">
      <c r="A16" s="15" t="s">
        <v>1420</v>
      </c>
      <c r="B16" s="16">
        <v>2562</v>
      </c>
      <c r="C16" s="17">
        <v>572</v>
      </c>
      <c r="D16" s="17">
        <v>4375</v>
      </c>
      <c r="E16" s="18">
        <f t="shared" si="0"/>
        <v>22.32630757220921</v>
      </c>
      <c r="F16" s="18">
        <f t="shared" si="1"/>
        <v>-86.92571428571428</v>
      </c>
    </row>
    <row r="17" spans="1:6" s="1" customFormat="1" ht="30" customHeight="1">
      <c r="A17" s="15" t="s">
        <v>1421</v>
      </c>
      <c r="B17" s="16">
        <v>26646</v>
      </c>
      <c r="C17" s="17">
        <v>32916</v>
      </c>
      <c r="D17" s="17">
        <v>16049</v>
      </c>
      <c r="E17" s="18">
        <f t="shared" si="0"/>
        <v>123.5307363206485</v>
      </c>
      <c r="F17" s="18">
        <f t="shared" si="1"/>
        <v>105.09689077201072</v>
      </c>
    </row>
    <row r="18" spans="1:6" s="1" customFormat="1" ht="30" customHeight="1">
      <c r="A18" s="15" t="s">
        <v>1422</v>
      </c>
      <c r="B18" s="16">
        <v>2230</v>
      </c>
      <c r="C18" s="17">
        <v>1603</v>
      </c>
      <c r="D18" s="17">
        <v>903</v>
      </c>
      <c r="E18" s="18">
        <f t="shared" si="0"/>
        <v>71.88340807174887</v>
      </c>
      <c r="F18" s="18">
        <f t="shared" si="1"/>
        <v>77.51937984496125</v>
      </c>
    </row>
    <row r="19" spans="1:6" s="1" customFormat="1" ht="30" customHeight="1">
      <c r="A19" s="15" t="s">
        <v>1423</v>
      </c>
      <c r="B19" s="16">
        <v>1777</v>
      </c>
      <c r="C19" s="17">
        <v>220</v>
      </c>
      <c r="D19" s="17">
        <v>358</v>
      </c>
      <c r="E19" s="18">
        <f t="shared" si="0"/>
        <v>12.380416432189083</v>
      </c>
      <c r="F19" s="18">
        <f t="shared" si="1"/>
        <v>-38.547486033519554</v>
      </c>
    </row>
    <row r="20" spans="1:6" s="1" customFormat="1" ht="30" customHeight="1">
      <c r="A20" s="15" t="s">
        <v>1424</v>
      </c>
      <c r="B20" s="16">
        <v>147</v>
      </c>
      <c r="C20" s="17">
        <v>296</v>
      </c>
      <c r="D20" s="17">
        <v>120</v>
      </c>
      <c r="E20" s="18">
        <f t="shared" si="0"/>
        <v>201.36054421768708</v>
      </c>
      <c r="F20" s="18">
        <f t="shared" si="1"/>
        <v>146.66666666666666</v>
      </c>
    </row>
    <row r="21" spans="1:6" s="1" customFormat="1" ht="30" customHeight="1">
      <c r="A21" s="15" t="s">
        <v>1425</v>
      </c>
      <c r="B21" s="16">
        <v>76</v>
      </c>
      <c r="C21" s="17">
        <v>22</v>
      </c>
      <c r="D21" s="17">
        <v>22</v>
      </c>
      <c r="E21" s="18"/>
      <c r="F21" s="18">
        <f t="shared" si="1"/>
        <v>0</v>
      </c>
    </row>
    <row r="22" spans="1:6" s="1" customFormat="1" ht="30" customHeight="1">
      <c r="A22" s="15" t="s">
        <v>1426</v>
      </c>
      <c r="B22" s="16">
        <v>750</v>
      </c>
      <c r="C22" s="17">
        <v>257</v>
      </c>
      <c r="D22" s="17">
        <v>353</v>
      </c>
      <c r="E22" s="18">
        <f t="shared" si="0"/>
        <v>34.266666666666666</v>
      </c>
      <c r="F22" s="18">
        <f t="shared" si="1"/>
        <v>-27.19546742209632</v>
      </c>
    </row>
    <row r="23" spans="1:6" s="1" customFormat="1" ht="30" customHeight="1">
      <c r="A23" s="15" t="s">
        <v>1427</v>
      </c>
      <c r="B23" s="16">
        <v>589</v>
      </c>
      <c r="C23" s="17">
        <v>549</v>
      </c>
      <c r="D23" s="17">
        <v>342</v>
      </c>
      <c r="E23" s="18">
        <f t="shared" si="0"/>
        <v>93.2088285229202</v>
      </c>
      <c r="F23" s="18">
        <f t="shared" si="1"/>
        <v>60.526315789473685</v>
      </c>
    </row>
    <row r="24" spans="1:6" s="1" customFormat="1" ht="30" customHeight="1">
      <c r="A24" s="15" t="s">
        <v>992</v>
      </c>
      <c r="B24" s="16">
        <v>3828</v>
      </c>
      <c r="C24" s="17">
        <v>2615</v>
      </c>
      <c r="D24" s="17">
        <v>1909</v>
      </c>
      <c r="E24" s="18">
        <f t="shared" si="0"/>
        <v>68.31243469174504</v>
      </c>
      <c r="F24" s="18">
        <f t="shared" si="1"/>
        <v>36.98271346254584</v>
      </c>
    </row>
    <row r="25" spans="1:6" s="1" customFormat="1" ht="30" customHeight="1">
      <c r="A25" s="15" t="s">
        <v>1428</v>
      </c>
      <c r="B25" s="16">
        <v>186</v>
      </c>
      <c r="C25" s="17">
        <v>57</v>
      </c>
      <c r="D25" s="17">
        <v>68</v>
      </c>
      <c r="E25" s="18">
        <f t="shared" si="0"/>
        <v>30.64516129032258</v>
      </c>
      <c r="F25" s="18">
        <f t="shared" si="1"/>
        <v>-16.176470588235293</v>
      </c>
    </row>
    <row r="26" spans="1:6" s="1" customFormat="1" ht="30" customHeight="1">
      <c r="A26" s="15" t="s">
        <v>1429</v>
      </c>
      <c r="B26" s="16">
        <v>1200</v>
      </c>
      <c r="C26" s="17"/>
      <c r="D26" s="17"/>
      <c r="E26" s="18">
        <f t="shared" si="0"/>
        <v>0</v>
      </c>
      <c r="F26" s="18"/>
    </row>
    <row r="27" spans="1:6" s="1" customFormat="1" ht="30" customHeight="1">
      <c r="A27" s="15" t="s">
        <v>1430</v>
      </c>
      <c r="B27" s="16">
        <v>7087</v>
      </c>
      <c r="C27" s="17">
        <v>2428</v>
      </c>
      <c r="D27" s="17">
        <v>3096</v>
      </c>
      <c r="E27" s="18">
        <f t="shared" si="0"/>
        <v>34.259912515874134</v>
      </c>
      <c r="F27" s="18">
        <f t="shared" si="1"/>
        <v>-21.57622739018088</v>
      </c>
    </row>
    <row r="28" spans="1:6" s="1" customFormat="1" ht="30" customHeight="1">
      <c r="A28" s="15" t="s">
        <v>1431</v>
      </c>
      <c r="B28" s="16"/>
      <c r="C28" s="17"/>
      <c r="D28" s="17">
        <v>1</v>
      </c>
      <c r="E28" s="18"/>
      <c r="F28" s="18">
        <f t="shared" si="1"/>
        <v>-100</v>
      </c>
    </row>
    <row r="29" spans="1:6" s="1" customFormat="1" ht="30" customHeight="1">
      <c r="A29" s="15" t="s">
        <v>1432</v>
      </c>
      <c r="B29" s="16"/>
      <c r="C29" s="17"/>
      <c r="D29" s="17">
        <v>23</v>
      </c>
      <c r="E29" s="18"/>
      <c r="F29" s="18">
        <f t="shared" si="1"/>
        <v>-100</v>
      </c>
    </row>
    <row r="30" spans="1:6" s="1" customFormat="1" ht="30" customHeight="1">
      <c r="A30" s="12" t="s">
        <v>1433</v>
      </c>
      <c r="B30" s="13">
        <f>SUM(B31:B36)</f>
        <v>33750</v>
      </c>
      <c r="C30" s="14">
        <f>SUM(C31:C35)</f>
        <v>8333</v>
      </c>
      <c r="D30" s="14">
        <f>SUM(D31:D35)</f>
        <v>5137</v>
      </c>
      <c r="E30" s="13">
        <f t="shared" si="0"/>
        <v>24.69037037037037</v>
      </c>
      <c r="F30" s="18">
        <f t="shared" si="1"/>
        <v>62.21530075919798</v>
      </c>
    </row>
    <row r="31" spans="1:6" s="1" customFormat="1" ht="30" customHeight="1">
      <c r="A31" s="15" t="s">
        <v>1434</v>
      </c>
      <c r="B31" s="16"/>
      <c r="C31" s="17"/>
      <c r="D31" s="17"/>
      <c r="E31" s="18"/>
      <c r="F31" s="18"/>
    </row>
    <row r="32" spans="1:6" s="1" customFormat="1" ht="30" customHeight="1">
      <c r="A32" s="15" t="s">
        <v>1435</v>
      </c>
      <c r="B32" s="16"/>
      <c r="C32" s="17">
        <v>1862</v>
      </c>
      <c r="D32" s="17">
        <v>1137</v>
      </c>
      <c r="E32" s="18"/>
      <c r="F32" s="18">
        <f t="shared" si="1"/>
        <v>63.76429199648197</v>
      </c>
    </row>
    <row r="33" spans="1:6" s="1" customFormat="1" ht="30" customHeight="1">
      <c r="A33" s="15" t="s">
        <v>1436</v>
      </c>
      <c r="B33" s="16"/>
      <c r="C33" s="17"/>
      <c r="D33" s="17"/>
      <c r="E33" s="18"/>
      <c r="F33" s="18"/>
    </row>
    <row r="34" spans="1:6" s="1" customFormat="1" ht="30" customHeight="1">
      <c r="A34" s="15" t="s">
        <v>1437</v>
      </c>
      <c r="B34" s="16"/>
      <c r="C34" s="17">
        <v>6000</v>
      </c>
      <c r="D34" s="17">
        <v>4000</v>
      </c>
      <c r="E34" s="18"/>
      <c r="F34" s="18">
        <f t="shared" si="1"/>
        <v>50</v>
      </c>
    </row>
    <row r="35" spans="1:6" s="1" customFormat="1" ht="30" customHeight="1">
      <c r="A35" s="15" t="s">
        <v>1438</v>
      </c>
      <c r="B35" s="16">
        <v>22703</v>
      </c>
      <c r="C35" s="17">
        <v>471</v>
      </c>
      <c r="D35" s="17"/>
      <c r="E35" s="18">
        <f t="shared" si="0"/>
        <v>2.0746156895564463</v>
      </c>
      <c r="F35" s="18"/>
    </row>
    <row r="36" spans="1:6" s="1" customFormat="1" ht="30" customHeight="1">
      <c r="A36" s="15" t="s">
        <v>1439</v>
      </c>
      <c r="B36" s="19">
        <v>11047</v>
      </c>
      <c r="C36" s="17"/>
      <c r="D36" s="17"/>
      <c r="E36" s="18">
        <f t="shared" si="0"/>
        <v>0</v>
      </c>
      <c r="F36" s="18"/>
    </row>
    <row r="37" spans="1:6" s="2" customFormat="1" ht="30" customHeight="1">
      <c r="A37" s="20" t="s">
        <v>1440</v>
      </c>
      <c r="B37" s="14">
        <f>SUM(B38:B39)</f>
        <v>180</v>
      </c>
      <c r="C37" s="14">
        <f>SUM(C38:C39)</f>
        <v>66</v>
      </c>
      <c r="D37" s="14">
        <f>SUM(D38:D39)</f>
        <v>100</v>
      </c>
      <c r="E37" s="14">
        <f t="shared" si="0"/>
        <v>36.666666666666664</v>
      </c>
      <c r="F37" s="14">
        <f t="shared" si="1"/>
        <v>-34</v>
      </c>
    </row>
    <row r="38" spans="1:6" s="3" customFormat="1" ht="30" customHeight="1">
      <c r="A38" s="21" t="s">
        <v>1441</v>
      </c>
      <c r="B38" s="17"/>
      <c r="C38" s="22"/>
      <c r="D38" s="17"/>
      <c r="E38" s="23"/>
      <c r="F38" s="23"/>
    </row>
    <row r="39" spans="1:6" s="1" customFormat="1" ht="30" customHeight="1">
      <c r="A39" s="21" t="s">
        <v>1442</v>
      </c>
      <c r="B39" s="17">
        <v>180</v>
      </c>
      <c r="C39" s="17">
        <v>66</v>
      </c>
      <c r="D39" s="17">
        <v>100</v>
      </c>
      <c r="E39" s="23">
        <f t="shared" si="0"/>
        <v>36.666666666666664</v>
      </c>
      <c r="F39" s="23">
        <f t="shared" si="1"/>
        <v>-34</v>
      </c>
    </row>
    <row r="40" spans="1:6" s="2" customFormat="1" ht="30" customHeight="1">
      <c r="A40" s="12" t="s">
        <v>1443</v>
      </c>
      <c r="B40" s="13">
        <f>SUM(B41:B42)</f>
        <v>4518</v>
      </c>
      <c r="C40" s="14">
        <f>SUM(C41:C42)</f>
        <v>2157</v>
      </c>
      <c r="D40" s="14">
        <f>SUM(D41:D42)</f>
        <v>2177</v>
      </c>
      <c r="E40" s="13">
        <f t="shared" si="0"/>
        <v>47.742363877822044</v>
      </c>
      <c r="F40" s="13">
        <f t="shared" si="1"/>
        <v>-0.9186954524575103</v>
      </c>
    </row>
    <row r="41" spans="1:6" s="1" customFormat="1" ht="30" customHeight="1">
      <c r="A41" s="24" t="s">
        <v>1444</v>
      </c>
      <c r="B41" s="16"/>
      <c r="C41" s="25"/>
      <c r="D41" s="17"/>
      <c r="E41" s="18"/>
      <c r="F41" s="18"/>
    </row>
    <row r="42" spans="1:6" s="1" customFormat="1" ht="30" customHeight="1">
      <c r="A42" s="24" t="s">
        <v>1445</v>
      </c>
      <c r="B42" s="16">
        <v>4518</v>
      </c>
      <c r="C42" s="17">
        <v>2157</v>
      </c>
      <c r="D42" s="17">
        <v>2177</v>
      </c>
      <c r="E42" s="18">
        <f t="shared" si="0"/>
        <v>47.742363877822044</v>
      </c>
      <c r="F42" s="18">
        <f t="shared" si="1"/>
        <v>-0.9186954524575103</v>
      </c>
    </row>
  </sheetData>
  <sheetProtection/>
  <mergeCells count="2">
    <mergeCell ref="A2:F2"/>
    <mergeCell ref="A3:F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1311"/>
  <sheetViews>
    <sheetView showZeros="0" zoomScaleSheetLayoutView="100" workbookViewId="0" topLeftCell="A1274">
      <selection activeCell="C1308" sqref="C1308"/>
    </sheetView>
  </sheetViews>
  <sheetFormatPr defaultColWidth="9.00390625" defaultRowHeight="14.25"/>
  <cols>
    <col min="1" max="1" width="36.75390625" style="153" customWidth="1"/>
    <col min="2" max="2" width="12.125" style="238" customWidth="1"/>
    <col min="3" max="3" width="14.125" style="238" customWidth="1"/>
    <col min="4" max="4" width="12.50390625" style="153" customWidth="1"/>
    <col min="5" max="5" width="8.375" style="153" customWidth="1"/>
    <col min="6" max="16384" width="9.00390625" style="153" customWidth="1"/>
  </cols>
  <sheetData>
    <row r="1" spans="1:5" ht="19.5" customHeight="1">
      <c r="A1" s="157" t="s">
        <v>95</v>
      </c>
      <c r="B1" s="239"/>
      <c r="C1" s="239"/>
      <c r="D1" s="158"/>
      <c r="E1" s="155"/>
    </row>
    <row r="2" spans="1:5" ht="25.5">
      <c r="A2" s="160" t="s">
        <v>96</v>
      </c>
      <c r="B2" s="240"/>
      <c r="C2" s="240"/>
      <c r="D2" s="160"/>
      <c r="E2" s="160"/>
    </row>
    <row r="3" spans="1:5" ht="19.5" customHeight="1">
      <c r="A3" s="162" t="s">
        <v>97</v>
      </c>
      <c r="B3" s="156"/>
      <c r="C3" s="156"/>
      <c r="D3" s="162"/>
      <c r="E3" s="162"/>
    </row>
    <row r="4" spans="1:5" s="153" customFormat="1" ht="48" customHeight="1">
      <c r="A4" s="241" t="s">
        <v>98</v>
      </c>
      <c r="B4" s="242" t="s">
        <v>99</v>
      </c>
      <c r="C4" s="242" t="s">
        <v>5</v>
      </c>
      <c r="D4" s="243" t="s">
        <v>100</v>
      </c>
      <c r="E4" s="163" t="s">
        <v>7</v>
      </c>
    </row>
    <row r="5" spans="1:5" s="237" customFormat="1" ht="15" customHeight="1">
      <c r="A5" s="244" t="s">
        <v>101</v>
      </c>
      <c r="B5" s="245">
        <f>B6+B18+B27+B38+B50+B61+B72+B84+B106+B116+B125+B155+B170+B176+B183+B190+B197+B204+B210+B236+B253</f>
        <v>13794</v>
      </c>
      <c r="C5" s="245">
        <f>C6+C18+C27+C38+C50+C61+C72+C84+C93+C106+C116+C125+C136+C155+C162+C170+C176+C183+C190+C197+C204+C210+C218+C224+C230+C236+C253+C154</f>
        <v>14302</v>
      </c>
      <c r="D5" s="246">
        <f>(C5-B5)/B5</f>
        <v>0.036827606205596636</v>
      </c>
      <c r="E5" s="247"/>
    </row>
    <row r="6" spans="1:5" s="153" customFormat="1" ht="15" customHeight="1">
      <c r="A6" s="244" t="s">
        <v>102</v>
      </c>
      <c r="B6" s="245">
        <f>SUM(B7:B17)</f>
        <v>637</v>
      </c>
      <c r="C6" s="245">
        <f>SUM(C7:C17)</f>
        <v>753</v>
      </c>
      <c r="D6" s="246">
        <f aca="true" t="shared" si="0" ref="D6:D69">(C6-B6)/B6</f>
        <v>0.18210361067503925</v>
      </c>
      <c r="E6" s="169"/>
    </row>
    <row r="7" spans="1:5" s="153" customFormat="1" ht="15" customHeight="1">
      <c r="A7" s="244" t="s">
        <v>103</v>
      </c>
      <c r="B7" s="245">
        <v>527</v>
      </c>
      <c r="C7" s="245">
        <v>753</v>
      </c>
      <c r="D7" s="246">
        <f t="shared" si="0"/>
        <v>0.428842504743833</v>
      </c>
      <c r="E7" s="169"/>
    </row>
    <row r="8" spans="1:5" s="153" customFormat="1" ht="15" customHeight="1">
      <c r="A8" s="244" t="s">
        <v>104</v>
      </c>
      <c r="B8" s="245">
        <v>20</v>
      </c>
      <c r="C8" s="245"/>
      <c r="D8" s="246">
        <f t="shared" si="0"/>
        <v>-1</v>
      </c>
      <c r="E8" s="169"/>
    </row>
    <row r="9" spans="1:5" s="153" customFormat="1" ht="15" customHeight="1">
      <c r="A9" s="244" t="s">
        <v>105</v>
      </c>
      <c r="B9" s="245"/>
      <c r="C9" s="245"/>
      <c r="D9" s="246"/>
      <c r="E9" s="169"/>
    </row>
    <row r="10" spans="1:5" s="153" customFormat="1" ht="15" customHeight="1">
      <c r="A10" s="244" t="s">
        <v>106</v>
      </c>
      <c r="B10" s="245">
        <v>20</v>
      </c>
      <c r="C10" s="245"/>
      <c r="D10" s="246">
        <f t="shared" si="0"/>
        <v>-1</v>
      </c>
      <c r="E10" s="169"/>
    </row>
    <row r="11" spans="1:5" s="153" customFormat="1" ht="15" customHeight="1">
      <c r="A11" s="244" t="s">
        <v>107</v>
      </c>
      <c r="B11" s="245">
        <v>6</v>
      </c>
      <c r="C11" s="245"/>
      <c r="D11" s="246">
        <f t="shared" si="0"/>
        <v>-1</v>
      </c>
      <c r="E11" s="169"/>
    </row>
    <row r="12" spans="1:5" s="153" customFormat="1" ht="15" customHeight="1">
      <c r="A12" s="244" t="s">
        <v>108</v>
      </c>
      <c r="B12" s="245">
        <v>20</v>
      </c>
      <c r="C12" s="245"/>
      <c r="D12" s="246">
        <f t="shared" si="0"/>
        <v>-1</v>
      </c>
      <c r="E12" s="169"/>
    </row>
    <row r="13" spans="1:5" s="153" customFormat="1" ht="15" customHeight="1">
      <c r="A13" s="244" t="s">
        <v>109</v>
      </c>
      <c r="B13" s="245">
        <v>21</v>
      </c>
      <c r="C13" s="245"/>
      <c r="D13" s="246">
        <f t="shared" si="0"/>
        <v>-1</v>
      </c>
      <c r="E13" s="169"/>
    </row>
    <row r="14" spans="1:5" s="153" customFormat="1" ht="15" customHeight="1">
      <c r="A14" s="244" t="s">
        <v>110</v>
      </c>
      <c r="B14" s="245">
        <v>20</v>
      </c>
      <c r="C14" s="245"/>
      <c r="D14" s="246">
        <f t="shared" si="0"/>
        <v>-1</v>
      </c>
      <c r="E14" s="169"/>
    </row>
    <row r="15" spans="1:5" s="153" customFormat="1" ht="15" customHeight="1">
      <c r="A15" s="244" t="s">
        <v>111</v>
      </c>
      <c r="B15" s="245">
        <v>3</v>
      </c>
      <c r="C15" s="245"/>
      <c r="D15" s="246">
        <f t="shared" si="0"/>
        <v>-1</v>
      </c>
      <c r="E15" s="169"/>
    </row>
    <row r="16" spans="1:5" s="153" customFormat="1" ht="15" customHeight="1">
      <c r="A16" s="244" t="s">
        <v>112</v>
      </c>
      <c r="B16" s="245"/>
      <c r="C16" s="245"/>
      <c r="D16" s="246"/>
      <c r="E16" s="169"/>
    </row>
    <row r="17" spans="1:5" s="153" customFormat="1" ht="15" customHeight="1">
      <c r="A17" s="244" t="s">
        <v>113</v>
      </c>
      <c r="B17" s="245"/>
      <c r="C17" s="245"/>
      <c r="D17" s="246"/>
      <c r="E17" s="169"/>
    </row>
    <row r="18" spans="1:5" s="153" customFormat="1" ht="15" customHeight="1">
      <c r="A18" s="244" t="s">
        <v>114</v>
      </c>
      <c r="B18" s="245">
        <f>SUM(B19:B26)</f>
        <v>546</v>
      </c>
      <c r="C18" s="245">
        <f>SUM(C19:C26)</f>
        <v>530</v>
      </c>
      <c r="D18" s="246">
        <f t="shared" si="0"/>
        <v>-0.029304029304029304</v>
      </c>
      <c r="E18" s="169"/>
    </row>
    <row r="19" spans="1:5" s="153" customFormat="1" ht="15" customHeight="1">
      <c r="A19" s="244" t="s">
        <v>103</v>
      </c>
      <c r="B19" s="245">
        <v>506</v>
      </c>
      <c r="C19" s="245">
        <v>530</v>
      </c>
      <c r="D19" s="246">
        <f t="shared" si="0"/>
        <v>0.04743083003952569</v>
      </c>
      <c r="E19" s="169"/>
    </row>
    <row r="20" spans="1:5" s="153" customFormat="1" ht="15" customHeight="1">
      <c r="A20" s="244" t="s">
        <v>104</v>
      </c>
      <c r="B20" s="245">
        <v>0</v>
      </c>
      <c r="C20" s="245"/>
      <c r="D20" s="246"/>
      <c r="E20" s="169"/>
    </row>
    <row r="21" spans="1:5" s="153" customFormat="1" ht="15" customHeight="1">
      <c r="A21" s="244" t="s">
        <v>105</v>
      </c>
      <c r="B21" s="245"/>
      <c r="C21" s="245"/>
      <c r="D21" s="246"/>
      <c r="E21" s="169"/>
    </row>
    <row r="22" spans="1:5" s="153" customFormat="1" ht="15" customHeight="1">
      <c r="A22" s="244" t="s">
        <v>115</v>
      </c>
      <c r="B22" s="245">
        <v>20</v>
      </c>
      <c r="C22" s="245"/>
      <c r="D22" s="246">
        <f t="shared" si="0"/>
        <v>-1</v>
      </c>
      <c r="E22" s="169"/>
    </row>
    <row r="23" spans="1:5" s="153" customFormat="1" ht="15" customHeight="1">
      <c r="A23" s="244" t="s">
        <v>116</v>
      </c>
      <c r="B23" s="245">
        <v>15</v>
      </c>
      <c r="C23" s="245"/>
      <c r="D23" s="246">
        <f t="shared" si="0"/>
        <v>-1</v>
      </c>
      <c r="E23" s="169"/>
    </row>
    <row r="24" spans="1:5" s="153" customFormat="1" ht="15" customHeight="1">
      <c r="A24" s="244" t="s">
        <v>117</v>
      </c>
      <c r="B24" s="245">
        <v>5</v>
      </c>
      <c r="C24" s="245"/>
      <c r="D24" s="246">
        <f t="shared" si="0"/>
        <v>-1</v>
      </c>
      <c r="E24" s="169"/>
    </row>
    <row r="25" spans="1:5" s="153" customFormat="1" ht="15" customHeight="1">
      <c r="A25" s="244" t="s">
        <v>112</v>
      </c>
      <c r="B25" s="245"/>
      <c r="C25" s="245"/>
      <c r="D25" s="246"/>
      <c r="E25" s="169"/>
    </row>
    <row r="26" spans="1:5" s="153" customFormat="1" ht="15" customHeight="1">
      <c r="A26" s="244" t="s">
        <v>118</v>
      </c>
      <c r="B26" s="245"/>
      <c r="C26" s="245"/>
      <c r="D26" s="246"/>
      <c r="E26" s="169"/>
    </row>
    <row r="27" spans="1:5" s="153" customFormat="1" ht="15" customHeight="1">
      <c r="A27" s="244" t="s">
        <v>119</v>
      </c>
      <c r="B27" s="245">
        <f>SUM(B28:B37)</f>
        <v>5587</v>
      </c>
      <c r="C27" s="245">
        <f>SUM(C28:C37)</f>
        <v>5873</v>
      </c>
      <c r="D27" s="246">
        <f t="shared" si="0"/>
        <v>0.05119026311079291</v>
      </c>
      <c r="E27" s="169"/>
    </row>
    <row r="28" spans="1:5" s="153" customFormat="1" ht="15" customHeight="1">
      <c r="A28" s="244" t="s">
        <v>103</v>
      </c>
      <c r="B28" s="245">
        <v>4294</v>
      </c>
      <c r="C28" s="245">
        <v>4744</v>
      </c>
      <c r="D28" s="246">
        <f t="shared" si="0"/>
        <v>0.1047973917093619</v>
      </c>
      <c r="E28" s="169"/>
    </row>
    <row r="29" spans="1:5" s="153" customFormat="1" ht="15" customHeight="1">
      <c r="A29" s="244" t="s">
        <v>104</v>
      </c>
      <c r="B29" s="245">
        <v>950</v>
      </c>
      <c r="C29" s="245">
        <v>1063</v>
      </c>
      <c r="D29" s="246">
        <f t="shared" si="0"/>
        <v>0.11894736842105263</v>
      </c>
      <c r="E29" s="169"/>
    </row>
    <row r="30" spans="1:5" s="153" customFormat="1" ht="15" customHeight="1">
      <c r="A30" s="244" t="s">
        <v>105</v>
      </c>
      <c r="B30" s="245"/>
      <c r="C30" s="245"/>
      <c r="D30" s="246"/>
      <c r="E30" s="169"/>
    </row>
    <row r="31" spans="1:5" s="153" customFormat="1" ht="15" customHeight="1">
      <c r="A31" s="244" t="s">
        <v>120</v>
      </c>
      <c r="B31" s="245"/>
      <c r="C31" s="245"/>
      <c r="D31" s="246"/>
      <c r="E31" s="169"/>
    </row>
    <row r="32" spans="1:5" s="153" customFormat="1" ht="15" customHeight="1">
      <c r="A32" s="244" t="s">
        <v>121</v>
      </c>
      <c r="B32" s="245"/>
      <c r="C32" s="245"/>
      <c r="D32" s="246"/>
      <c r="E32" s="169"/>
    </row>
    <row r="33" spans="1:5" s="153" customFormat="1" ht="15" customHeight="1">
      <c r="A33" s="244" t="s">
        <v>122</v>
      </c>
      <c r="B33" s="245">
        <v>119</v>
      </c>
      <c r="C33" s="245">
        <v>6</v>
      </c>
      <c r="D33" s="246">
        <f t="shared" si="0"/>
        <v>-0.9495798319327731</v>
      </c>
      <c r="E33" s="169"/>
    </row>
    <row r="34" spans="1:5" s="153" customFormat="1" ht="15" customHeight="1">
      <c r="A34" s="244" t="s">
        <v>123</v>
      </c>
      <c r="B34" s="245">
        <v>17</v>
      </c>
      <c r="C34" s="245">
        <v>3</v>
      </c>
      <c r="D34" s="246">
        <f t="shared" si="0"/>
        <v>-0.8235294117647058</v>
      </c>
      <c r="E34" s="169"/>
    </row>
    <row r="35" spans="1:5" s="153" customFormat="1" ht="15" customHeight="1">
      <c r="A35" s="244" t="s">
        <v>124</v>
      </c>
      <c r="B35" s="245"/>
      <c r="C35" s="245"/>
      <c r="D35" s="246"/>
      <c r="E35" s="169"/>
    </row>
    <row r="36" spans="1:5" s="153" customFormat="1" ht="15" customHeight="1">
      <c r="A36" s="244" t="s">
        <v>112</v>
      </c>
      <c r="B36" s="245">
        <v>185</v>
      </c>
      <c r="C36" s="245">
        <v>51</v>
      </c>
      <c r="D36" s="246">
        <f t="shared" si="0"/>
        <v>-0.7243243243243244</v>
      </c>
      <c r="E36" s="169"/>
    </row>
    <row r="37" spans="1:5" s="153" customFormat="1" ht="15" customHeight="1">
      <c r="A37" s="244" t="s">
        <v>125</v>
      </c>
      <c r="B37" s="245">
        <v>22</v>
      </c>
      <c r="C37" s="245">
        <v>6</v>
      </c>
      <c r="D37" s="246">
        <f t="shared" si="0"/>
        <v>-0.7272727272727273</v>
      </c>
      <c r="E37" s="169"/>
    </row>
    <row r="38" spans="1:5" s="153" customFormat="1" ht="15" customHeight="1">
      <c r="A38" s="244" t="s">
        <v>126</v>
      </c>
      <c r="B38" s="245">
        <f>SUM(B39:B49)</f>
        <v>352</v>
      </c>
      <c r="C38" s="245">
        <f>SUM(C39:C49)</f>
        <v>401</v>
      </c>
      <c r="D38" s="246">
        <f t="shared" si="0"/>
        <v>0.13920454545454544</v>
      </c>
      <c r="E38" s="169"/>
    </row>
    <row r="39" spans="1:5" s="153" customFormat="1" ht="15" customHeight="1">
      <c r="A39" s="244" t="s">
        <v>103</v>
      </c>
      <c r="B39" s="245">
        <v>352</v>
      </c>
      <c r="C39" s="245">
        <v>354</v>
      </c>
      <c r="D39" s="246">
        <f t="shared" si="0"/>
        <v>0.005681818181818182</v>
      </c>
      <c r="E39" s="169"/>
    </row>
    <row r="40" spans="1:5" s="153" customFormat="1" ht="15" customHeight="1">
      <c r="A40" s="244" t="s">
        <v>104</v>
      </c>
      <c r="B40" s="245">
        <v>0</v>
      </c>
      <c r="C40" s="245">
        <v>32</v>
      </c>
      <c r="D40" s="246"/>
      <c r="E40" s="169"/>
    </row>
    <row r="41" spans="1:5" s="153" customFormat="1" ht="15" customHeight="1">
      <c r="A41" s="244" t="s">
        <v>105</v>
      </c>
      <c r="B41" s="245"/>
      <c r="C41" s="245"/>
      <c r="D41" s="246"/>
      <c r="E41" s="169"/>
    </row>
    <row r="42" spans="1:5" s="153" customFormat="1" ht="15" customHeight="1">
      <c r="A42" s="244" t="s">
        <v>127</v>
      </c>
      <c r="B42" s="245"/>
      <c r="C42" s="245"/>
      <c r="D42" s="246"/>
      <c r="E42" s="169"/>
    </row>
    <row r="43" spans="1:5" s="153" customFormat="1" ht="15" customHeight="1">
      <c r="A43" s="244" t="s">
        <v>128</v>
      </c>
      <c r="B43" s="245"/>
      <c r="C43" s="245"/>
      <c r="D43" s="246"/>
      <c r="E43" s="169"/>
    </row>
    <row r="44" spans="1:5" s="153" customFormat="1" ht="15" customHeight="1">
      <c r="A44" s="244" t="s">
        <v>129</v>
      </c>
      <c r="B44" s="245"/>
      <c r="C44" s="245"/>
      <c r="D44" s="246"/>
      <c r="E44" s="169"/>
    </row>
    <row r="45" spans="1:5" s="153" customFormat="1" ht="15" customHeight="1">
      <c r="A45" s="244" t="s">
        <v>130</v>
      </c>
      <c r="B45" s="245"/>
      <c r="C45" s="245"/>
      <c r="D45" s="246"/>
      <c r="E45" s="169"/>
    </row>
    <row r="46" spans="1:5" s="153" customFormat="1" ht="15" customHeight="1">
      <c r="A46" s="244" t="s">
        <v>131</v>
      </c>
      <c r="B46" s="245">
        <v>28</v>
      </c>
      <c r="C46" s="245"/>
      <c r="D46" s="246">
        <f t="shared" si="0"/>
        <v>-1</v>
      </c>
      <c r="E46" s="169"/>
    </row>
    <row r="47" spans="1:5" s="153" customFormat="1" ht="15" customHeight="1">
      <c r="A47" s="244" t="s">
        <v>132</v>
      </c>
      <c r="B47" s="245">
        <v>-28</v>
      </c>
      <c r="C47" s="245"/>
      <c r="D47" s="246">
        <f t="shared" si="0"/>
        <v>-1</v>
      </c>
      <c r="E47" s="169"/>
    </row>
    <row r="48" spans="1:5" s="153" customFormat="1" ht="15" customHeight="1">
      <c r="A48" s="244" t="s">
        <v>112</v>
      </c>
      <c r="B48" s="245"/>
      <c r="C48" s="245"/>
      <c r="D48" s="246"/>
      <c r="E48" s="169"/>
    </row>
    <row r="49" spans="1:5" s="153" customFormat="1" ht="15" customHeight="1">
      <c r="A49" s="244" t="s">
        <v>133</v>
      </c>
      <c r="B49" s="245">
        <v>0</v>
      </c>
      <c r="C49" s="245">
        <v>15</v>
      </c>
      <c r="D49" s="246"/>
      <c r="E49" s="169"/>
    </row>
    <row r="50" spans="1:5" s="153" customFormat="1" ht="15" customHeight="1">
      <c r="A50" s="244" t="s">
        <v>134</v>
      </c>
      <c r="B50" s="245">
        <f>SUM(B51:B60)</f>
        <v>308</v>
      </c>
      <c r="C50" s="245">
        <f>SUM(C51:C60)</f>
        <v>219</v>
      </c>
      <c r="D50" s="246">
        <f t="shared" si="0"/>
        <v>-0.288961038961039</v>
      </c>
      <c r="E50" s="169"/>
    </row>
    <row r="51" spans="1:5" s="153" customFormat="1" ht="15" customHeight="1">
      <c r="A51" s="244" t="s">
        <v>103</v>
      </c>
      <c r="B51" s="245">
        <v>204</v>
      </c>
      <c r="C51" s="245">
        <v>215</v>
      </c>
      <c r="D51" s="246">
        <f t="shared" si="0"/>
        <v>0.05392156862745098</v>
      </c>
      <c r="E51" s="169"/>
    </row>
    <row r="52" spans="1:5" s="153" customFormat="1" ht="15" customHeight="1">
      <c r="A52" s="244" t="s">
        <v>104</v>
      </c>
      <c r="B52" s="245">
        <v>4</v>
      </c>
      <c r="C52" s="245">
        <v>4</v>
      </c>
      <c r="D52" s="246">
        <f t="shared" si="0"/>
        <v>0</v>
      </c>
      <c r="E52" s="169"/>
    </row>
    <row r="53" spans="1:5" s="153" customFormat="1" ht="15" customHeight="1">
      <c r="A53" s="244" t="s">
        <v>105</v>
      </c>
      <c r="B53" s="245"/>
      <c r="C53" s="245"/>
      <c r="D53" s="246"/>
      <c r="E53" s="169"/>
    </row>
    <row r="54" spans="1:5" s="153" customFormat="1" ht="15" customHeight="1">
      <c r="A54" s="244" t="s">
        <v>135</v>
      </c>
      <c r="B54" s="245"/>
      <c r="C54" s="245"/>
      <c r="D54" s="246"/>
      <c r="E54" s="169"/>
    </row>
    <row r="55" spans="1:5" s="153" customFormat="1" ht="15" customHeight="1">
      <c r="A55" s="244" t="s">
        <v>136</v>
      </c>
      <c r="B55" s="245">
        <v>50</v>
      </c>
      <c r="C55" s="245"/>
      <c r="D55" s="246">
        <f t="shared" si="0"/>
        <v>-1</v>
      </c>
      <c r="E55" s="169"/>
    </row>
    <row r="56" spans="1:5" s="153" customFormat="1" ht="15" customHeight="1">
      <c r="A56" s="244" t="s">
        <v>137</v>
      </c>
      <c r="B56" s="245"/>
      <c r="C56" s="245"/>
      <c r="D56" s="246"/>
      <c r="E56" s="169"/>
    </row>
    <row r="57" spans="1:5" s="153" customFormat="1" ht="15" customHeight="1">
      <c r="A57" s="244" t="s">
        <v>138</v>
      </c>
      <c r="B57" s="245">
        <v>50</v>
      </c>
      <c r="C57" s="245"/>
      <c r="D57" s="246">
        <f t="shared" si="0"/>
        <v>-1</v>
      </c>
      <c r="E57" s="169"/>
    </row>
    <row r="58" spans="1:5" s="153" customFormat="1" ht="15" customHeight="1">
      <c r="A58" s="244" t="s">
        <v>139</v>
      </c>
      <c r="B58" s="245"/>
      <c r="C58" s="245"/>
      <c r="D58" s="246"/>
      <c r="E58" s="169"/>
    </row>
    <row r="59" spans="1:5" s="153" customFormat="1" ht="15" customHeight="1">
      <c r="A59" s="244" t="s">
        <v>112</v>
      </c>
      <c r="B59" s="245"/>
      <c r="C59" s="245"/>
      <c r="D59" s="246"/>
      <c r="E59" s="169"/>
    </row>
    <row r="60" spans="1:5" s="153" customFormat="1" ht="15" customHeight="1">
      <c r="A60" s="244" t="s">
        <v>140</v>
      </c>
      <c r="B60" s="245"/>
      <c r="C60" s="245"/>
      <c r="D60" s="246"/>
      <c r="E60" s="169"/>
    </row>
    <row r="61" spans="1:5" s="153" customFormat="1" ht="15" customHeight="1">
      <c r="A61" s="244" t="s">
        <v>141</v>
      </c>
      <c r="B61" s="245">
        <f>SUM(B62:B71)</f>
        <v>812</v>
      </c>
      <c r="C61" s="245">
        <f>SUM(C62:C71)</f>
        <v>1112</v>
      </c>
      <c r="D61" s="246">
        <f t="shared" si="0"/>
        <v>0.3694581280788177</v>
      </c>
      <c r="E61" s="169"/>
    </row>
    <row r="62" spans="1:5" s="153" customFormat="1" ht="15" customHeight="1">
      <c r="A62" s="244" t="s">
        <v>103</v>
      </c>
      <c r="B62" s="245">
        <v>758</v>
      </c>
      <c r="C62" s="245">
        <v>947</v>
      </c>
      <c r="D62" s="246">
        <f t="shared" si="0"/>
        <v>0.24934036939313983</v>
      </c>
      <c r="E62" s="169"/>
    </row>
    <row r="63" spans="1:5" s="153" customFormat="1" ht="15" customHeight="1">
      <c r="A63" s="244" t="s">
        <v>104</v>
      </c>
      <c r="B63" s="245">
        <v>24</v>
      </c>
      <c r="C63" s="245">
        <v>95</v>
      </c>
      <c r="D63" s="246">
        <f t="shared" si="0"/>
        <v>2.9583333333333335</v>
      </c>
      <c r="E63" s="169"/>
    </row>
    <row r="64" spans="1:5" s="153" customFormat="1" ht="15" customHeight="1">
      <c r="A64" s="244" t="s">
        <v>105</v>
      </c>
      <c r="B64" s="245"/>
      <c r="C64" s="245"/>
      <c r="D64" s="246"/>
      <c r="E64" s="169"/>
    </row>
    <row r="65" spans="1:5" s="153" customFormat="1" ht="15" customHeight="1">
      <c r="A65" s="244" t="s">
        <v>142</v>
      </c>
      <c r="B65" s="245">
        <v>15</v>
      </c>
      <c r="C65" s="245">
        <v>15</v>
      </c>
      <c r="D65" s="246">
        <f t="shared" si="0"/>
        <v>0</v>
      </c>
      <c r="E65" s="169"/>
    </row>
    <row r="66" spans="1:5" s="153" customFormat="1" ht="15" customHeight="1">
      <c r="A66" s="244" t="s">
        <v>143</v>
      </c>
      <c r="B66" s="245"/>
      <c r="C66" s="245">
        <v>15</v>
      </c>
      <c r="D66" s="246"/>
      <c r="E66" s="169"/>
    </row>
    <row r="67" spans="1:5" s="153" customFormat="1" ht="15" customHeight="1">
      <c r="A67" s="244" t="s">
        <v>144</v>
      </c>
      <c r="B67" s="245">
        <v>15</v>
      </c>
      <c r="C67" s="245">
        <v>15</v>
      </c>
      <c r="D67" s="246">
        <f t="shared" si="0"/>
        <v>0</v>
      </c>
      <c r="E67" s="169"/>
    </row>
    <row r="68" spans="1:5" s="153" customFormat="1" ht="15" customHeight="1">
      <c r="A68" s="244" t="s">
        <v>145</v>
      </c>
      <c r="B68" s="245"/>
      <c r="C68" s="245">
        <v>1</v>
      </c>
      <c r="D68" s="246"/>
      <c r="E68" s="169"/>
    </row>
    <row r="69" spans="1:5" s="153" customFormat="1" ht="15" customHeight="1">
      <c r="A69" s="244" t="s">
        <v>146</v>
      </c>
      <c r="B69" s="245"/>
      <c r="C69" s="245"/>
      <c r="D69" s="246"/>
      <c r="E69" s="169"/>
    </row>
    <row r="70" spans="1:5" s="153" customFormat="1" ht="15" customHeight="1">
      <c r="A70" s="244" t="s">
        <v>112</v>
      </c>
      <c r="B70" s="245">
        <v>0</v>
      </c>
      <c r="C70" s="245"/>
      <c r="D70" s="246"/>
      <c r="E70" s="169"/>
    </row>
    <row r="71" spans="1:5" s="153" customFormat="1" ht="15" customHeight="1">
      <c r="A71" s="244" t="s">
        <v>147</v>
      </c>
      <c r="B71" s="245"/>
      <c r="C71" s="245">
        <v>24</v>
      </c>
      <c r="D71" s="246"/>
      <c r="E71" s="169"/>
    </row>
    <row r="72" spans="1:5" s="153" customFormat="1" ht="15" customHeight="1">
      <c r="A72" s="244" t="s">
        <v>148</v>
      </c>
      <c r="B72" s="245">
        <f>SUM(B73:B83)</f>
        <v>242</v>
      </c>
      <c r="C72" s="245">
        <f>SUM(C73:C83)</f>
        <v>79</v>
      </c>
      <c r="D72" s="246">
        <f>(C72-B72)/B72</f>
        <v>-0.6735537190082644</v>
      </c>
      <c r="E72" s="169"/>
    </row>
    <row r="73" spans="1:5" s="153" customFormat="1" ht="15" customHeight="1">
      <c r="A73" s="244" t="s">
        <v>103</v>
      </c>
      <c r="B73" s="245">
        <v>242</v>
      </c>
      <c r="C73" s="245"/>
      <c r="D73" s="246">
        <f>(C73-B73)/B73</f>
        <v>-1</v>
      </c>
      <c r="E73" s="169"/>
    </row>
    <row r="74" spans="1:5" s="153" customFormat="1" ht="15" customHeight="1">
      <c r="A74" s="244" t="s">
        <v>104</v>
      </c>
      <c r="B74" s="245"/>
      <c r="C74" s="245"/>
      <c r="D74" s="246"/>
      <c r="E74" s="169"/>
    </row>
    <row r="75" spans="1:5" s="153" customFormat="1" ht="15" customHeight="1">
      <c r="A75" s="244" t="s">
        <v>105</v>
      </c>
      <c r="B75" s="245"/>
      <c r="C75" s="245"/>
      <c r="D75" s="246"/>
      <c r="E75" s="169"/>
    </row>
    <row r="76" spans="1:5" s="153" customFormat="1" ht="15" customHeight="1">
      <c r="A76" s="244" t="s">
        <v>149</v>
      </c>
      <c r="B76" s="245"/>
      <c r="C76" s="245"/>
      <c r="D76" s="246"/>
      <c r="E76" s="169"/>
    </row>
    <row r="77" spans="1:5" s="153" customFormat="1" ht="15" customHeight="1">
      <c r="A77" s="244" t="s">
        <v>150</v>
      </c>
      <c r="B77" s="245"/>
      <c r="C77" s="245"/>
      <c r="D77" s="246"/>
      <c r="E77" s="169"/>
    </row>
    <row r="78" spans="1:5" s="153" customFormat="1" ht="15" customHeight="1">
      <c r="A78" s="244" t="s">
        <v>151</v>
      </c>
      <c r="B78" s="245"/>
      <c r="C78" s="245"/>
      <c r="D78" s="246"/>
      <c r="E78" s="169"/>
    </row>
    <row r="79" spans="1:5" s="153" customFormat="1" ht="15" customHeight="1">
      <c r="A79" s="244" t="s">
        <v>152</v>
      </c>
      <c r="B79" s="245"/>
      <c r="C79" s="245"/>
      <c r="D79" s="246"/>
      <c r="E79" s="169"/>
    </row>
    <row r="80" spans="1:5" s="153" customFormat="1" ht="15" customHeight="1">
      <c r="A80" s="244" t="s">
        <v>153</v>
      </c>
      <c r="B80" s="245"/>
      <c r="C80" s="245"/>
      <c r="D80" s="246"/>
      <c r="E80" s="169"/>
    </row>
    <row r="81" spans="1:5" s="153" customFormat="1" ht="15" customHeight="1">
      <c r="A81" s="244" t="s">
        <v>145</v>
      </c>
      <c r="B81" s="245"/>
      <c r="C81" s="245"/>
      <c r="D81" s="246"/>
      <c r="E81" s="169"/>
    </row>
    <row r="82" spans="1:5" s="153" customFormat="1" ht="15" customHeight="1">
      <c r="A82" s="244" t="s">
        <v>112</v>
      </c>
      <c r="B82" s="245"/>
      <c r="C82" s="245"/>
      <c r="D82" s="246"/>
      <c r="E82" s="169"/>
    </row>
    <row r="83" spans="1:5" s="153" customFormat="1" ht="15" customHeight="1">
      <c r="A83" s="244" t="s">
        <v>154</v>
      </c>
      <c r="B83" s="245"/>
      <c r="C83" s="245">
        <v>79</v>
      </c>
      <c r="D83" s="246"/>
      <c r="E83" s="169"/>
    </row>
    <row r="84" spans="1:5" s="153" customFormat="1" ht="15" customHeight="1">
      <c r="A84" s="244" t="s">
        <v>155</v>
      </c>
      <c r="B84" s="245">
        <f>SUM(B85:B92)</f>
        <v>294</v>
      </c>
      <c r="C84" s="245">
        <f>SUM(C85:C92)</f>
        <v>273</v>
      </c>
      <c r="D84" s="246">
        <f aca="true" t="shared" si="1" ref="D84:D86">(C84-B84)/B84</f>
        <v>-0.07142857142857142</v>
      </c>
      <c r="E84" s="169"/>
    </row>
    <row r="85" spans="1:5" s="153" customFormat="1" ht="15" customHeight="1">
      <c r="A85" s="244" t="s">
        <v>103</v>
      </c>
      <c r="B85" s="245">
        <v>252</v>
      </c>
      <c r="C85" s="245">
        <v>258</v>
      </c>
      <c r="D85" s="246">
        <f t="shared" si="1"/>
        <v>0.023809523809523808</v>
      </c>
      <c r="E85" s="169"/>
    </row>
    <row r="86" spans="1:5" s="153" customFormat="1" ht="15" customHeight="1">
      <c r="A86" s="244" t="s">
        <v>104</v>
      </c>
      <c r="B86" s="245">
        <v>22</v>
      </c>
      <c r="C86" s="245">
        <v>15</v>
      </c>
      <c r="D86" s="246">
        <f t="shared" si="1"/>
        <v>-0.3181818181818182</v>
      </c>
      <c r="E86" s="169"/>
    </row>
    <row r="87" spans="1:5" s="153" customFormat="1" ht="15" customHeight="1">
      <c r="A87" s="244" t="s">
        <v>105</v>
      </c>
      <c r="B87" s="245"/>
      <c r="C87" s="245"/>
      <c r="D87" s="246"/>
      <c r="E87" s="169"/>
    </row>
    <row r="88" spans="1:5" s="153" customFormat="1" ht="15" customHeight="1">
      <c r="A88" s="244" t="s">
        <v>156</v>
      </c>
      <c r="B88" s="245">
        <v>15</v>
      </c>
      <c r="C88" s="245"/>
      <c r="D88" s="246">
        <f>(C88-B88)/B88</f>
        <v>-1</v>
      </c>
      <c r="E88" s="169"/>
    </row>
    <row r="89" spans="1:5" s="153" customFormat="1" ht="15" customHeight="1">
      <c r="A89" s="244" t="s">
        <v>157</v>
      </c>
      <c r="B89" s="245"/>
      <c r="C89" s="245"/>
      <c r="D89" s="246"/>
      <c r="E89" s="169"/>
    </row>
    <row r="90" spans="1:5" s="153" customFormat="1" ht="15" customHeight="1">
      <c r="A90" s="244" t="s">
        <v>145</v>
      </c>
      <c r="B90" s="245">
        <v>5</v>
      </c>
      <c r="C90" s="245"/>
      <c r="D90" s="246">
        <f>(C90-B90)/B90</f>
        <v>-1</v>
      </c>
      <c r="E90" s="169"/>
    </row>
    <row r="91" spans="1:5" s="153" customFormat="1" ht="15" customHeight="1">
      <c r="A91" s="244" t="s">
        <v>112</v>
      </c>
      <c r="B91" s="245"/>
      <c r="C91" s="245"/>
      <c r="D91" s="246"/>
      <c r="E91" s="169"/>
    </row>
    <row r="92" spans="1:5" s="153" customFormat="1" ht="15" customHeight="1">
      <c r="A92" s="244" t="s">
        <v>158</v>
      </c>
      <c r="B92" s="245"/>
      <c r="C92" s="245"/>
      <c r="D92" s="246"/>
      <c r="E92" s="169"/>
    </row>
    <row r="93" spans="1:5" s="153" customFormat="1" ht="15" customHeight="1">
      <c r="A93" s="244" t="s">
        <v>159</v>
      </c>
      <c r="B93" s="245"/>
      <c r="C93" s="245"/>
      <c r="D93" s="246"/>
      <c r="E93" s="169"/>
    </row>
    <row r="94" spans="1:5" s="153" customFormat="1" ht="15" customHeight="1">
      <c r="A94" s="244" t="s">
        <v>103</v>
      </c>
      <c r="B94" s="245"/>
      <c r="C94" s="245"/>
      <c r="D94" s="246"/>
      <c r="E94" s="169"/>
    </row>
    <row r="95" spans="1:5" s="153" customFormat="1" ht="15" customHeight="1">
      <c r="A95" s="244" t="s">
        <v>104</v>
      </c>
      <c r="B95" s="245"/>
      <c r="C95" s="245"/>
      <c r="D95" s="246"/>
      <c r="E95" s="169"/>
    </row>
    <row r="96" spans="1:5" s="153" customFormat="1" ht="15" customHeight="1">
      <c r="A96" s="244" t="s">
        <v>105</v>
      </c>
      <c r="B96" s="245"/>
      <c r="C96" s="245"/>
      <c r="D96" s="246"/>
      <c r="E96" s="169"/>
    </row>
    <row r="97" spans="1:5" s="153" customFormat="1" ht="15" customHeight="1">
      <c r="A97" s="244" t="s">
        <v>160</v>
      </c>
      <c r="B97" s="245"/>
      <c r="C97" s="245"/>
      <c r="D97" s="246"/>
      <c r="E97" s="169"/>
    </row>
    <row r="98" spans="1:5" s="153" customFormat="1" ht="15" customHeight="1">
      <c r="A98" s="244" t="s">
        <v>161</v>
      </c>
      <c r="B98" s="245"/>
      <c r="C98" s="245"/>
      <c r="D98" s="246"/>
      <c r="E98" s="169"/>
    </row>
    <row r="99" spans="1:5" s="153" customFormat="1" ht="15" customHeight="1">
      <c r="A99" s="244" t="s">
        <v>145</v>
      </c>
      <c r="B99" s="245"/>
      <c r="C99" s="245"/>
      <c r="D99" s="246"/>
      <c r="E99" s="169"/>
    </row>
    <row r="100" spans="1:5" s="153" customFormat="1" ht="15" customHeight="1">
      <c r="A100" s="244" t="s">
        <v>162</v>
      </c>
      <c r="B100" s="245"/>
      <c r="C100" s="245"/>
      <c r="D100" s="246"/>
      <c r="E100" s="169"/>
    </row>
    <row r="101" spans="1:5" s="153" customFormat="1" ht="15" customHeight="1">
      <c r="A101" s="244" t="s">
        <v>163</v>
      </c>
      <c r="B101" s="245"/>
      <c r="C101" s="245"/>
      <c r="D101" s="246"/>
      <c r="E101" s="169"/>
    </row>
    <row r="102" spans="1:5" s="153" customFormat="1" ht="15" customHeight="1">
      <c r="A102" s="244" t="s">
        <v>164</v>
      </c>
      <c r="B102" s="245"/>
      <c r="C102" s="245"/>
      <c r="D102" s="246"/>
      <c r="E102" s="169"/>
    </row>
    <row r="103" spans="1:5" s="153" customFormat="1" ht="15" customHeight="1">
      <c r="A103" s="244" t="s">
        <v>165</v>
      </c>
      <c r="B103" s="245"/>
      <c r="C103" s="245"/>
      <c r="D103" s="246"/>
      <c r="E103" s="169"/>
    </row>
    <row r="104" spans="1:5" s="153" customFormat="1" ht="15" customHeight="1">
      <c r="A104" s="244" t="s">
        <v>112</v>
      </c>
      <c r="B104" s="245"/>
      <c r="C104" s="245"/>
      <c r="D104" s="246"/>
      <c r="E104" s="169"/>
    </row>
    <row r="105" spans="1:5" s="153" customFormat="1" ht="15" customHeight="1">
      <c r="A105" s="244" t="s">
        <v>166</v>
      </c>
      <c r="B105" s="245"/>
      <c r="C105" s="245"/>
      <c r="D105" s="246"/>
      <c r="E105" s="169"/>
    </row>
    <row r="106" spans="1:5" s="153" customFormat="1" ht="15" customHeight="1">
      <c r="A106" s="244" t="s">
        <v>167</v>
      </c>
      <c r="B106" s="245">
        <f>SUM(B107:B115)</f>
        <v>137</v>
      </c>
      <c r="C106" s="245">
        <f>SUM(C107:C115)</f>
        <v>431</v>
      </c>
      <c r="D106" s="246">
        <f>(C106-B106)/B106</f>
        <v>2.145985401459854</v>
      </c>
      <c r="E106" s="169"/>
    </row>
    <row r="107" spans="1:5" s="153" customFormat="1" ht="15" customHeight="1">
      <c r="A107" s="244" t="s">
        <v>103</v>
      </c>
      <c r="B107" s="245">
        <v>131</v>
      </c>
      <c r="C107" s="245">
        <v>136</v>
      </c>
      <c r="D107" s="246">
        <f>(C107-B107)/B107</f>
        <v>0.03816793893129771</v>
      </c>
      <c r="E107" s="169"/>
    </row>
    <row r="108" spans="1:5" s="153" customFormat="1" ht="15" customHeight="1">
      <c r="A108" s="244" t="s">
        <v>104</v>
      </c>
      <c r="B108" s="245">
        <v>0</v>
      </c>
      <c r="C108" s="245"/>
      <c r="D108" s="246"/>
      <c r="E108" s="169"/>
    </row>
    <row r="109" spans="1:5" s="153" customFormat="1" ht="15" customHeight="1">
      <c r="A109" s="244" t="s">
        <v>105</v>
      </c>
      <c r="B109" s="245"/>
      <c r="C109" s="245"/>
      <c r="D109" s="246"/>
      <c r="E109" s="169"/>
    </row>
    <row r="110" spans="1:5" s="153" customFormat="1" ht="15" customHeight="1">
      <c r="A110" s="244" t="s">
        <v>168</v>
      </c>
      <c r="B110" s="245"/>
      <c r="C110" s="245"/>
      <c r="D110" s="246"/>
      <c r="E110" s="169"/>
    </row>
    <row r="111" spans="1:5" s="153" customFormat="1" ht="15" customHeight="1">
      <c r="A111" s="244" t="s">
        <v>169</v>
      </c>
      <c r="B111" s="245"/>
      <c r="C111" s="245"/>
      <c r="D111" s="246"/>
      <c r="E111" s="169"/>
    </row>
    <row r="112" spans="1:5" s="153" customFormat="1" ht="15" customHeight="1">
      <c r="A112" s="244" t="s">
        <v>170</v>
      </c>
      <c r="B112" s="245"/>
      <c r="C112" s="245"/>
      <c r="D112" s="246"/>
      <c r="E112" s="169"/>
    </row>
    <row r="113" spans="1:5" s="153" customFormat="1" ht="15" customHeight="1">
      <c r="A113" s="244" t="s">
        <v>171</v>
      </c>
      <c r="B113" s="245">
        <v>0</v>
      </c>
      <c r="C113" s="245">
        <v>12</v>
      </c>
      <c r="D113" s="246"/>
      <c r="E113" s="169"/>
    </row>
    <row r="114" spans="1:5" s="153" customFormat="1" ht="15" customHeight="1">
      <c r="A114" s="244" t="s">
        <v>112</v>
      </c>
      <c r="B114" s="245"/>
      <c r="C114" s="245"/>
      <c r="D114" s="246"/>
      <c r="E114" s="169"/>
    </row>
    <row r="115" spans="1:5" s="153" customFormat="1" ht="15" customHeight="1">
      <c r="A115" s="244" t="s">
        <v>172</v>
      </c>
      <c r="B115" s="245">
        <v>6</v>
      </c>
      <c r="C115" s="245">
        <v>283</v>
      </c>
      <c r="D115" s="246">
        <f aca="true" t="shared" si="2" ref="D115:D118">(C115-B115)/B115</f>
        <v>46.166666666666664</v>
      </c>
      <c r="E115" s="169"/>
    </row>
    <row r="116" spans="1:5" s="153" customFormat="1" ht="15" customHeight="1">
      <c r="A116" s="244" t="s">
        <v>173</v>
      </c>
      <c r="B116" s="245">
        <f>SUM(B117:B124)</f>
        <v>700</v>
      </c>
      <c r="C116" s="245">
        <f>SUM(C117:C124)</f>
        <v>509</v>
      </c>
      <c r="D116" s="246">
        <f t="shared" si="2"/>
        <v>-0.27285714285714285</v>
      </c>
      <c r="E116" s="169"/>
    </row>
    <row r="117" spans="1:5" s="153" customFormat="1" ht="15" customHeight="1">
      <c r="A117" s="244" t="s">
        <v>103</v>
      </c>
      <c r="B117" s="245">
        <v>285</v>
      </c>
      <c r="C117" s="245">
        <v>419</v>
      </c>
      <c r="D117" s="246">
        <f t="shared" si="2"/>
        <v>0.47017543859649125</v>
      </c>
      <c r="E117" s="169"/>
    </row>
    <row r="118" spans="1:5" s="153" customFormat="1" ht="15" customHeight="1">
      <c r="A118" s="244" t="s">
        <v>104</v>
      </c>
      <c r="B118" s="245">
        <v>415</v>
      </c>
      <c r="C118" s="245">
        <v>90</v>
      </c>
      <c r="D118" s="246">
        <f t="shared" si="2"/>
        <v>-0.7831325301204819</v>
      </c>
      <c r="E118" s="169"/>
    </row>
    <row r="119" spans="1:5" s="153" customFormat="1" ht="15" customHeight="1">
      <c r="A119" s="244" t="s">
        <v>105</v>
      </c>
      <c r="B119" s="245"/>
      <c r="C119" s="245"/>
      <c r="D119" s="246"/>
      <c r="E119" s="169"/>
    </row>
    <row r="120" spans="1:5" s="153" customFormat="1" ht="15" customHeight="1">
      <c r="A120" s="244" t="s">
        <v>174</v>
      </c>
      <c r="B120" s="245"/>
      <c r="C120" s="245"/>
      <c r="D120" s="246"/>
      <c r="E120" s="169"/>
    </row>
    <row r="121" spans="1:5" s="153" customFormat="1" ht="15" customHeight="1">
      <c r="A121" s="244" t="s">
        <v>175</v>
      </c>
      <c r="B121" s="245"/>
      <c r="C121" s="245"/>
      <c r="D121" s="246"/>
      <c r="E121" s="169"/>
    </row>
    <row r="122" spans="1:5" s="153" customFormat="1" ht="15" customHeight="1">
      <c r="A122" s="244" t="s">
        <v>176</v>
      </c>
      <c r="B122" s="245"/>
      <c r="C122" s="245"/>
      <c r="D122" s="246"/>
      <c r="E122" s="169"/>
    </row>
    <row r="123" spans="1:5" s="153" customFormat="1" ht="15" customHeight="1">
      <c r="A123" s="244" t="s">
        <v>112</v>
      </c>
      <c r="B123" s="245"/>
      <c r="C123" s="245"/>
      <c r="D123" s="246"/>
      <c r="E123" s="169"/>
    </row>
    <row r="124" spans="1:5" s="153" customFormat="1" ht="15" customHeight="1">
      <c r="A124" s="244" t="s">
        <v>177</v>
      </c>
      <c r="B124" s="245"/>
      <c r="C124" s="245"/>
      <c r="D124" s="246"/>
      <c r="E124" s="169"/>
    </row>
    <row r="125" spans="1:5" s="153" customFormat="1" ht="15" customHeight="1">
      <c r="A125" s="244" t="s">
        <v>178</v>
      </c>
      <c r="B125" s="245">
        <f>SUM(B126:B135)</f>
        <v>268</v>
      </c>
      <c r="C125" s="245">
        <f>SUM(C126:C135)</f>
        <v>377</v>
      </c>
      <c r="D125" s="246">
        <f aca="true" t="shared" si="3" ref="D125:D127">(C125-B125)/B125</f>
        <v>0.40671641791044777</v>
      </c>
      <c r="E125" s="169"/>
    </row>
    <row r="126" spans="1:5" s="153" customFormat="1" ht="15" customHeight="1">
      <c r="A126" s="244" t="s">
        <v>103</v>
      </c>
      <c r="B126" s="245">
        <v>241</v>
      </c>
      <c r="C126" s="245">
        <v>272</v>
      </c>
      <c r="D126" s="246">
        <f t="shared" si="3"/>
        <v>0.12863070539419086</v>
      </c>
      <c r="E126" s="169"/>
    </row>
    <row r="127" spans="1:5" s="153" customFormat="1" ht="15" customHeight="1">
      <c r="A127" s="244" t="s">
        <v>104</v>
      </c>
      <c r="B127" s="245">
        <v>27</v>
      </c>
      <c r="C127" s="245">
        <v>41</v>
      </c>
      <c r="D127" s="246">
        <f t="shared" si="3"/>
        <v>0.5185185185185185</v>
      </c>
      <c r="E127" s="169"/>
    </row>
    <row r="128" spans="1:5" s="153" customFormat="1" ht="15" customHeight="1">
      <c r="A128" s="244" t="s">
        <v>105</v>
      </c>
      <c r="B128" s="245">
        <v>0</v>
      </c>
      <c r="C128" s="245"/>
      <c r="D128" s="246"/>
      <c r="E128" s="169"/>
    </row>
    <row r="129" spans="1:5" s="153" customFormat="1" ht="15" customHeight="1">
      <c r="A129" s="244" t="s">
        <v>179</v>
      </c>
      <c r="B129" s="245"/>
      <c r="C129" s="245"/>
      <c r="D129" s="246"/>
      <c r="E129" s="169"/>
    </row>
    <row r="130" spans="1:5" s="153" customFormat="1" ht="15" customHeight="1">
      <c r="A130" s="244" t="s">
        <v>180</v>
      </c>
      <c r="B130" s="245"/>
      <c r="C130" s="245"/>
      <c r="D130" s="246"/>
      <c r="E130" s="169"/>
    </row>
    <row r="131" spans="1:5" s="153" customFormat="1" ht="15" customHeight="1">
      <c r="A131" s="244" t="s">
        <v>181</v>
      </c>
      <c r="B131" s="245"/>
      <c r="C131" s="245"/>
      <c r="D131" s="246"/>
      <c r="E131" s="169"/>
    </row>
    <row r="132" spans="1:5" s="153" customFormat="1" ht="15" customHeight="1">
      <c r="A132" s="244" t="s">
        <v>182</v>
      </c>
      <c r="B132" s="245"/>
      <c r="C132" s="245"/>
      <c r="D132" s="246"/>
      <c r="E132" s="169"/>
    </row>
    <row r="133" spans="1:5" s="153" customFormat="1" ht="15" customHeight="1">
      <c r="A133" s="244" t="s">
        <v>183</v>
      </c>
      <c r="B133" s="245"/>
      <c r="C133" s="245">
        <v>64</v>
      </c>
      <c r="D133" s="246"/>
      <c r="E133" s="169"/>
    </row>
    <row r="134" spans="1:5" s="153" customFormat="1" ht="15" customHeight="1">
      <c r="A134" s="244" t="s">
        <v>112</v>
      </c>
      <c r="B134" s="245"/>
      <c r="C134" s="245"/>
      <c r="D134" s="246"/>
      <c r="E134" s="169"/>
    </row>
    <row r="135" spans="1:5" s="153" customFormat="1" ht="15" customHeight="1">
      <c r="A135" s="244" t="s">
        <v>184</v>
      </c>
      <c r="B135" s="245"/>
      <c r="C135" s="245"/>
      <c r="D135" s="246"/>
      <c r="E135" s="169"/>
    </row>
    <row r="136" spans="1:5" s="153" customFormat="1" ht="15" customHeight="1">
      <c r="A136" s="244" t="s">
        <v>185</v>
      </c>
      <c r="B136" s="245"/>
      <c r="C136" s="245"/>
      <c r="D136" s="246"/>
      <c r="E136" s="169"/>
    </row>
    <row r="137" spans="1:5" s="153" customFormat="1" ht="15" customHeight="1">
      <c r="A137" s="244" t="s">
        <v>103</v>
      </c>
      <c r="B137" s="245"/>
      <c r="C137" s="245"/>
      <c r="D137" s="246"/>
      <c r="E137" s="169"/>
    </row>
    <row r="138" spans="1:5" s="153" customFormat="1" ht="15" customHeight="1">
      <c r="A138" s="244" t="s">
        <v>104</v>
      </c>
      <c r="B138" s="245"/>
      <c r="C138" s="245"/>
      <c r="D138" s="246"/>
      <c r="E138" s="169"/>
    </row>
    <row r="139" spans="1:5" s="153" customFormat="1" ht="15" customHeight="1">
      <c r="A139" s="244" t="s">
        <v>105</v>
      </c>
      <c r="B139" s="245"/>
      <c r="C139" s="245"/>
      <c r="D139" s="246"/>
      <c r="E139" s="169"/>
    </row>
    <row r="140" spans="1:5" s="153" customFormat="1" ht="15" customHeight="1">
      <c r="A140" s="244" t="s">
        <v>186</v>
      </c>
      <c r="B140" s="245"/>
      <c r="C140" s="245"/>
      <c r="D140" s="246"/>
      <c r="E140" s="169"/>
    </row>
    <row r="141" spans="1:5" s="153" customFormat="1" ht="15" customHeight="1">
      <c r="A141" s="244" t="s">
        <v>187</v>
      </c>
      <c r="B141" s="245"/>
      <c r="C141" s="245"/>
      <c r="D141" s="246"/>
      <c r="E141" s="169"/>
    </row>
    <row r="142" spans="1:5" s="153" customFormat="1" ht="15" customHeight="1">
      <c r="A142" s="244" t="s">
        <v>188</v>
      </c>
      <c r="B142" s="245"/>
      <c r="C142" s="245"/>
      <c r="D142" s="246"/>
      <c r="E142" s="169"/>
    </row>
    <row r="143" spans="1:5" s="153" customFormat="1" ht="15" customHeight="1">
      <c r="A143" s="244" t="s">
        <v>189</v>
      </c>
      <c r="B143" s="245"/>
      <c r="C143" s="245"/>
      <c r="D143" s="246"/>
      <c r="E143" s="169"/>
    </row>
    <row r="144" spans="1:5" s="153" customFormat="1" ht="15" customHeight="1">
      <c r="A144" s="244" t="s">
        <v>190</v>
      </c>
      <c r="B144" s="245"/>
      <c r="C144" s="245"/>
      <c r="D144" s="246"/>
      <c r="E144" s="169"/>
    </row>
    <row r="145" spans="1:5" s="153" customFormat="1" ht="15" customHeight="1">
      <c r="A145" s="244" t="s">
        <v>191</v>
      </c>
      <c r="B145" s="245"/>
      <c r="C145" s="245"/>
      <c r="D145" s="246"/>
      <c r="E145" s="169"/>
    </row>
    <row r="146" spans="1:5" s="237" customFormat="1" ht="15" customHeight="1">
      <c r="A146" s="244" t="s">
        <v>192</v>
      </c>
      <c r="B146" s="245"/>
      <c r="C146" s="245"/>
      <c r="D146" s="246"/>
      <c r="E146" s="247"/>
    </row>
    <row r="147" spans="1:5" s="153" customFormat="1" ht="15" customHeight="1">
      <c r="A147" s="244" t="s">
        <v>193</v>
      </c>
      <c r="B147" s="245"/>
      <c r="C147" s="245"/>
      <c r="D147" s="246"/>
      <c r="E147" s="169"/>
    </row>
    <row r="148" spans="1:5" s="153" customFormat="1" ht="15" customHeight="1">
      <c r="A148" s="244" t="s">
        <v>112</v>
      </c>
      <c r="B148" s="245"/>
      <c r="C148" s="245"/>
      <c r="D148" s="246"/>
      <c r="E148" s="169"/>
    </row>
    <row r="149" spans="1:5" s="237" customFormat="1" ht="15" customHeight="1">
      <c r="A149" s="244" t="s">
        <v>194</v>
      </c>
      <c r="B149" s="245"/>
      <c r="C149" s="245"/>
      <c r="D149" s="246"/>
      <c r="E149" s="247"/>
    </row>
    <row r="150" spans="1:5" s="153" customFormat="1" ht="15" customHeight="1">
      <c r="A150" s="244" t="s">
        <v>195</v>
      </c>
      <c r="B150" s="245"/>
      <c r="C150" s="245"/>
      <c r="D150" s="246"/>
      <c r="E150" s="169"/>
    </row>
    <row r="151" spans="1:5" s="153" customFormat="1" ht="15" customHeight="1">
      <c r="A151" s="244" t="s">
        <v>103</v>
      </c>
      <c r="B151" s="245"/>
      <c r="C151" s="245"/>
      <c r="D151" s="246"/>
      <c r="E151" s="169"/>
    </row>
    <row r="152" spans="1:5" s="153" customFormat="1" ht="15" customHeight="1">
      <c r="A152" s="244" t="s">
        <v>104</v>
      </c>
      <c r="B152" s="245"/>
      <c r="C152" s="245"/>
      <c r="D152" s="246"/>
      <c r="E152" s="169"/>
    </row>
    <row r="153" spans="1:5" s="153" customFormat="1" ht="15" customHeight="1">
      <c r="A153" s="244" t="s">
        <v>105</v>
      </c>
      <c r="B153" s="245"/>
      <c r="C153" s="245"/>
      <c r="D153" s="246"/>
      <c r="E153" s="169"/>
    </row>
    <row r="154" spans="1:5" s="237" customFormat="1" ht="15" customHeight="1">
      <c r="A154" s="244" t="s">
        <v>196</v>
      </c>
      <c r="B154" s="245"/>
      <c r="C154" s="245"/>
      <c r="D154" s="246"/>
      <c r="E154" s="247"/>
    </row>
    <row r="155" spans="1:5" s="153" customFormat="1" ht="15" customHeight="1">
      <c r="A155" s="244" t="s">
        <v>197</v>
      </c>
      <c r="B155" s="245">
        <f>SUM(B156:B161)</f>
        <v>59</v>
      </c>
      <c r="C155" s="245">
        <f>SUM(C156:C161)</f>
        <v>51</v>
      </c>
      <c r="D155" s="246">
        <f aca="true" t="shared" si="4" ref="D155:D157">(C155-B155)/B155</f>
        <v>-0.13559322033898305</v>
      </c>
      <c r="E155" s="169"/>
    </row>
    <row r="156" spans="1:5" s="153" customFormat="1" ht="15" customHeight="1">
      <c r="A156" s="244" t="s">
        <v>103</v>
      </c>
      <c r="B156" s="245">
        <v>32</v>
      </c>
      <c r="C156" s="245">
        <v>31</v>
      </c>
      <c r="D156" s="246">
        <f t="shared" si="4"/>
        <v>-0.03125</v>
      </c>
      <c r="E156" s="169"/>
    </row>
    <row r="157" spans="1:5" s="153" customFormat="1" ht="15" customHeight="1">
      <c r="A157" s="244" t="s">
        <v>104</v>
      </c>
      <c r="B157" s="245">
        <v>4</v>
      </c>
      <c r="C157" s="245">
        <v>20</v>
      </c>
      <c r="D157" s="246">
        <f t="shared" si="4"/>
        <v>4</v>
      </c>
      <c r="E157" s="169"/>
    </row>
    <row r="158" spans="1:5" s="153" customFormat="1" ht="15" customHeight="1">
      <c r="A158" s="244" t="s">
        <v>105</v>
      </c>
      <c r="B158" s="245"/>
      <c r="C158" s="245"/>
      <c r="D158" s="246"/>
      <c r="E158" s="169"/>
    </row>
    <row r="159" spans="1:5" s="153" customFormat="1" ht="15" customHeight="1">
      <c r="A159" s="244" t="s">
        <v>198</v>
      </c>
      <c r="B159" s="245">
        <v>3</v>
      </c>
      <c r="C159" s="245"/>
      <c r="D159" s="246">
        <f>(C159-B159)/B159</f>
        <v>-1</v>
      </c>
      <c r="E159" s="169"/>
    </row>
    <row r="160" spans="1:5" s="153" customFormat="1" ht="15" customHeight="1">
      <c r="A160" s="244" t="s">
        <v>112</v>
      </c>
      <c r="B160" s="245"/>
      <c r="C160" s="245"/>
      <c r="D160" s="246"/>
      <c r="E160" s="169"/>
    </row>
    <row r="161" spans="1:5" s="153" customFormat="1" ht="15" customHeight="1">
      <c r="A161" s="244" t="s">
        <v>199</v>
      </c>
      <c r="B161" s="245">
        <v>20</v>
      </c>
      <c r="C161" s="245"/>
      <c r="D161" s="246">
        <f>(C161-B161)/B161</f>
        <v>-1</v>
      </c>
      <c r="E161" s="169"/>
    </row>
    <row r="162" spans="1:5" s="153" customFormat="1" ht="15" customHeight="1">
      <c r="A162" s="244" t="s">
        <v>200</v>
      </c>
      <c r="B162" s="245"/>
      <c r="C162" s="245"/>
      <c r="D162" s="246"/>
      <c r="E162" s="169"/>
    </row>
    <row r="163" spans="1:5" s="153" customFormat="1" ht="15" customHeight="1">
      <c r="A163" s="244" t="s">
        <v>103</v>
      </c>
      <c r="B163" s="245"/>
      <c r="C163" s="245"/>
      <c r="D163" s="246"/>
      <c r="E163" s="169"/>
    </row>
    <row r="164" spans="1:5" s="153" customFormat="1" ht="15" customHeight="1">
      <c r="A164" s="244" t="s">
        <v>104</v>
      </c>
      <c r="B164" s="245"/>
      <c r="C164" s="245"/>
      <c r="D164" s="246"/>
      <c r="E164" s="169"/>
    </row>
    <row r="165" spans="1:5" s="153" customFormat="1" ht="15" customHeight="1">
      <c r="A165" s="244" t="s">
        <v>105</v>
      </c>
      <c r="B165" s="245"/>
      <c r="C165" s="245"/>
      <c r="D165" s="246"/>
      <c r="E165" s="169"/>
    </row>
    <row r="166" spans="1:5" s="153" customFormat="1" ht="15" customHeight="1">
      <c r="A166" s="244" t="s">
        <v>201</v>
      </c>
      <c r="B166" s="245"/>
      <c r="C166" s="245"/>
      <c r="D166" s="246"/>
      <c r="E166" s="169"/>
    </row>
    <row r="167" spans="1:5" s="153" customFormat="1" ht="15" customHeight="1">
      <c r="A167" s="244" t="s">
        <v>202</v>
      </c>
      <c r="B167" s="245"/>
      <c r="C167" s="245"/>
      <c r="D167" s="246"/>
      <c r="E167" s="169"/>
    </row>
    <row r="168" spans="1:5" s="153" customFormat="1" ht="15" customHeight="1">
      <c r="A168" s="244" t="s">
        <v>112</v>
      </c>
      <c r="B168" s="245"/>
      <c r="C168" s="245"/>
      <c r="D168" s="246"/>
      <c r="E168" s="169"/>
    </row>
    <row r="169" spans="1:5" s="153" customFormat="1" ht="15" customHeight="1">
      <c r="A169" s="244" t="s">
        <v>203</v>
      </c>
      <c r="B169" s="245"/>
      <c r="C169" s="245"/>
      <c r="D169" s="246"/>
      <c r="E169" s="169"/>
    </row>
    <row r="170" spans="1:5" s="153" customFormat="1" ht="15" customHeight="1">
      <c r="A170" s="244" t="s">
        <v>204</v>
      </c>
      <c r="B170" s="245">
        <f>SUM(B171:B175)</f>
        <v>142</v>
      </c>
      <c r="C170" s="245">
        <f>SUM(C171:C175)</f>
        <v>103</v>
      </c>
      <c r="D170" s="246">
        <f aca="true" t="shared" si="5" ref="D170:D172">(C170-B170)/B170</f>
        <v>-0.2746478873239437</v>
      </c>
      <c r="E170" s="169"/>
    </row>
    <row r="171" spans="1:5" s="153" customFormat="1" ht="15" customHeight="1">
      <c r="A171" s="244" t="s">
        <v>103</v>
      </c>
      <c r="B171" s="245">
        <v>89</v>
      </c>
      <c r="C171" s="245">
        <v>99</v>
      </c>
      <c r="D171" s="246">
        <f t="shared" si="5"/>
        <v>0.11235955056179775</v>
      </c>
      <c r="E171" s="169"/>
    </row>
    <row r="172" spans="1:5" s="153" customFormat="1" ht="15" customHeight="1">
      <c r="A172" s="244" t="s">
        <v>104</v>
      </c>
      <c r="B172" s="245">
        <v>6</v>
      </c>
      <c r="C172" s="245"/>
      <c r="D172" s="246">
        <f t="shared" si="5"/>
        <v>-1</v>
      </c>
      <c r="E172" s="169"/>
    </row>
    <row r="173" spans="1:5" s="153" customFormat="1" ht="15" customHeight="1">
      <c r="A173" s="244" t="s">
        <v>105</v>
      </c>
      <c r="B173" s="245"/>
      <c r="C173" s="245"/>
      <c r="D173" s="246"/>
      <c r="E173" s="169"/>
    </row>
    <row r="174" spans="1:5" s="153" customFormat="1" ht="15" customHeight="1">
      <c r="A174" s="244" t="s">
        <v>205</v>
      </c>
      <c r="B174" s="245">
        <v>39</v>
      </c>
      <c r="C174" s="245"/>
      <c r="D174" s="246">
        <f aca="true" t="shared" si="6" ref="D174:D177">(C174-B174)/B174</f>
        <v>-1</v>
      </c>
      <c r="E174" s="169"/>
    </row>
    <row r="175" spans="1:5" s="153" customFormat="1" ht="15" customHeight="1">
      <c r="A175" s="244" t="s">
        <v>206</v>
      </c>
      <c r="B175" s="245">
        <v>8</v>
      </c>
      <c r="C175" s="245">
        <v>4</v>
      </c>
      <c r="D175" s="246">
        <f t="shared" si="6"/>
        <v>-0.5</v>
      </c>
      <c r="E175" s="169"/>
    </row>
    <row r="176" spans="1:5" s="153" customFormat="1" ht="15" customHeight="1">
      <c r="A176" s="244" t="s">
        <v>207</v>
      </c>
      <c r="B176" s="245">
        <f>SUM(B177:B182)</f>
        <v>65</v>
      </c>
      <c r="C176" s="245">
        <f>SUM(C177:C182)</f>
        <v>67</v>
      </c>
      <c r="D176" s="246">
        <f t="shared" si="6"/>
        <v>0.03076923076923077</v>
      </c>
      <c r="E176" s="169"/>
    </row>
    <row r="177" spans="1:5" s="153" customFormat="1" ht="15" customHeight="1">
      <c r="A177" s="244" t="s">
        <v>103</v>
      </c>
      <c r="B177" s="245">
        <v>65</v>
      </c>
      <c r="C177" s="245">
        <v>66</v>
      </c>
      <c r="D177" s="246">
        <f t="shared" si="6"/>
        <v>0.015384615384615385</v>
      </c>
      <c r="E177" s="169"/>
    </row>
    <row r="178" spans="1:5" s="153" customFormat="1" ht="15" customHeight="1">
      <c r="A178" s="244" t="s">
        <v>104</v>
      </c>
      <c r="B178" s="245">
        <v>0</v>
      </c>
      <c r="C178" s="245">
        <v>1</v>
      </c>
      <c r="D178" s="246"/>
      <c r="E178" s="169"/>
    </row>
    <row r="179" spans="1:5" s="153" customFormat="1" ht="15" customHeight="1">
      <c r="A179" s="244" t="s">
        <v>105</v>
      </c>
      <c r="B179" s="245"/>
      <c r="C179" s="245"/>
      <c r="D179" s="246"/>
      <c r="E179" s="169"/>
    </row>
    <row r="180" spans="1:5" s="153" customFormat="1" ht="15" customHeight="1">
      <c r="A180" s="244" t="s">
        <v>117</v>
      </c>
      <c r="B180" s="245"/>
      <c r="C180" s="245"/>
      <c r="D180" s="246"/>
      <c r="E180" s="169"/>
    </row>
    <row r="181" spans="1:5" s="153" customFormat="1" ht="15" customHeight="1">
      <c r="A181" s="244" t="s">
        <v>112</v>
      </c>
      <c r="B181" s="245"/>
      <c r="C181" s="245"/>
      <c r="D181" s="246"/>
      <c r="E181" s="169"/>
    </row>
    <row r="182" spans="1:5" s="153" customFormat="1" ht="15" customHeight="1">
      <c r="A182" s="244" t="s">
        <v>208</v>
      </c>
      <c r="B182" s="245"/>
      <c r="C182" s="245"/>
      <c r="D182" s="246"/>
      <c r="E182" s="169"/>
    </row>
    <row r="183" spans="1:5" s="153" customFormat="1" ht="15" customHeight="1">
      <c r="A183" s="244" t="s">
        <v>209</v>
      </c>
      <c r="B183" s="245">
        <f>SUM(B184:B189)</f>
        <v>436</v>
      </c>
      <c r="C183" s="245">
        <f>SUM(C184:C189)</f>
        <v>272</v>
      </c>
      <c r="D183" s="246">
        <f aca="true" t="shared" si="7" ref="D183:D185">(C183-B183)/B183</f>
        <v>-0.3761467889908257</v>
      </c>
      <c r="E183" s="169"/>
    </row>
    <row r="184" spans="1:5" s="153" customFormat="1" ht="15" customHeight="1">
      <c r="A184" s="244" t="s">
        <v>103</v>
      </c>
      <c r="B184" s="245">
        <v>200</v>
      </c>
      <c r="C184" s="245">
        <v>188</v>
      </c>
      <c r="D184" s="246">
        <f t="shared" si="7"/>
        <v>-0.06</v>
      </c>
      <c r="E184" s="169"/>
    </row>
    <row r="185" spans="1:5" s="153" customFormat="1" ht="15" customHeight="1">
      <c r="A185" s="244" t="s">
        <v>104</v>
      </c>
      <c r="B185" s="245">
        <v>129</v>
      </c>
      <c r="C185" s="245">
        <v>56</v>
      </c>
      <c r="D185" s="246">
        <f t="shared" si="7"/>
        <v>-0.5658914728682171</v>
      </c>
      <c r="E185" s="169"/>
    </row>
    <row r="186" spans="1:5" s="153" customFormat="1" ht="15" customHeight="1">
      <c r="A186" s="244" t="s">
        <v>105</v>
      </c>
      <c r="B186" s="245"/>
      <c r="C186" s="245"/>
      <c r="D186" s="246"/>
      <c r="E186" s="169"/>
    </row>
    <row r="187" spans="1:5" s="153" customFormat="1" ht="15" customHeight="1">
      <c r="A187" s="244" t="s">
        <v>210</v>
      </c>
      <c r="B187" s="245"/>
      <c r="C187" s="245"/>
      <c r="D187" s="246"/>
      <c r="E187" s="169"/>
    </row>
    <row r="188" spans="1:5" s="153" customFormat="1" ht="15" customHeight="1">
      <c r="A188" s="244" t="s">
        <v>112</v>
      </c>
      <c r="B188" s="245"/>
      <c r="C188" s="245"/>
      <c r="D188" s="246"/>
      <c r="E188" s="169"/>
    </row>
    <row r="189" spans="1:5" s="153" customFormat="1" ht="15" customHeight="1">
      <c r="A189" s="244" t="s">
        <v>211</v>
      </c>
      <c r="B189" s="245">
        <v>107</v>
      </c>
      <c r="C189" s="245">
        <v>28</v>
      </c>
      <c r="D189" s="246">
        <f aca="true" t="shared" si="8" ref="D189:D192">(C189-B189)/B189</f>
        <v>-0.7383177570093458</v>
      </c>
      <c r="E189" s="169"/>
    </row>
    <row r="190" spans="1:5" s="153" customFormat="1" ht="15" customHeight="1">
      <c r="A190" s="244" t="s">
        <v>212</v>
      </c>
      <c r="B190" s="245">
        <f>SUM(B191:B196)</f>
        <v>1546</v>
      </c>
      <c r="C190" s="245">
        <f>SUM(C191:C196)</f>
        <v>1614</v>
      </c>
      <c r="D190" s="246">
        <f t="shared" si="8"/>
        <v>0.04398447606727038</v>
      </c>
      <c r="E190" s="169"/>
    </row>
    <row r="191" spans="1:5" s="153" customFormat="1" ht="15" customHeight="1">
      <c r="A191" s="244" t="s">
        <v>103</v>
      </c>
      <c r="B191" s="245">
        <v>1404</v>
      </c>
      <c r="C191" s="245">
        <v>1534</v>
      </c>
      <c r="D191" s="246">
        <f t="shared" si="8"/>
        <v>0.09259259259259259</v>
      </c>
      <c r="E191" s="169"/>
    </row>
    <row r="192" spans="1:5" s="153" customFormat="1" ht="15" customHeight="1">
      <c r="A192" s="244" t="s">
        <v>104</v>
      </c>
      <c r="B192" s="245">
        <v>142</v>
      </c>
      <c r="C192" s="245">
        <v>74</v>
      </c>
      <c r="D192" s="246">
        <f t="shared" si="8"/>
        <v>-0.4788732394366197</v>
      </c>
      <c r="E192" s="169"/>
    </row>
    <row r="193" spans="1:5" s="153" customFormat="1" ht="15" customHeight="1">
      <c r="A193" s="244" t="s">
        <v>105</v>
      </c>
      <c r="B193" s="245"/>
      <c r="C193" s="245"/>
      <c r="D193" s="246"/>
      <c r="E193" s="169"/>
    </row>
    <row r="194" spans="1:5" s="153" customFormat="1" ht="15" customHeight="1">
      <c r="A194" s="244" t="s">
        <v>213</v>
      </c>
      <c r="B194" s="245"/>
      <c r="C194" s="245"/>
      <c r="D194" s="246"/>
      <c r="E194" s="169"/>
    </row>
    <row r="195" spans="1:5" s="153" customFormat="1" ht="15" customHeight="1">
      <c r="A195" s="244" t="s">
        <v>112</v>
      </c>
      <c r="B195" s="245"/>
      <c r="C195" s="245"/>
      <c r="D195" s="246"/>
      <c r="E195" s="169"/>
    </row>
    <row r="196" spans="1:5" s="153" customFormat="1" ht="15" customHeight="1">
      <c r="A196" s="244" t="s">
        <v>214</v>
      </c>
      <c r="B196" s="245"/>
      <c r="C196" s="245">
        <v>6</v>
      </c>
      <c r="D196" s="246"/>
      <c r="E196" s="169"/>
    </row>
    <row r="197" spans="1:5" s="153" customFormat="1" ht="15" customHeight="1">
      <c r="A197" s="244" t="s">
        <v>215</v>
      </c>
      <c r="B197" s="245">
        <f>SUM(B198:B203)</f>
        <v>419</v>
      </c>
      <c r="C197" s="245">
        <f>SUM(C198:C203)</f>
        <v>424</v>
      </c>
      <c r="D197" s="246">
        <f aca="true" t="shared" si="9" ref="D197:D199">(C197-B197)/B197</f>
        <v>0.011933174224343675</v>
      </c>
      <c r="E197" s="169"/>
    </row>
    <row r="198" spans="1:5" s="153" customFormat="1" ht="15" customHeight="1">
      <c r="A198" s="244" t="s">
        <v>103</v>
      </c>
      <c r="B198" s="245">
        <v>377</v>
      </c>
      <c r="C198" s="245">
        <v>383</v>
      </c>
      <c r="D198" s="246">
        <f t="shared" si="9"/>
        <v>0.015915119363395226</v>
      </c>
      <c r="E198" s="169"/>
    </row>
    <row r="199" spans="1:5" s="153" customFormat="1" ht="15" customHeight="1">
      <c r="A199" s="244" t="s">
        <v>104</v>
      </c>
      <c r="B199" s="245">
        <v>42</v>
      </c>
      <c r="C199" s="245">
        <v>41</v>
      </c>
      <c r="D199" s="246">
        <f t="shared" si="9"/>
        <v>-0.023809523809523808</v>
      </c>
      <c r="E199" s="169"/>
    </row>
    <row r="200" spans="1:5" s="153" customFormat="1" ht="15" customHeight="1">
      <c r="A200" s="244" t="s">
        <v>105</v>
      </c>
      <c r="B200" s="245"/>
      <c r="C200" s="245"/>
      <c r="D200" s="246"/>
      <c r="E200" s="169"/>
    </row>
    <row r="201" spans="1:5" s="153" customFormat="1" ht="15" customHeight="1">
      <c r="A201" s="244" t="s">
        <v>216</v>
      </c>
      <c r="B201" s="245"/>
      <c r="C201" s="245"/>
      <c r="D201" s="246"/>
      <c r="E201" s="169"/>
    </row>
    <row r="202" spans="1:5" s="153" customFormat="1" ht="15" customHeight="1">
      <c r="A202" s="244" t="s">
        <v>112</v>
      </c>
      <c r="B202" s="245"/>
      <c r="C202" s="245"/>
      <c r="D202" s="246"/>
      <c r="E202" s="169"/>
    </row>
    <row r="203" spans="1:5" s="153" customFormat="1" ht="15" customHeight="1">
      <c r="A203" s="244" t="s">
        <v>217</v>
      </c>
      <c r="B203" s="245"/>
      <c r="C203" s="245"/>
      <c r="D203" s="246"/>
      <c r="E203" s="169"/>
    </row>
    <row r="204" spans="1:5" s="153" customFormat="1" ht="15" customHeight="1">
      <c r="A204" s="244" t="s">
        <v>218</v>
      </c>
      <c r="B204" s="245">
        <f>SUM(B205:B209)</f>
        <v>410</v>
      </c>
      <c r="C204" s="245">
        <f>SUM(C205:C209)</f>
        <v>262</v>
      </c>
      <c r="D204" s="246">
        <f aca="true" t="shared" si="10" ref="D204:D206">(C204-B204)/B204</f>
        <v>-0.36097560975609755</v>
      </c>
      <c r="E204" s="169"/>
    </row>
    <row r="205" spans="1:5" s="153" customFormat="1" ht="15" customHeight="1">
      <c r="A205" s="244" t="s">
        <v>103</v>
      </c>
      <c r="B205" s="245">
        <v>245</v>
      </c>
      <c r="C205" s="245">
        <v>232</v>
      </c>
      <c r="D205" s="246">
        <f t="shared" si="10"/>
        <v>-0.053061224489795916</v>
      </c>
      <c r="E205" s="169"/>
    </row>
    <row r="206" spans="1:5" s="153" customFormat="1" ht="15" customHeight="1">
      <c r="A206" s="244" t="s">
        <v>104</v>
      </c>
      <c r="B206" s="245">
        <v>165</v>
      </c>
      <c r="C206" s="245">
        <v>30</v>
      </c>
      <c r="D206" s="246">
        <f t="shared" si="10"/>
        <v>-0.8181818181818182</v>
      </c>
      <c r="E206" s="169"/>
    </row>
    <row r="207" spans="1:5" s="153" customFormat="1" ht="15" customHeight="1">
      <c r="A207" s="244" t="s">
        <v>105</v>
      </c>
      <c r="B207" s="245"/>
      <c r="C207" s="245"/>
      <c r="D207" s="246"/>
      <c r="E207" s="169"/>
    </row>
    <row r="208" spans="1:5" s="153" customFormat="1" ht="15" customHeight="1">
      <c r="A208" s="244" t="s">
        <v>112</v>
      </c>
      <c r="B208" s="245"/>
      <c r="C208" s="245"/>
      <c r="D208" s="246"/>
      <c r="E208" s="169"/>
    </row>
    <row r="209" spans="1:5" s="153" customFormat="1" ht="15" customHeight="1">
      <c r="A209" s="244" t="s">
        <v>219</v>
      </c>
      <c r="B209" s="245"/>
      <c r="C209" s="245"/>
      <c r="D209" s="246"/>
      <c r="E209" s="169"/>
    </row>
    <row r="210" spans="1:5" s="153" customFormat="1" ht="15" customHeight="1">
      <c r="A210" s="244" t="s">
        <v>220</v>
      </c>
      <c r="B210" s="245">
        <f>SUM(B211:B217)</f>
        <v>91</v>
      </c>
      <c r="C210" s="245">
        <f>SUM(C211:C217)</f>
        <v>68</v>
      </c>
      <c r="D210" s="246">
        <f aca="true" t="shared" si="11" ref="D210:D212">(C210-B210)/B210</f>
        <v>-0.25274725274725274</v>
      </c>
      <c r="E210" s="169"/>
    </row>
    <row r="211" spans="1:5" s="153" customFormat="1" ht="15" customHeight="1">
      <c r="A211" s="244" t="s">
        <v>103</v>
      </c>
      <c r="B211" s="245">
        <v>63</v>
      </c>
      <c r="C211" s="245">
        <v>68</v>
      </c>
      <c r="D211" s="246">
        <f t="shared" si="11"/>
        <v>0.07936507936507936</v>
      </c>
      <c r="E211" s="169"/>
    </row>
    <row r="212" spans="1:5" s="153" customFormat="1" ht="15" customHeight="1">
      <c r="A212" s="244" t="s">
        <v>104</v>
      </c>
      <c r="B212" s="245">
        <v>25</v>
      </c>
      <c r="C212" s="245"/>
      <c r="D212" s="246">
        <f t="shared" si="11"/>
        <v>-1</v>
      </c>
      <c r="E212" s="169"/>
    </row>
    <row r="213" spans="1:5" s="153" customFormat="1" ht="15" customHeight="1">
      <c r="A213" s="244" t="s">
        <v>105</v>
      </c>
      <c r="B213" s="245"/>
      <c r="C213" s="245"/>
      <c r="D213" s="246"/>
      <c r="E213" s="169"/>
    </row>
    <row r="214" spans="1:5" s="237" customFormat="1" ht="15" customHeight="1">
      <c r="A214" s="244" t="s">
        <v>221</v>
      </c>
      <c r="B214" s="245">
        <v>3</v>
      </c>
      <c r="C214" s="245"/>
      <c r="D214" s="246">
        <f>(C214-B214)/B214</f>
        <v>-1</v>
      </c>
      <c r="E214" s="247"/>
    </row>
    <row r="215" spans="1:5" s="153" customFormat="1" ht="15" customHeight="1">
      <c r="A215" s="244" t="s">
        <v>222</v>
      </c>
      <c r="B215" s="245"/>
      <c r="C215" s="245"/>
      <c r="D215" s="246"/>
      <c r="E215" s="169"/>
    </row>
    <row r="216" spans="1:5" s="153" customFormat="1" ht="15" customHeight="1">
      <c r="A216" s="244" t="s">
        <v>112</v>
      </c>
      <c r="B216" s="245"/>
      <c r="C216" s="245"/>
      <c r="D216" s="246"/>
      <c r="E216" s="169"/>
    </row>
    <row r="217" spans="1:5" s="153" customFormat="1" ht="15" customHeight="1">
      <c r="A217" s="244" t="s">
        <v>223</v>
      </c>
      <c r="B217" s="245"/>
      <c r="C217" s="245"/>
      <c r="D217" s="246"/>
      <c r="E217" s="169"/>
    </row>
    <row r="218" spans="1:5" s="153" customFormat="1" ht="15" customHeight="1">
      <c r="A218" s="244" t="s">
        <v>224</v>
      </c>
      <c r="B218" s="245"/>
      <c r="C218" s="245"/>
      <c r="D218" s="246"/>
      <c r="E218" s="169"/>
    </row>
    <row r="219" spans="1:5" s="153" customFormat="1" ht="15" customHeight="1">
      <c r="A219" s="244" t="s">
        <v>103</v>
      </c>
      <c r="B219" s="245"/>
      <c r="C219" s="245"/>
      <c r="D219" s="246"/>
      <c r="E219" s="169"/>
    </row>
    <row r="220" spans="1:5" s="153" customFormat="1" ht="15" customHeight="1">
      <c r="A220" s="244" t="s">
        <v>104</v>
      </c>
      <c r="B220" s="245"/>
      <c r="C220" s="245"/>
      <c r="D220" s="246"/>
      <c r="E220" s="169"/>
    </row>
    <row r="221" spans="1:5" s="153" customFormat="1" ht="15" customHeight="1">
      <c r="A221" s="244" t="s">
        <v>105</v>
      </c>
      <c r="B221" s="245"/>
      <c r="C221" s="245"/>
      <c r="D221" s="246"/>
      <c r="E221" s="169"/>
    </row>
    <row r="222" spans="1:5" s="153" customFormat="1" ht="15" customHeight="1">
      <c r="A222" s="244" t="s">
        <v>112</v>
      </c>
      <c r="B222" s="245"/>
      <c r="C222" s="245"/>
      <c r="D222" s="246"/>
      <c r="E222" s="169"/>
    </row>
    <row r="223" spans="1:5" s="153" customFormat="1" ht="15" customHeight="1">
      <c r="A223" s="244" t="s">
        <v>225</v>
      </c>
      <c r="B223" s="245"/>
      <c r="C223" s="245"/>
      <c r="D223" s="246"/>
      <c r="E223" s="169"/>
    </row>
    <row r="224" spans="1:5" s="153" customFormat="1" ht="15" customHeight="1">
      <c r="A224" s="244" t="s">
        <v>226</v>
      </c>
      <c r="B224" s="245"/>
      <c r="C224" s="245"/>
      <c r="D224" s="246"/>
      <c r="E224" s="169"/>
    </row>
    <row r="225" spans="1:5" s="153" customFormat="1" ht="15" customHeight="1">
      <c r="A225" s="244" t="s">
        <v>103</v>
      </c>
      <c r="B225" s="245"/>
      <c r="C225" s="245"/>
      <c r="D225" s="246"/>
      <c r="E225" s="169"/>
    </row>
    <row r="226" spans="1:5" s="153" customFormat="1" ht="15" customHeight="1">
      <c r="A226" s="244" t="s">
        <v>104</v>
      </c>
      <c r="B226" s="245"/>
      <c r="C226" s="245"/>
      <c r="D226" s="246"/>
      <c r="E226" s="169"/>
    </row>
    <row r="227" spans="1:5" s="153" customFormat="1" ht="15" customHeight="1">
      <c r="A227" s="244" t="s">
        <v>105</v>
      </c>
      <c r="B227" s="245"/>
      <c r="C227" s="245"/>
      <c r="D227" s="246"/>
      <c r="E227" s="169"/>
    </row>
    <row r="228" spans="1:5" s="153" customFormat="1" ht="15" customHeight="1">
      <c r="A228" s="244" t="s">
        <v>112</v>
      </c>
      <c r="B228" s="245"/>
      <c r="C228" s="245"/>
      <c r="D228" s="246"/>
      <c r="E228" s="169"/>
    </row>
    <row r="229" spans="1:5" s="153" customFormat="1" ht="15" customHeight="1">
      <c r="A229" s="244" t="s">
        <v>227</v>
      </c>
      <c r="B229" s="245"/>
      <c r="C229" s="245"/>
      <c r="D229" s="246"/>
      <c r="E229" s="169"/>
    </row>
    <row r="230" spans="1:5" s="153" customFormat="1" ht="15" customHeight="1">
      <c r="A230" s="244" t="s">
        <v>228</v>
      </c>
      <c r="B230" s="245"/>
      <c r="C230" s="245"/>
      <c r="D230" s="246"/>
      <c r="E230" s="169"/>
    </row>
    <row r="231" spans="1:5" s="153" customFormat="1" ht="15" customHeight="1">
      <c r="A231" s="244" t="s">
        <v>103</v>
      </c>
      <c r="B231" s="245"/>
      <c r="C231" s="245"/>
      <c r="D231" s="246"/>
      <c r="E231" s="169"/>
    </row>
    <row r="232" spans="1:5" s="153" customFormat="1" ht="15" customHeight="1">
      <c r="A232" s="244" t="s">
        <v>104</v>
      </c>
      <c r="B232" s="245"/>
      <c r="C232" s="245"/>
      <c r="D232" s="246"/>
      <c r="E232" s="169"/>
    </row>
    <row r="233" spans="1:5" s="153" customFormat="1" ht="15" customHeight="1">
      <c r="A233" s="244" t="s">
        <v>105</v>
      </c>
      <c r="B233" s="245"/>
      <c r="C233" s="245"/>
      <c r="D233" s="246"/>
      <c r="E233" s="169"/>
    </row>
    <row r="234" spans="1:5" s="153" customFormat="1" ht="15" customHeight="1">
      <c r="A234" s="244" t="s">
        <v>112</v>
      </c>
      <c r="B234" s="245"/>
      <c r="C234" s="245"/>
      <c r="D234" s="246"/>
      <c r="E234" s="169"/>
    </row>
    <row r="235" spans="1:5" s="153" customFormat="1" ht="15" customHeight="1">
      <c r="A235" s="244" t="s">
        <v>229</v>
      </c>
      <c r="B235" s="245"/>
      <c r="C235" s="245"/>
      <c r="D235" s="246"/>
      <c r="E235" s="169"/>
    </row>
    <row r="236" spans="1:5" s="153" customFormat="1" ht="15" customHeight="1">
      <c r="A236" s="244" t="s">
        <v>230</v>
      </c>
      <c r="B236" s="245">
        <f>SUM(B237:B252)</f>
        <v>606</v>
      </c>
      <c r="C236" s="245">
        <f>SUM(C237:C252)</f>
        <v>798</v>
      </c>
      <c r="D236" s="246">
        <f aca="true" t="shared" si="12" ref="D236:D238">(C236-B236)/B236</f>
        <v>0.31683168316831684</v>
      </c>
      <c r="E236" s="169"/>
    </row>
    <row r="237" spans="1:5" s="153" customFormat="1" ht="15" customHeight="1">
      <c r="A237" s="244" t="s">
        <v>103</v>
      </c>
      <c r="B237" s="245">
        <v>590</v>
      </c>
      <c r="C237" s="245">
        <v>641</v>
      </c>
      <c r="D237" s="246">
        <f t="shared" si="12"/>
        <v>0.08644067796610169</v>
      </c>
      <c r="E237" s="169"/>
    </row>
    <row r="238" spans="1:5" s="153" customFormat="1" ht="15" customHeight="1">
      <c r="A238" s="244" t="s">
        <v>104</v>
      </c>
      <c r="B238" s="245">
        <v>1</v>
      </c>
      <c r="C238" s="245">
        <v>155</v>
      </c>
      <c r="D238" s="246">
        <f t="shared" si="12"/>
        <v>154</v>
      </c>
      <c r="E238" s="169"/>
    </row>
    <row r="239" spans="1:5" s="153" customFormat="1" ht="15" customHeight="1">
      <c r="A239" s="244" t="s">
        <v>105</v>
      </c>
      <c r="B239" s="245"/>
      <c r="C239" s="245"/>
      <c r="D239" s="246"/>
      <c r="E239" s="169"/>
    </row>
    <row r="240" spans="1:5" s="153" customFormat="1" ht="15" customHeight="1">
      <c r="A240" s="244" t="s">
        <v>231</v>
      </c>
      <c r="B240" s="245">
        <v>15</v>
      </c>
      <c r="C240" s="245"/>
      <c r="D240" s="246">
        <f>(C240-B240)/B240</f>
        <v>-1</v>
      </c>
      <c r="E240" s="169"/>
    </row>
    <row r="241" spans="1:5" s="153" customFormat="1" ht="15" customHeight="1">
      <c r="A241" s="244" t="s">
        <v>232</v>
      </c>
      <c r="B241" s="245">
        <v>0</v>
      </c>
      <c r="C241" s="245"/>
      <c r="D241" s="246"/>
      <c r="E241" s="169"/>
    </row>
    <row r="242" spans="1:5" s="153" customFormat="1" ht="15" customHeight="1">
      <c r="A242" s="244" t="s">
        <v>233</v>
      </c>
      <c r="B242" s="245"/>
      <c r="C242" s="245"/>
      <c r="D242" s="246"/>
      <c r="E242" s="169"/>
    </row>
    <row r="243" spans="1:5" s="153" customFormat="1" ht="15" customHeight="1">
      <c r="A243" s="244" t="s">
        <v>234</v>
      </c>
      <c r="B243" s="245"/>
      <c r="C243" s="245"/>
      <c r="D243" s="246"/>
      <c r="E243" s="169"/>
    </row>
    <row r="244" spans="1:5" s="153" customFormat="1" ht="15" customHeight="1">
      <c r="A244" s="244" t="s">
        <v>145</v>
      </c>
      <c r="B244" s="245"/>
      <c r="C244" s="245"/>
      <c r="D244" s="246"/>
      <c r="E244" s="169"/>
    </row>
    <row r="245" spans="1:5" s="153" customFormat="1" ht="15" customHeight="1">
      <c r="A245" s="244" t="s">
        <v>235</v>
      </c>
      <c r="B245" s="245"/>
      <c r="C245" s="245"/>
      <c r="D245" s="246"/>
      <c r="E245" s="169"/>
    </row>
    <row r="246" spans="1:5" s="153" customFormat="1" ht="15" customHeight="1">
      <c r="A246" s="244" t="s">
        <v>236</v>
      </c>
      <c r="B246" s="245"/>
      <c r="C246" s="245"/>
      <c r="D246" s="246"/>
      <c r="E246" s="169"/>
    </row>
    <row r="247" spans="1:5" s="153" customFormat="1" ht="15" customHeight="1">
      <c r="A247" s="244" t="s">
        <v>237</v>
      </c>
      <c r="B247" s="245"/>
      <c r="C247" s="245"/>
      <c r="D247" s="246"/>
      <c r="E247" s="169"/>
    </row>
    <row r="248" spans="1:5" s="153" customFormat="1" ht="15" customHeight="1">
      <c r="A248" s="244" t="s">
        <v>238</v>
      </c>
      <c r="B248" s="245"/>
      <c r="C248" s="245"/>
      <c r="D248" s="246"/>
      <c r="E248" s="169"/>
    </row>
    <row r="249" spans="1:5" s="153" customFormat="1" ht="15" customHeight="1">
      <c r="A249" s="244" t="s">
        <v>239</v>
      </c>
      <c r="B249" s="245"/>
      <c r="C249" s="245"/>
      <c r="D249" s="246"/>
      <c r="E249" s="169"/>
    </row>
    <row r="250" spans="1:5" s="153" customFormat="1" ht="15" customHeight="1">
      <c r="A250" s="244" t="s">
        <v>240</v>
      </c>
      <c r="B250" s="245"/>
      <c r="C250" s="245"/>
      <c r="D250" s="246"/>
      <c r="E250" s="169"/>
    </row>
    <row r="251" spans="1:5" s="153" customFormat="1" ht="15" customHeight="1">
      <c r="A251" s="244" t="s">
        <v>112</v>
      </c>
      <c r="B251" s="245"/>
      <c r="C251" s="245"/>
      <c r="D251" s="246"/>
      <c r="E251" s="169"/>
    </row>
    <row r="252" spans="1:5" s="153" customFormat="1" ht="15" customHeight="1">
      <c r="A252" s="244" t="s">
        <v>241</v>
      </c>
      <c r="B252" s="245">
        <v>0</v>
      </c>
      <c r="C252" s="245">
        <v>2</v>
      </c>
      <c r="D252" s="246"/>
      <c r="E252" s="169"/>
    </row>
    <row r="253" spans="1:5" s="153" customFormat="1" ht="15" customHeight="1">
      <c r="A253" s="244" t="s">
        <v>242</v>
      </c>
      <c r="B253" s="245">
        <f>B254+B255</f>
        <v>137</v>
      </c>
      <c r="C253" s="245">
        <f>C254+C255</f>
        <v>86</v>
      </c>
      <c r="D253" s="246">
        <f>(C253-B253)/B253</f>
        <v>-0.3722627737226277</v>
      </c>
      <c r="E253" s="169"/>
    </row>
    <row r="254" spans="1:5" s="153" customFormat="1" ht="15" customHeight="1">
      <c r="A254" s="244" t="s">
        <v>243</v>
      </c>
      <c r="B254" s="245">
        <v>0</v>
      </c>
      <c r="C254" s="245"/>
      <c r="D254" s="246"/>
      <c r="E254" s="169"/>
    </row>
    <row r="255" spans="1:5" s="153" customFormat="1" ht="15" customHeight="1">
      <c r="A255" s="244" t="s">
        <v>244</v>
      </c>
      <c r="B255" s="245">
        <v>137</v>
      </c>
      <c r="C255" s="245">
        <v>86</v>
      </c>
      <c r="D255" s="246">
        <f>(C255-B255)/B255</f>
        <v>-0.3722627737226277</v>
      </c>
      <c r="E255" s="169"/>
    </row>
    <row r="256" spans="1:5" s="153" customFormat="1" ht="15" customHeight="1">
      <c r="A256" s="244" t="s">
        <v>245</v>
      </c>
      <c r="B256" s="245"/>
      <c r="C256" s="248"/>
      <c r="D256" s="246"/>
      <c r="E256" s="169"/>
    </row>
    <row r="257" spans="1:5" s="153" customFormat="1" ht="15" customHeight="1">
      <c r="A257" s="244" t="s">
        <v>246</v>
      </c>
      <c r="B257" s="245"/>
      <c r="C257" s="248"/>
      <c r="D257" s="246"/>
      <c r="E257" s="169"/>
    </row>
    <row r="258" spans="1:5" s="153" customFormat="1" ht="15" customHeight="1">
      <c r="A258" s="244" t="s">
        <v>103</v>
      </c>
      <c r="B258" s="245"/>
      <c r="C258" s="248"/>
      <c r="D258" s="246"/>
      <c r="E258" s="169"/>
    </row>
    <row r="259" spans="1:5" s="153" customFormat="1" ht="15" customHeight="1">
      <c r="A259" s="244" t="s">
        <v>247</v>
      </c>
      <c r="B259" s="245"/>
      <c r="C259" s="248"/>
      <c r="D259" s="246"/>
      <c r="E259" s="169"/>
    </row>
    <row r="260" spans="1:5" s="153" customFormat="1" ht="15" customHeight="1">
      <c r="A260" s="244" t="s">
        <v>248</v>
      </c>
      <c r="B260" s="245"/>
      <c r="C260" s="248"/>
      <c r="D260" s="246"/>
      <c r="E260" s="169"/>
    </row>
    <row r="261" spans="1:5" s="237" customFormat="1" ht="15" customHeight="1">
      <c r="A261" s="244" t="s">
        <v>249</v>
      </c>
      <c r="B261" s="245"/>
      <c r="C261" s="248"/>
      <c r="D261" s="246"/>
      <c r="E261" s="247"/>
    </row>
    <row r="262" spans="1:5" s="153" customFormat="1" ht="15" customHeight="1">
      <c r="A262" s="244" t="s">
        <v>250</v>
      </c>
      <c r="B262" s="245"/>
      <c r="C262" s="248"/>
      <c r="D262" s="246"/>
      <c r="E262" s="169"/>
    </row>
    <row r="263" spans="1:5" s="153" customFormat="1" ht="15" customHeight="1">
      <c r="A263" s="244" t="s">
        <v>251</v>
      </c>
      <c r="B263" s="245"/>
      <c r="C263" s="248"/>
      <c r="D263" s="246"/>
      <c r="E263" s="169"/>
    </row>
    <row r="264" spans="1:5" s="153" customFormat="1" ht="15" customHeight="1">
      <c r="A264" s="244" t="s">
        <v>252</v>
      </c>
      <c r="B264" s="245"/>
      <c r="C264" s="248"/>
      <c r="D264" s="246"/>
      <c r="E264" s="169"/>
    </row>
    <row r="265" spans="1:5" s="153" customFormat="1" ht="15" customHeight="1">
      <c r="A265" s="244" t="s">
        <v>253</v>
      </c>
      <c r="B265" s="245"/>
      <c r="C265" s="245"/>
      <c r="D265" s="246"/>
      <c r="E265" s="169"/>
    </row>
    <row r="266" spans="1:5" s="153" customFormat="1" ht="15" customHeight="1">
      <c r="A266" s="244" t="s">
        <v>254</v>
      </c>
      <c r="B266" s="245"/>
      <c r="C266" s="248"/>
      <c r="D266" s="246"/>
      <c r="E266" s="169"/>
    </row>
    <row r="267" spans="1:5" s="153" customFormat="1" ht="15" customHeight="1">
      <c r="A267" s="244" t="s">
        <v>255</v>
      </c>
      <c r="B267" s="245"/>
      <c r="C267" s="245"/>
      <c r="D267" s="246"/>
      <c r="E267" s="169"/>
    </row>
    <row r="268" spans="1:5" s="153" customFormat="1" ht="15" customHeight="1">
      <c r="A268" s="244" t="s">
        <v>256</v>
      </c>
      <c r="B268" s="245"/>
      <c r="C268" s="245"/>
      <c r="D268" s="246"/>
      <c r="E268" s="169"/>
    </row>
    <row r="269" spans="1:5" s="153" customFormat="1" ht="15" customHeight="1">
      <c r="A269" s="244" t="s">
        <v>257</v>
      </c>
      <c r="B269" s="245"/>
      <c r="C269" s="248"/>
      <c r="D269" s="246"/>
      <c r="E269" s="169"/>
    </row>
    <row r="270" spans="1:5" s="153" customFormat="1" ht="15" customHeight="1">
      <c r="A270" s="244" t="s">
        <v>258</v>
      </c>
      <c r="B270" s="245"/>
      <c r="C270" s="248"/>
      <c r="D270" s="246"/>
      <c r="E270" s="169"/>
    </row>
    <row r="271" spans="1:5" s="153" customFormat="1" ht="15" customHeight="1">
      <c r="A271" s="244" t="s">
        <v>259</v>
      </c>
      <c r="B271" s="245"/>
      <c r="C271" s="248"/>
      <c r="D271" s="246"/>
      <c r="E271" s="169"/>
    </row>
    <row r="272" spans="1:5" s="153" customFormat="1" ht="15" customHeight="1">
      <c r="A272" s="244" t="s">
        <v>103</v>
      </c>
      <c r="B272" s="245"/>
      <c r="C272" s="248"/>
      <c r="D272" s="246"/>
      <c r="E272" s="169"/>
    </row>
    <row r="273" spans="1:5" s="153" customFormat="1" ht="15" customHeight="1">
      <c r="A273" s="244" t="s">
        <v>260</v>
      </c>
      <c r="B273" s="245"/>
      <c r="C273" s="248"/>
      <c r="D273" s="246"/>
      <c r="E273" s="169"/>
    </row>
    <row r="274" spans="1:5" s="153" customFormat="1" ht="15" customHeight="1">
      <c r="A274" s="244" t="s">
        <v>261</v>
      </c>
      <c r="B274" s="245"/>
      <c r="C274" s="248"/>
      <c r="D274" s="246"/>
      <c r="E274" s="169"/>
    </row>
    <row r="275" spans="1:5" s="153" customFormat="1" ht="15" customHeight="1">
      <c r="A275" s="244" t="s">
        <v>262</v>
      </c>
      <c r="B275" s="245">
        <f>B276+B278+B280+B282+B292</f>
        <v>157</v>
      </c>
      <c r="C275" s="245">
        <f>C276+C278+C280+C282+C292</f>
        <v>47</v>
      </c>
      <c r="D275" s="246">
        <f>(C275-B275)/B275</f>
        <v>-0.7006369426751592</v>
      </c>
      <c r="E275" s="169"/>
    </row>
    <row r="276" spans="1:5" s="153" customFormat="1" ht="15" customHeight="1">
      <c r="A276" s="244" t="s">
        <v>263</v>
      </c>
      <c r="B276" s="245"/>
      <c r="C276" s="248"/>
      <c r="D276" s="246"/>
      <c r="E276" s="169"/>
    </row>
    <row r="277" spans="1:5" s="153" customFormat="1" ht="15" customHeight="1">
      <c r="A277" s="244" t="s">
        <v>264</v>
      </c>
      <c r="B277" s="245"/>
      <c r="C277" s="248"/>
      <c r="D277" s="246"/>
      <c r="E277" s="169"/>
    </row>
    <row r="278" spans="1:5" s="153" customFormat="1" ht="15" customHeight="1">
      <c r="A278" s="244" t="s">
        <v>265</v>
      </c>
      <c r="B278" s="245"/>
      <c r="C278" s="248"/>
      <c r="D278" s="246"/>
      <c r="E278" s="169"/>
    </row>
    <row r="279" spans="1:5" s="153" customFormat="1" ht="15" customHeight="1">
      <c r="A279" s="244" t="s">
        <v>266</v>
      </c>
      <c r="B279" s="245"/>
      <c r="C279" s="248"/>
      <c r="D279" s="246"/>
      <c r="E279" s="169"/>
    </row>
    <row r="280" spans="1:5" s="153" customFormat="1" ht="15" customHeight="1">
      <c r="A280" s="244" t="s">
        <v>267</v>
      </c>
      <c r="B280" s="245"/>
      <c r="C280" s="248"/>
      <c r="D280" s="246"/>
      <c r="E280" s="169"/>
    </row>
    <row r="281" spans="1:5" s="153" customFormat="1" ht="15" customHeight="1">
      <c r="A281" s="244" t="s">
        <v>268</v>
      </c>
      <c r="B281" s="245"/>
      <c r="C281" s="248"/>
      <c r="D281" s="246"/>
      <c r="E281" s="169"/>
    </row>
    <row r="282" spans="1:5" s="153" customFormat="1" ht="15" customHeight="1">
      <c r="A282" s="244" t="s">
        <v>269</v>
      </c>
      <c r="B282" s="245">
        <f>SUM(B283:B291)</f>
        <v>157</v>
      </c>
      <c r="C282" s="245">
        <f>SUM(C283:C291)</f>
        <v>47</v>
      </c>
      <c r="D282" s="246">
        <f aca="true" t="shared" si="13" ref="D282:D285">(C282-B282)/B282</f>
        <v>-0.7006369426751592</v>
      </c>
      <c r="E282" s="169"/>
    </row>
    <row r="283" spans="1:5" s="153" customFormat="1" ht="15" customHeight="1">
      <c r="A283" s="244" t="s">
        <v>270</v>
      </c>
      <c r="B283" s="245">
        <v>20</v>
      </c>
      <c r="C283" s="248"/>
      <c r="D283" s="246">
        <f t="shared" si="13"/>
        <v>-1</v>
      </c>
      <c r="E283" s="169"/>
    </row>
    <row r="284" spans="1:5" s="153" customFormat="1" ht="15" customHeight="1">
      <c r="A284" s="244" t="s">
        <v>271</v>
      </c>
      <c r="B284" s="245"/>
      <c r="C284" s="248"/>
      <c r="D284" s="246"/>
      <c r="E284" s="169"/>
    </row>
    <row r="285" spans="1:5" s="153" customFormat="1" ht="15" customHeight="1">
      <c r="A285" s="244" t="s">
        <v>272</v>
      </c>
      <c r="B285" s="245">
        <v>38</v>
      </c>
      <c r="C285" s="248">
        <v>32</v>
      </c>
      <c r="D285" s="246">
        <f t="shared" si="13"/>
        <v>-0.15789473684210525</v>
      </c>
      <c r="E285" s="169"/>
    </row>
    <row r="286" spans="1:5" s="153" customFormat="1" ht="15" customHeight="1">
      <c r="A286" s="244" t="s">
        <v>273</v>
      </c>
      <c r="B286" s="245"/>
      <c r="C286" s="248"/>
      <c r="D286" s="246"/>
      <c r="E286" s="169"/>
    </row>
    <row r="287" spans="1:5" s="153" customFormat="1" ht="15" customHeight="1">
      <c r="A287" s="244" t="s">
        <v>274</v>
      </c>
      <c r="B287" s="245">
        <v>1</v>
      </c>
      <c r="C287" s="248"/>
      <c r="D287" s="246">
        <f aca="true" t="shared" si="14" ref="D287:D291">(C287-B287)/B287</f>
        <v>-1</v>
      </c>
      <c r="E287" s="169"/>
    </row>
    <row r="288" spans="1:5" s="153" customFormat="1" ht="15" customHeight="1">
      <c r="A288" s="244" t="s">
        <v>275</v>
      </c>
      <c r="B288" s="245"/>
      <c r="C288" s="248"/>
      <c r="D288" s="246"/>
      <c r="E288" s="169"/>
    </row>
    <row r="289" spans="1:5" s="153" customFormat="1" ht="15" customHeight="1">
      <c r="A289" s="244" t="s">
        <v>276</v>
      </c>
      <c r="B289" s="245">
        <v>91</v>
      </c>
      <c r="C289" s="248">
        <v>15</v>
      </c>
      <c r="D289" s="246">
        <f t="shared" si="14"/>
        <v>-0.8351648351648352</v>
      </c>
      <c r="E289" s="169"/>
    </row>
    <row r="290" spans="1:5" s="153" customFormat="1" ht="15" customHeight="1">
      <c r="A290" s="244" t="s">
        <v>277</v>
      </c>
      <c r="B290" s="245"/>
      <c r="C290" s="245"/>
      <c r="D290" s="246"/>
      <c r="E290" s="169"/>
    </row>
    <row r="291" spans="1:5" s="153" customFormat="1" ht="15" customHeight="1">
      <c r="A291" s="244" t="s">
        <v>278</v>
      </c>
      <c r="B291" s="245">
        <v>7</v>
      </c>
      <c r="C291" s="248"/>
      <c r="D291" s="246">
        <f t="shared" si="14"/>
        <v>-1</v>
      </c>
      <c r="E291" s="169"/>
    </row>
    <row r="292" spans="1:254" s="153" customFormat="1" ht="15" customHeight="1">
      <c r="A292" s="244" t="s">
        <v>279</v>
      </c>
      <c r="B292" s="245"/>
      <c r="C292" s="248"/>
      <c r="D292" s="246"/>
      <c r="E292" s="169"/>
      <c r="IT292" s="153">
        <f>SUM(A292:IS292)</f>
        <v>0</v>
      </c>
    </row>
    <row r="293" spans="1:5" s="153" customFormat="1" ht="15" customHeight="1">
      <c r="A293" s="244" t="s">
        <v>280</v>
      </c>
      <c r="B293" s="245"/>
      <c r="C293" s="248"/>
      <c r="D293" s="246"/>
      <c r="E293" s="169"/>
    </row>
    <row r="294" spans="1:5" s="153" customFormat="1" ht="15" customHeight="1">
      <c r="A294" s="244" t="s">
        <v>281</v>
      </c>
      <c r="B294" s="245">
        <f>B295+B298+B307+B314+B322+B331+B347+B349+B351+B353+B355</f>
        <v>6549</v>
      </c>
      <c r="C294" s="245">
        <f>C295+C298+C307+C314+C322+C331+C347+C349+C351+C353+C355</f>
        <v>5439</v>
      </c>
      <c r="D294" s="246">
        <f aca="true" t="shared" si="15" ref="D294:D300">(C294-B294)/B294</f>
        <v>-0.1694915254237288</v>
      </c>
      <c r="E294" s="169"/>
    </row>
    <row r="295" spans="1:5" s="153" customFormat="1" ht="15" customHeight="1">
      <c r="A295" s="244" t="s">
        <v>282</v>
      </c>
      <c r="B295" s="245"/>
      <c r="C295" s="248"/>
      <c r="D295" s="246"/>
      <c r="E295" s="169"/>
    </row>
    <row r="296" spans="1:5" s="153" customFormat="1" ht="15" customHeight="1">
      <c r="A296" s="244" t="s">
        <v>283</v>
      </c>
      <c r="B296" s="245"/>
      <c r="C296" s="248"/>
      <c r="D296" s="246"/>
      <c r="E296" s="169"/>
    </row>
    <row r="297" spans="1:5" s="153" customFormat="1" ht="15" customHeight="1">
      <c r="A297" s="244" t="s">
        <v>284</v>
      </c>
      <c r="B297" s="245"/>
      <c r="C297" s="248"/>
      <c r="D297" s="246"/>
      <c r="E297" s="169"/>
    </row>
    <row r="298" spans="1:5" s="153" customFormat="1" ht="15" customHeight="1">
      <c r="A298" s="244" t="s">
        <v>285</v>
      </c>
      <c r="B298" s="245">
        <f>SUM(B299:B306)</f>
        <v>4465</v>
      </c>
      <c r="C298" s="245">
        <f>SUM(C299:C306)</f>
        <v>3202</v>
      </c>
      <c r="D298" s="246">
        <f t="shared" si="15"/>
        <v>-0.28286674132138856</v>
      </c>
      <c r="E298" s="169"/>
    </row>
    <row r="299" spans="1:5" s="153" customFormat="1" ht="15" customHeight="1">
      <c r="A299" s="244" t="s">
        <v>103</v>
      </c>
      <c r="B299" s="245">
        <v>2782</v>
      </c>
      <c r="C299" s="248">
        <v>2293</v>
      </c>
      <c r="D299" s="246">
        <f t="shared" si="15"/>
        <v>-0.1757728253055356</v>
      </c>
      <c r="E299" s="169"/>
    </row>
    <row r="300" spans="1:5" s="153" customFormat="1" ht="15" customHeight="1">
      <c r="A300" s="244" t="s">
        <v>104</v>
      </c>
      <c r="B300" s="245">
        <v>1176</v>
      </c>
      <c r="C300" s="248">
        <v>835</v>
      </c>
      <c r="D300" s="246">
        <f t="shared" si="15"/>
        <v>-0.28996598639455784</v>
      </c>
      <c r="E300" s="169"/>
    </row>
    <row r="301" spans="1:5" s="237" customFormat="1" ht="15" customHeight="1">
      <c r="A301" s="244" t="s">
        <v>105</v>
      </c>
      <c r="B301" s="245"/>
      <c r="C301" s="248"/>
      <c r="D301" s="246"/>
      <c r="E301" s="247"/>
    </row>
    <row r="302" spans="1:5" s="153" customFormat="1" ht="15" customHeight="1">
      <c r="A302" s="244" t="s">
        <v>145</v>
      </c>
      <c r="B302" s="245">
        <v>242</v>
      </c>
      <c r="C302" s="245">
        <v>74</v>
      </c>
      <c r="D302" s="246">
        <f aca="true" t="shared" si="16" ref="D302:D304">(C302-B302)/B302</f>
        <v>-0.6942148760330579</v>
      </c>
      <c r="E302" s="169"/>
    </row>
    <row r="303" spans="1:5" s="153" customFormat="1" ht="15" customHeight="1">
      <c r="A303" s="244" t="s">
        <v>286</v>
      </c>
      <c r="B303" s="245">
        <v>255</v>
      </c>
      <c r="C303" s="248"/>
      <c r="D303" s="246">
        <f t="shared" si="16"/>
        <v>-1</v>
      </c>
      <c r="E303" s="169"/>
    </row>
    <row r="304" spans="1:5" s="153" customFormat="1" ht="15" customHeight="1">
      <c r="A304" s="244" t="s">
        <v>287</v>
      </c>
      <c r="B304" s="245">
        <v>10</v>
      </c>
      <c r="C304" s="248"/>
      <c r="D304" s="246">
        <f t="shared" si="16"/>
        <v>-1</v>
      </c>
      <c r="E304" s="169"/>
    </row>
    <row r="305" spans="1:5" s="153" customFormat="1" ht="15" customHeight="1">
      <c r="A305" s="244" t="s">
        <v>112</v>
      </c>
      <c r="B305" s="245"/>
      <c r="C305" s="248"/>
      <c r="D305" s="246"/>
      <c r="E305" s="169"/>
    </row>
    <row r="306" spans="1:5" s="153" customFormat="1" ht="15" customHeight="1">
      <c r="A306" s="244" t="s">
        <v>288</v>
      </c>
      <c r="B306" s="245"/>
      <c r="C306" s="248"/>
      <c r="D306" s="246"/>
      <c r="E306" s="169"/>
    </row>
    <row r="307" spans="1:5" s="153" customFormat="1" ht="15" customHeight="1">
      <c r="A307" s="244" t="s">
        <v>289</v>
      </c>
      <c r="B307" s="245"/>
      <c r="C307" s="245"/>
      <c r="D307" s="246"/>
      <c r="E307" s="169"/>
    </row>
    <row r="308" spans="1:5" s="153" customFormat="1" ht="15" customHeight="1">
      <c r="A308" s="244" t="s">
        <v>103</v>
      </c>
      <c r="B308" s="245"/>
      <c r="C308" s="245"/>
      <c r="D308" s="246"/>
      <c r="E308" s="169"/>
    </row>
    <row r="309" spans="1:5" s="153" customFormat="1" ht="15" customHeight="1">
      <c r="A309" s="244" t="s">
        <v>104</v>
      </c>
      <c r="B309" s="245"/>
      <c r="C309" s="248"/>
      <c r="D309" s="246"/>
      <c r="E309" s="169"/>
    </row>
    <row r="310" spans="1:5" s="153" customFormat="1" ht="15" customHeight="1">
      <c r="A310" s="244" t="s">
        <v>105</v>
      </c>
      <c r="B310" s="245"/>
      <c r="C310" s="248"/>
      <c r="D310" s="246"/>
      <c r="E310" s="169"/>
    </row>
    <row r="311" spans="1:5" s="153" customFormat="1" ht="15" customHeight="1">
      <c r="A311" s="244" t="s">
        <v>290</v>
      </c>
      <c r="B311" s="245"/>
      <c r="C311" s="248"/>
      <c r="D311" s="246"/>
      <c r="E311" s="169"/>
    </row>
    <row r="312" spans="1:5" s="153" customFormat="1" ht="15" customHeight="1">
      <c r="A312" s="244" t="s">
        <v>112</v>
      </c>
      <c r="B312" s="245"/>
      <c r="C312" s="248"/>
      <c r="D312" s="246"/>
      <c r="E312" s="169"/>
    </row>
    <row r="313" spans="1:5" s="153" customFormat="1" ht="15" customHeight="1">
      <c r="A313" s="244" t="s">
        <v>291</v>
      </c>
      <c r="B313" s="245"/>
      <c r="C313" s="248"/>
      <c r="D313" s="246"/>
      <c r="E313" s="169"/>
    </row>
    <row r="314" spans="1:5" s="153" customFormat="1" ht="15" customHeight="1">
      <c r="A314" s="244" t="s">
        <v>292</v>
      </c>
      <c r="B314" s="245">
        <f>SUM(B315:B321)</f>
        <v>511</v>
      </c>
      <c r="C314" s="245">
        <f>SUM(C315:C321)</f>
        <v>541</v>
      </c>
      <c r="D314" s="246">
        <f aca="true" t="shared" si="17" ref="D314:D316">(C314-B314)/B314</f>
        <v>0.05870841487279843</v>
      </c>
      <c r="E314" s="169"/>
    </row>
    <row r="315" spans="1:5" s="153" customFormat="1" ht="15" customHeight="1">
      <c r="A315" s="244" t="s">
        <v>103</v>
      </c>
      <c r="B315" s="245">
        <v>431</v>
      </c>
      <c r="C315" s="248">
        <v>370</v>
      </c>
      <c r="D315" s="246">
        <f t="shared" si="17"/>
        <v>-0.14153132250580047</v>
      </c>
      <c r="E315" s="169"/>
    </row>
    <row r="316" spans="1:5" s="153" customFormat="1" ht="15" customHeight="1">
      <c r="A316" s="244" t="s">
        <v>104</v>
      </c>
      <c r="B316" s="245">
        <v>80</v>
      </c>
      <c r="C316" s="248">
        <v>171</v>
      </c>
      <c r="D316" s="246">
        <f t="shared" si="17"/>
        <v>1.1375</v>
      </c>
      <c r="E316" s="169"/>
    </row>
    <row r="317" spans="1:5" s="153" customFormat="1" ht="15" customHeight="1">
      <c r="A317" s="244" t="s">
        <v>105</v>
      </c>
      <c r="B317" s="245"/>
      <c r="C317" s="248"/>
      <c r="D317" s="246"/>
      <c r="E317" s="169"/>
    </row>
    <row r="318" spans="1:5" s="153" customFormat="1" ht="15" customHeight="1">
      <c r="A318" s="244" t="s">
        <v>293</v>
      </c>
      <c r="B318" s="245"/>
      <c r="C318" s="248"/>
      <c r="D318" s="246"/>
      <c r="E318" s="169"/>
    </row>
    <row r="319" spans="1:5" s="153" customFormat="1" ht="15" customHeight="1">
      <c r="A319" s="244" t="s">
        <v>294</v>
      </c>
      <c r="B319" s="245"/>
      <c r="C319" s="248"/>
      <c r="D319" s="246"/>
      <c r="E319" s="169"/>
    </row>
    <row r="320" spans="1:5" s="153" customFormat="1" ht="15" customHeight="1">
      <c r="A320" s="244" t="s">
        <v>112</v>
      </c>
      <c r="B320" s="245"/>
      <c r="C320" s="248"/>
      <c r="D320" s="246"/>
      <c r="E320" s="169"/>
    </row>
    <row r="321" spans="1:5" s="153" customFormat="1" ht="15" customHeight="1">
      <c r="A321" s="244" t="s">
        <v>295</v>
      </c>
      <c r="B321" s="245"/>
      <c r="C321" s="248"/>
      <c r="D321" s="246"/>
      <c r="E321" s="169"/>
    </row>
    <row r="322" spans="1:5" s="153" customFormat="1" ht="15" customHeight="1">
      <c r="A322" s="244" t="s">
        <v>296</v>
      </c>
      <c r="B322" s="245">
        <f>SUM(B323:B330)</f>
        <v>907</v>
      </c>
      <c r="C322" s="245">
        <f>SUM(C323:C330)</f>
        <v>954</v>
      </c>
      <c r="D322" s="246">
        <f aca="true" t="shared" si="18" ref="D322:D324">(C322-B322)/B322</f>
        <v>0.05181918412348401</v>
      </c>
      <c r="E322" s="169"/>
    </row>
    <row r="323" spans="1:5" s="153" customFormat="1" ht="15" customHeight="1">
      <c r="A323" s="244" t="s">
        <v>103</v>
      </c>
      <c r="B323" s="245">
        <v>703</v>
      </c>
      <c r="C323" s="248">
        <v>696</v>
      </c>
      <c r="D323" s="246">
        <f t="shared" si="18"/>
        <v>-0.00995732574679943</v>
      </c>
      <c r="E323" s="169"/>
    </row>
    <row r="324" spans="1:5" s="153" customFormat="1" ht="15" customHeight="1">
      <c r="A324" s="244" t="s">
        <v>104</v>
      </c>
      <c r="B324" s="245">
        <v>184</v>
      </c>
      <c r="C324" s="248">
        <v>83</v>
      </c>
      <c r="D324" s="246">
        <f t="shared" si="18"/>
        <v>-0.5489130434782609</v>
      </c>
      <c r="E324" s="169"/>
    </row>
    <row r="325" spans="1:5" s="153" customFormat="1" ht="15" customHeight="1">
      <c r="A325" s="244" t="s">
        <v>105</v>
      </c>
      <c r="B325" s="245"/>
      <c r="C325" s="248"/>
      <c r="D325" s="246"/>
      <c r="E325" s="169"/>
    </row>
    <row r="326" spans="1:5" s="153" customFormat="1" ht="15" customHeight="1">
      <c r="A326" s="244" t="s">
        <v>297</v>
      </c>
      <c r="B326" s="245">
        <v>10</v>
      </c>
      <c r="C326" s="248">
        <v>172</v>
      </c>
      <c r="D326" s="246">
        <f aca="true" t="shared" si="19" ref="D326:D333">(C326-B326)/B326</f>
        <v>16.2</v>
      </c>
      <c r="E326" s="169"/>
    </row>
    <row r="327" spans="1:5" s="153" customFormat="1" ht="15" customHeight="1">
      <c r="A327" s="244" t="s">
        <v>298</v>
      </c>
      <c r="B327" s="245">
        <v>10</v>
      </c>
      <c r="C327" s="248">
        <v>3</v>
      </c>
      <c r="D327" s="246">
        <f t="shared" si="19"/>
        <v>-0.7</v>
      </c>
      <c r="E327" s="169"/>
    </row>
    <row r="328" spans="1:5" s="153" customFormat="1" ht="15" customHeight="1">
      <c r="A328" s="244" t="s">
        <v>299</v>
      </c>
      <c r="B328" s="245"/>
      <c r="C328" s="248"/>
      <c r="D328" s="246"/>
      <c r="E328" s="169"/>
    </row>
    <row r="329" spans="1:5" s="153" customFormat="1" ht="15" customHeight="1">
      <c r="A329" s="244" t="s">
        <v>112</v>
      </c>
      <c r="B329" s="245"/>
      <c r="C329" s="248"/>
      <c r="D329" s="246"/>
      <c r="E329" s="169"/>
    </row>
    <row r="330" spans="1:5" s="153" customFormat="1" ht="15" customHeight="1">
      <c r="A330" s="244" t="s">
        <v>300</v>
      </c>
      <c r="B330" s="245"/>
      <c r="C330" s="245"/>
      <c r="D330" s="246"/>
      <c r="E330" s="169"/>
    </row>
    <row r="331" spans="1:5" s="153" customFormat="1" ht="15" customHeight="1">
      <c r="A331" s="244" t="s">
        <v>301</v>
      </c>
      <c r="B331" s="245">
        <f>SUM(B332:B346)</f>
        <v>666</v>
      </c>
      <c r="C331" s="245">
        <f>SUM(C332:C346)</f>
        <v>702</v>
      </c>
      <c r="D331" s="246">
        <f t="shared" si="19"/>
        <v>0.05405405405405406</v>
      </c>
      <c r="E331" s="169"/>
    </row>
    <row r="332" spans="1:5" s="153" customFormat="1" ht="15" customHeight="1">
      <c r="A332" s="244" t="s">
        <v>103</v>
      </c>
      <c r="B332" s="245">
        <v>604</v>
      </c>
      <c r="C332" s="248">
        <v>579</v>
      </c>
      <c r="D332" s="246">
        <f t="shared" si="19"/>
        <v>-0.041390728476821195</v>
      </c>
      <c r="E332" s="169"/>
    </row>
    <row r="333" spans="1:5" s="237" customFormat="1" ht="15" customHeight="1">
      <c r="A333" s="244" t="s">
        <v>104</v>
      </c>
      <c r="B333" s="245">
        <v>31</v>
      </c>
      <c r="C333" s="248">
        <v>119</v>
      </c>
      <c r="D333" s="246">
        <f t="shared" si="19"/>
        <v>2.838709677419355</v>
      </c>
      <c r="E333" s="247"/>
    </row>
    <row r="334" spans="1:5" s="153" customFormat="1" ht="15" customHeight="1">
      <c r="A334" s="244" t="s">
        <v>105</v>
      </c>
      <c r="B334" s="245"/>
      <c r="C334" s="248"/>
      <c r="D334" s="246"/>
      <c r="E334" s="169"/>
    </row>
    <row r="335" spans="1:5" s="153" customFormat="1" ht="15" customHeight="1">
      <c r="A335" s="244" t="s">
        <v>302</v>
      </c>
      <c r="B335" s="245">
        <v>6</v>
      </c>
      <c r="C335" s="245"/>
      <c r="D335" s="246">
        <f aca="true" t="shared" si="20" ref="D335:D338">(C335-B335)/B335</f>
        <v>-1</v>
      </c>
      <c r="E335" s="169"/>
    </row>
    <row r="336" spans="1:5" s="153" customFormat="1" ht="15" customHeight="1">
      <c r="A336" s="244" t="s">
        <v>303</v>
      </c>
      <c r="B336" s="245">
        <v>2</v>
      </c>
      <c r="C336" s="248"/>
      <c r="D336" s="246">
        <f t="shared" si="20"/>
        <v>-1</v>
      </c>
      <c r="E336" s="169"/>
    </row>
    <row r="337" spans="1:5" s="153" customFormat="1" ht="15" customHeight="1">
      <c r="A337" s="244" t="s">
        <v>304</v>
      </c>
      <c r="B337" s="245"/>
      <c r="C337" s="248"/>
      <c r="D337" s="246"/>
      <c r="E337" s="169"/>
    </row>
    <row r="338" spans="1:5" s="153" customFormat="1" ht="15" customHeight="1">
      <c r="A338" s="244" t="s">
        <v>305</v>
      </c>
      <c r="B338" s="245">
        <v>4</v>
      </c>
      <c r="C338" s="248">
        <v>4</v>
      </c>
      <c r="D338" s="246">
        <f t="shared" si="20"/>
        <v>0</v>
      </c>
      <c r="E338" s="169"/>
    </row>
    <row r="339" spans="1:5" s="153" customFormat="1" ht="15" customHeight="1">
      <c r="A339" s="244" t="s">
        <v>306</v>
      </c>
      <c r="B339" s="245"/>
      <c r="C339" s="245"/>
      <c r="D339" s="246"/>
      <c r="E339" s="169"/>
    </row>
    <row r="340" spans="1:5" s="153" customFormat="1" ht="15" customHeight="1">
      <c r="A340" s="244" t="s">
        <v>307</v>
      </c>
      <c r="B340" s="245"/>
      <c r="C340" s="245"/>
      <c r="D340" s="246"/>
      <c r="E340" s="169"/>
    </row>
    <row r="341" spans="1:5" s="153" customFormat="1" ht="15" customHeight="1">
      <c r="A341" s="244" t="s">
        <v>308</v>
      </c>
      <c r="B341" s="245">
        <v>14</v>
      </c>
      <c r="C341" s="248"/>
      <c r="D341" s="246">
        <f>(C341-B341)/B341</f>
        <v>-1</v>
      </c>
      <c r="E341" s="169"/>
    </row>
    <row r="342" spans="1:5" s="153" customFormat="1" ht="15" customHeight="1">
      <c r="A342" s="244" t="s">
        <v>309</v>
      </c>
      <c r="B342" s="245"/>
      <c r="C342" s="248"/>
      <c r="D342" s="246"/>
      <c r="E342" s="169"/>
    </row>
    <row r="343" spans="1:5" s="153" customFormat="1" ht="15" customHeight="1">
      <c r="A343" s="244" t="s">
        <v>310</v>
      </c>
      <c r="B343" s="245"/>
      <c r="C343" s="248"/>
      <c r="D343" s="246"/>
      <c r="E343" s="169"/>
    </row>
    <row r="344" spans="1:5" s="153" customFormat="1" ht="15" customHeight="1">
      <c r="A344" s="244" t="s">
        <v>145</v>
      </c>
      <c r="B344" s="245"/>
      <c r="C344" s="248"/>
      <c r="D344" s="246"/>
      <c r="E344" s="169"/>
    </row>
    <row r="345" spans="1:5" s="153" customFormat="1" ht="15" customHeight="1">
      <c r="A345" s="244" t="s">
        <v>112</v>
      </c>
      <c r="B345" s="245"/>
      <c r="C345" s="248"/>
      <c r="D345" s="246"/>
      <c r="E345" s="169"/>
    </row>
    <row r="346" spans="1:5" s="153" customFormat="1" ht="15" customHeight="1">
      <c r="A346" s="244" t="s">
        <v>311</v>
      </c>
      <c r="B346" s="245">
        <v>5</v>
      </c>
      <c r="C346" s="248"/>
      <c r="D346" s="246">
        <f>(C346-B346)/B346</f>
        <v>-1</v>
      </c>
      <c r="E346" s="169"/>
    </row>
    <row r="347" spans="1:5" s="153" customFormat="1" ht="15" customHeight="1">
      <c r="A347" s="244" t="s">
        <v>312</v>
      </c>
      <c r="B347" s="245"/>
      <c r="C347" s="248"/>
      <c r="D347" s="246"/>
      <c r="E347" s="169"/>
    </row>
    <row r="348" spans="1:5" s="153" customFormat="1" ht="15" customHeight="1">
      <c r="A348" s="244" t="s">
        <v>103</v>
      </c>
      <c r="B348" s="245"/>
      <c r="C348" s="248"/>
      <c r="D348" s="246"/>
      <c r="E348" s="169"/>
    </row>
    <row r="349" spans="1:5" s="153" customFormat="1" ht="15" customHeight="1">
      <c r="A349" s="244" t="s">
        <v>313</v>
      </c>
      <c r="B349" s="245"/>
      <c r="C349" s="248"/>
      <c r="D349" s="246"/>
      <c r="E349" s="169"/>
    </row>
    <row r="350" spans="1:5" s="153" customFormat="1" ht="15" customHeight="1">
      <c r="A350" s="244" t="s">
        <v>103</v>
      </c>
      <c r="B350" s="245"/>
      <c r="C350" s="248"/>
      <c r="D350" s="246"/>
      <c r="E350" s="169"/>
    </row>
    <row r="351" spans="1:5" s="153" customFormat="1" ht="15" customHeight="1">
      <c r="A351" s="244" t="s">
        <v>314</v>
      </c>
      <c r="B351" s="245"/>
      <c r="C351" s="248"/>
      <c r="D351" s="246"/>
      <c r="E351" s="169"/>
    </row>
    <row r="352" spans="1:5" s="153" customFormat="1" ht="15" customHeight="1">
      <c r="A352" s="244" t="s">
        <v>103</v>
      </c>
      <c r="B352" s="245"/>
      <c r="C352" s="248"/>
      <c r="D352" s="246"/>
      <c r="E352" s="169"/>
    </row>
    <row r="353" spans="1:5" s="153" customFormat="1" ht="15" customHeight="1">
      <c r="A353" s="244" t="s">
        <v>315</v>
      </c>
      <c r="B353" s="245"/>
      <c r="C353" s="248"/>
      <c r="D353" s="246"/>
      <c r="E353" s="169"/>
    </row>
    <row r="354" spans="1:5" s="153" customFormat="1" ht="15" customHeight="1">
      <c r="A354" s="244" t="s">
        <v>103</v>
      </c>
      <c r="B354" s="245"/>
      <c r="C354" s="245"/>
      <c r="D354" s="246"/>
      <c r="E354" s="169"/>
    </row>
    <row r="355" spans="1:5" s="153" customFormat="1" ht="15" customHeight="1">
      <c r="A355" s="244" t="s">
        <v>316</v>
      </c>
      <c r="B355" s="245"/>
      <c r="C355" s="245">
        <f>C356</f>
        <v>40</v>
      </c>
      <c r="D355" s="246"/>
      <c r="E355" s="169"/>
    </row>
    <row r="356" spans="1:5" s="153" customFormat="1" ht="15" customHeight="1">
      <c r="A356" s="244" t="s">
        <v>317</v>
      </c>
      <c r="B356" s="245"/>
      <c r="C356" s="248">
        <v>40</v>
      </c>
      <c r="D356" s="246"/>
      <c r="E356" s="169"/>
    </row>
    <row r="357" spans="1:5" s="153" customFormat="1" ht="15" customHeight="1">
      <c r="A357" s="244" t="s">
        <v>318</v>
      </c>
      <c r="B357" s="245">
        <f>B358+B363+B372+B393+B397+B410</f>
        <v>27606</v>
      </c>
      <c r="C357" s="245">
        <f>C358+C363+C372+C393+C397+C410</f>
        <v>30801</v>
      </c>
      <c r="D357" s="246">
        <f aca="true" t="shared" si="21" ref="D357:D360">(C357-B357)/B357</f>
        <v>0.11573570962834166</v>
      </c>
      <c r="E357" s="169"/>
    </row>
    <row r="358" spans="1:5" s="153" customFormat="1" ht="15" customHeight="1">
      <c r="A358" s="244" t="s">
        <v>319</v>
      </c>
      <c r="B358" s="245">
        <f>SUM(B359:B362)</f>
        <v>727</v>
      </c>
      <c r="C358" s="245">
        <f>SUM(C359:C362)</f>
        <v>979</v>
      </c>
      <c r="D358" s="246">
        <f t="shared" si="21"/>
        <v>0.3466299862448418</v>
      </c>
      <c r="E358" s="169"/>
    </row>
    <row r="359" spans="1:5" s="153" customFormat="1" ht="15" customHeight="1">
      <c r="A359" s="244" t="s">
        <v>103</v>
      </c>
      <c r="B359" s="245">
        <v>386</v>
      </c>
      <c r="C359" s="248">
        <v>647</v>
      </c>
      <c r="D359" s="246">
        <f t="shared" si="21"/>
        <v>0.6761658031088082</v>
      </c>
      <c r="E359" s="169"/>
    </row>
    <row r="360" spans="1:5" s="153" customFormat="1" ht="15" customHeight="1">
      <c r="A360" s="244" t="s">
        <v>104</v>
      </c>
      <c r="B360" s="245">
        <v>91</v>
      </c>
      <c r="C360" s="248">
        <v>2</v>
      </c>
      <c r="D360" s="246">
        <f t="shared" si="21"/>
        <v>-0.978021978021978</v>
      </c>
      <c r="E360" s="169"/>
    </row>
    <row r="361" spans="1:5" s="153" customFormat="1" ht="15" customHeight="1">
      <c r="A361" s="244" t="s">
        <v>105</v>
      </c>
      <c r="B361" s="245"/>
      <c r="C361" s="248"/>
      <c r="D361" s="246"/>
      <c r="E361" s="169"/>
    </row>
    <row r="362" spans="1:5" s="153" customFormat="1" ht="15" customHeight="1">
      <c r="A362" s="244" t="s">
        <v>320</v>
      </c>
      <c r="B362" s="245">
        <v>250</v>
      </c>
      <c r="C362" s="248">
        <v>330</v>
      </c>
      <c r="D362" s="246">
        <f aca="true" t="shared" si="22" ref="D362:D367">(C362-B362)/B362</f>
        <v>0.32</v>
      </c>
      <c r="E362" s="169"/>
    </row>
    <row r="363" spans="1:5" s="153" customFormat="1" ht="15" customHeight="1">
      <c r="A363" s="244" t="s">
        <v>321</v>
      </c>
      <c r="B363" s="245">
        <f>SUM(B364:B371)</f>
        <v>25837</v>
      </c>
      <c r="C363" s="245">
        <f>SUM(C364:C371)</f>
        <v>28014</v>
      </c>
      <c r="D363" s="246">
        <f t="shared" si="22"/>
        <v>0.08425900839880791</v>
      </c>
      <c r="E363" s="169"/>
    </row>
    <row r="364" spans="1:5" s="153" customFormat="1" ht="15" customHeight="1">
      <c r="A364" s="244" t="s">
        <v>322</v>
      </c>
      <c r="B364" s="245">
        <v>5673</v>
      </c>
      <c r="C364" s="248">
        <v>2939</v>
      </c>
      <c r="D364" s="246">
        <f t="shared" si="22"/>
        <v>-0.4819319583994359</v>
      </c>
      <c r="E364" s="169"/>
    </row>
    <row r="365" spans="1:5" s="153" customFormat="1" ht="15" customHeight="1">
      <c r="A365" s="244" t="s">
        <v>323</v>
      </c>
      <c r="B365" s="245">
        <v>8647</v>
      </c>
      <c r="C365" s="245">
        <v>17034</v>
      </c>
      <c r="D365" s="246">
        <f t="shared" si="22"/>
        <v>0.9699317682433214</v>
      </c>
      <c r="E365" s="169"/>
    </row>
    <row r="366" spans="1:5" s="153" customFormat="1" ht="15" customHeight="1">
      <c r="A366" s="244" t="s">
        <v>324</v>
      </c>
      <c r="B366" s="245">
        <v>3872</v>
      </c>
      <c r="C366" s="248">
        <v>4294</v>
      </c>
      <c r="D366" s="246">
        <f t="shared" si="22"/>
        <v>0.10898760330578512</v>
      </c>
      <c r="E366" s="169"/>
    </row>
    <row r="367" spans="1:5" s="153" customFormat="1" ht="15" customHeight="1">
      <c r="A367" s="244" t="s">
        <v>325</v>
      </c>
      <c r="B367" s="245">
        <v>3648</v>
      </c>
      <c r="C367" s="248">
        <v>3747</v>
      </c>
      <c r="D367" s="246">
        <f t="shared" si="22"/>
        <v>0.027138157894736843</v>
      </c>
      <c r="E367" s="169"/>
    </row>
    <row r="368" spans="1:5" s="153" customFormat="1" ht="15" customHeight="1">
      <c r="A368" s="244" t="s">
        <v>326</v>
      </c>
      <c r="B368" s="245"/>
      <c r="C368" s="248"/>
      <c r="D368" s="246"/>
      <c r="E368" s="169"/>
    </row>
    <row r="369" spans="1:5" s="153" customFormat="1" ht="15" customHeight="1">
      <c r="A369" s="244" t="s">
        <v>327</v>
      </c>
      <c r="B369" s="245"/>
      <c r="C369" s="248"/>
      <c r="D369" s="246"/>
      <c r="E369" s="169"/>
    </row>
    <row r="370" spans="1:5" s="153" customFormat="1" ht="15" customHeight="1">
      <c r="A370" s="244" t="s">
        <v>328</v>
      </c>
      <c r="B370" s="245"/>
      <c r="C370" s="248"/>
      <c r="D370" s="246"/>
      <c r="E370" s="169"/>
    </row>
    <row r="371" spans="1:5" s="153" customFormat="1" ht="15" customHeight="1">
      <c r="A371" s="244" t="s">
        <v>329</v>
      </c>
      <c r="B371" s="245">
        <v>3997</v>
      </c>
      <c r="C371" s="248"/>
      <c r="D371" s="246">
        <f aca="true" t="shared" si="23" ref="D371:D374">(C371-B371)/B371</f>
        <v>-1</v>
      </c>
      <c r="E371" s="169"/>
    </row>
    <row r="372" spans="1:5" s="153" customFormat="1" ht="15" customHeight="1">
      <c r="A372" s="244" t="s">
        <v>330</v>
      </c>
      <c r="B372" s="245">
        <f>SUM(B373:B378)</f>
        <v>622</v>
      </c>
      <c r="C372" s="245">
        <f>SUM(C373:C378)</f>
        <v>944</v>
      </c>
      <c r="D372" s="246">
        <f t="shared" si="23"/>
        <v>0.5176848874598071</v>
      </c>
      <c r="E372" s="169"/>
    </row>
    <row r="373" spans="1:5" s="153" customFormat="1" ht="15" customHeight="1">
      <c r="A373" s="244" t="s">
        <v>331</v>
      </c>
      <c r="B373" s="245"/>
      <c r="C373" s="248"/>
      <c r="D373" s="246"/>
      <c r="E373" s="169"/>
    </row>
    <row r="374" spans="1:5" s="153" customFormat="1" ht="15" customHeight="1">
      <c r="A374" s="244" t="s">
        <v>332</v>
      </c>
      <c r="B374" s="245">
        <v>143</v>
      </c>
      <c r="C374" s="248"/>
      <c r="D374" s="246">
        <f t="shared" si="23"/>
        <v>-1</v>
      </c>
      <c r="E374" s="169"/>
    </row>
    <row r="375" spans="1:5" s="153" customFormat="1" ht="15" customHeight="1">
      <c r="A375" s="244" t="s">
        <v>333</v>
      </c>
      <c r="B375" s="245"/>
      <c r="C375" s="248"/>
      <c r="D375" s="246"/>
      <c r="E375" s="169"/>
    </row>
    <row r="376" spans="1:5" s="153" customFormat="1" ht="15" customHeight="1">
      <c r="A376" s="244" t="s">
        <v>334</v>
      </c>
      <c r="B376" s="245">
        <v>479</v>
      </c>
      <c r="C376" s="248">
        <v>944</v>
      </c>
      <c r="D376" s="246">
        <f>(C376-B376)/B376</f>
        <v>0.9707724425887265</v>
      </c>
      <c r="E376" s="169"/>
    </row>
    <row r="377" spans="1:5" s="153" customFormat="1" ht="15" customHeight="1">
      <c r="A377" s="244" t="s">
        <v>335</v>
      </c>
      <c r="B377" s="245"/>
      <c r="C377" s="245"/>
      <c r="D377" s="246"/>
      <c r="E377" s="169"/>
    </row>
    <row r="378" spans="1:5" s="153" customFormat="1" ht="15" customHeight="1">
      <c r="A378" s="244" t="s">
        <v>336</v>
      </c>
      <c r="B378" s="245"/>
      <c r="C378" s="248"/>
      <c r="D378" s="246"/>
      <c r="E378" s="169"/>
    </row>
    <row r="379" spans="1:5" s="153" customFormat="1" ht="15" customHeight="1">
      <c r="A379" s="244" t="s">
        <v>337</v>
      </c>
      <c r="B379" s="245"/>
      <c r="C379" s="248"/>
      <c r="D379" s="246"/>
      <c r="E379" s="169"/>
    </row>
    <row r="380" spans="1:5" s="153" customFormat="1" ht="15" customHeight="1">
      <c r="A380" s="244" t="s">
        <v>338</v>
      </c>
      <c r="B380" s="245"/>
      <c r="C380" s="248"/>
      <c r="D380" s="246"/>
      <c r="E380" s="169"/>
    </row>
    <row r="381" spans="1:5" s="153" customFormat="1" ht="15" customHeight="1">
      <c r="A381" s="244" t="s">
        <v>339</v>
      </c>
      <c r="B381" s="245"/>
      <c r="C381" s="248"/>
      <c r="D381" s="246"/>
      <c r="E381" s="169"/>
    </row>
    <row r="382" spans="1:5" s="153" customFormat="1" ht="15" customHeight="1">
      <c r="A382" s="244" t="s">
        <v>340</v>
      </c>
      <c r="B382" s="245"/>
      <c r="C382" s="248"/>
      <c r="D382" s="246"/>
      <c r="E382" s="169"/>
    </row>
    <row r="383" spans="1:5" s="153" customFormat="1" ht="15" customHeight="1">
      <c r="A383" s="244" t="s">
        <v>341</v>
      </c>
      <c r="B383" s="245"/>
      <c r="C383" s="248"/>
      <c r="D383" s="246"/>
      <c r="E383" s="169"/>
    </row>
    <row r="384" spans="1:5" s="153" customFormat="1" ht="15" customHeight="1">
      <c r="A384" s="244" t="s">
        <v>342</v>
      </c>
      <c r="B384" s="245"/>
      <c r="C384" s="248"/>
      <c r="D384" s="246"/>
      <c r="E384" s="169"/>
    </row>
    <row r="385" spans="1:5" s="153" customFormat="1" ht="15" customHeight="1">
      <c r="A385" s="244" t="s">
        <v>343</v>
      </c>
      <c r="B385" s="245"/>
      <c r="C385" s="248"/>
      <c r="D385" s="246"/>
      <c r="E385" s="169"/>
    </row>
    <row r="386" spans="1:5" s="153" customFormat="1" ht="15" customHeight="1">
      <c r="A386" s="244" t="s">
        <v>344</v>
      </c>
      <c r="B386" s="245"/>
      <c r="C386" s="248"/>
      <c r="D386" s="246"/>
      <c r="E386" s="169"/>
    </row>
    <row r="387" spans="1:5" s="153" customFormat="1" ht="15" customHeight="1">
      <c r="A387" s="244" t="s">
        <v>345</v>
      </c>
      <c r="B387" s="245"/>
      <c r="C387" s="248"/>
      <c r="D387" s="246"/>
      <c r="E387" s="169"/>
    </row>
    <row r="388" spans="1:5" s="153" customFormat="1" ht="15" customHeight="1">
      <c r="A388" s="244" t="s">
        <v>346</v>
      </c>
      <c r="B388" s="245"/>
      <c r="C388" s="245"/>
      <c r="D388" s="246"/>
      <c r="E388" s="169"/>
    </row>
    <row r="389" spans="1:5" s="153" customFormat="1" ht="15" customHeight="1">
      <c r="A389" s="244" t="s">
        <v>347</v>
      </c>
      <c r="B389" s="245"/>
      <c r="C389" s="248"/>
      <c r="D389" s="246"/>
      <c r="E389" s="169"/>
    </row>
    <row r="390" spans="1:5" s="153" customFormat="1" ht="15" customHeight="1">
      <c r="A390" s="244" t="s">
        <v>348</v>
      </c>
      <c r="B390" s="245"/>
      <c r="C390" s="248"/>
      <c r="D390" s="246"/>
      <c r="E390" s="169"/>
    </row>
    <row r="391" spans="1:5" s="153" customFormat="1" ht="15" customHeight="1">
      <c r="A391" s="244" t="s">
        <v>349</v>
      </c>
      <c r="B391" s="245"/>
      <c r="C391" s="248"/>
      <c r="D391" s="246"/>
      <c r="E391" s="169"/>
    </row>
    <row r="392" spans="1:5" s="153" customFormat="1" ht="15" customHeight="1">
      <c r="A392" s="244" t="s">
        <v>350</v>
      </c>
      <c r="B392" s="245"/>
      <c r="C392" s="248"/>
      <c r="D392" s="246"/>
      <c r="E392" s="169"/>
    </row>
    <row r="393" spans="1:5" s="153" customFormat="1" ht="15" customHeight="1">
      <c r="A393" s="244" t="s">
        <v>351</v>
      </c>
      <c r="B393" s="245">
        <f>SUM(B394:B396)</f>
        <v>225</v>
      </c>
      <c r="C393" s="245">
        <f>SUM(C394:C396)</f>
        <v>395</v>
      </c>
      <c r="D393" s="246">
        <f aca="true" t="shared" si="24" ref="D393:D399">(C393-B393)/B393</f>
        <v>0.7555555555555555</v>
      </c>
      <c r="E393" s="169"/>
    </row>
    <row r="394" spans="1:5" s="153" customFormat="1" ht="15" customHeight="1">
      <c r="A394" s="244" t="s">
        <v>352</v>
      </c>
      <c r="B394" s="245">
        <v>225</v>
      </c>
      <c r="C394" s="248">
        <v>395</v>
      </c>
      <c r="D394" s="246">
        <f t="shared" si="24"/>
        <v>0.7555555555555555</v>
      </c>
      <c r="E394" s="169"/>
    </row>
    <row r="395" spans="1:5" s="153" customFormat="1" ht="15" customHeight="1">
      <c r="A395" s="244" t="s">
        <v>353</v>
      </c>
      <c r="B395" s="245"/>
      <c r="C395" s="248"/>
      <c r="D395" s="246"/>
      <c r="E395" s="169"/>
    </row>
    <row r="396" spans="1:5" s="153" customFormat="1" ht="15" customHeight="1">
      <c r="A396" s="244" t="s">
        <v>354</v>
      </c>
      <c r="B396" s="245"/>
      <c r="C396" s="245"/>
      <c r="D396" s="246"/>
      <c r="E396" s="169"/>
    </row>
    <row r="397" spans="1:5" s="153" customFormat="1" ht="15" customHeight="1">
      <c r="A397" s="244" t="s">
        <v>355</v>
      </c>
      <c r="B397" s="245">
        <f>SUM(B398:B402)</f>
        <v>27</v>
      </c>
      <c r="C397" s="245">
        <f>SUM(C398:C402)</f>
        <v>63</v>
      </c>
      <c r="D397" s="246">
        <f t="shared" si="24"/>
        <v>1.3333333333333333</v>
      </c>
      <c r="E397" s="169"/>
    </row>
    <row r="398" spans="1:5" s="153" customFormat="1" ht="15" customHeight="1">
      <c r="A398" s="244" t="s">
        <v>356</v>
      </c>
      <c r="B398" s="245">
        <v>3</v>
      </c>
      <c r="C398" s="248"/>
      <c r="D398" s="246">
        <f t="shared" si="24"/>
        <v>-1</v>
      </c>
      <c r="E398" s="169"/>
    </row>
    <row r="399" spans="1:5" s="153" customFormat="1" ht="15" customHeight="1">
      <c r="A399" s="244" t="s">
        <v>357</v>
      </c>
      <c r="B399" s="245">
        <v>24</v>
      </c>
      <c r="C399" s="248"/>
      <c r="D399" s="246">
        <f t="shared" si="24"/>
        <v>-1</v>
      </c>
      <c r="E399" s="169"/>
    </row>
    <row r="400" spans="1:5" s="153" customFormat="1" ht="15" customHeight="1">
      <c r="A400" s="244" t="s">
        <v>358</v>
      </c>
      <c r="B400" s="245"/>
      <c r="C400" s="245">
        <v>63</v>
      </c>
      <c r="D400" s="246"/>
      <c r="E400" s="169"/>
    </row>
    <row r="401" spans="1:5" s="153" customFormat="1" ht="15" customHeight="1">
      <c r="A401" s="244" t="s">
        <v>359</v>
      </c>
      <c r="B401" s="245"/>
      <c r="C401" s="248"/>
      <c r="D401" s="246"/>
      <c r="E401" s="169"/>
    </row>
    <row r="402" spans="1:5" s="153" customFormat="1" ht="15" customHeight="1">
      <c r="A402" s="244" t="s">
        <v>360</v>
      </c>
      <c r="B402" s="245"/>
      <c r="C402" s="248"/>
      <c r="D402" s="246"/>
      <c r="E402" s="169"/>
    </row>
    <row r="403" spans="1:5" s="153" customFormat="1" ht="15" customHeight="1">
      <c r="A403" s="244" t="s">
        <v>361</v>
      </c>
      <c r="B403" s="245"/>
      <c r="C403" s="248"/>
      <c r="D403" s="246"/>
      <c r="E403" s="169"/>
    </row>
    <row r="404" spans="1:5" s="153" customFormat="1" ht="15" customHeight="1">
      <c r="A404" s="244" t="s">
        <v>362</v>
      </c>
      <c r="B404" s="245"/>
      <c r="C404" s="248"/>
      <c r="D404" s="246"/>
      <c r="E404" s="169"/>
    </row>
    <row r="405" spans="1:5" s="153" customFormat="1" ht="15" customHeight="1">
      <c r="A405" s="244" t="s">
        <v>363</v>
      </c>
      <c r="B405" s="245"/>
      <c r="C405" s="248"/>
      <c r="D405" s="246"/>
      <c r="E405" s="169"/>
    </row>
    <row r="406" spans="1:5" s="153" customFormat="1" ht="15" customHeight="1">
      <c r="A406" s="244" t="s">
        <v>364</v>
      </c>
      <c r="B406" s="245"/>
      <c r="C406" s="248"/>
      <c r="D406" s="246"/>
      <c r="E406" s="169"/>
    </row>
    <row r="407" spans="1:5" s="153" customFormat="1" ht="15" customHeight="1">
      <c r="A407" s="244" t="s">
        <v>365</v>
      </c>
      <c r="B407" s="245"/>
      <c r="C407" s="245"/>
      <c r="D407" s="246"/>
      <c r="E407" s="169"/>
    </row>
    <row r="408" spans="1:5" s="153" customFormat="1" ht="15" customHeight="1">
      <c r="A408" s="244" t="s">
        <v>366</v>
      </c>
      <c r="B408" s="245"/>
      <c r="C408" s="248"/>
      <c r="D408" s="246"/>
      <c r="E408" s="169"/>
    </row>
    <row r="409" spans="1:5" s="153" customFormat="1" ht="15" customHeight="1">
      <c r="A409" s="244" t="s">
        <v>367</v>
      </c>
      <c r="B409" s="245"/>
      <c r="C409" s="248"/>
      <c r="D409" s="246"/>
      <c r="E409" s="169"/>
    </row>
    <row r="410" spans="1:5" s="153" customFormat="1" ht="15" customHeight="1">
      <c r="A410" s="244" t="s">
        <v>368</v>
      </c>
      <c r="B410" s="245">
        <f>B411</f>
        <v>168</v>
      </c>
      <c r="C410" s="245">
        <f>C411</f>
        <v>406</v>
      </c>
      <c r="D410" s="246">
        <f aca="true" t="shared" si="25" ref="D410:D413">(C410-B410)/B410</f>
        <v>1.4166666666666667</v>
      </c>
      <c r="E410" s="169"/>
    </row>
    <row r="411" spans="1:5" s="153" customFormat="1" ht="15" customHeight="1">
      <c r="A411" s="244" t="s">
        <v>369</v>
      </c>
      <c r="B411" s="245">
        <v>168</v>
      </c>
      <c r="C411" s="248">
        <v>406</v>
      </c>
      <c r="D411" s="246">
        <f t="shared" si="25"/>
        <v>1.4166666666666667</v>
      </c>
      <c r="E411" s="169"/>
    </row>
    <row r="412" spans="1:5" s="153" customFormat="1" ht="15" customHeight="1">
      <c r="A412" s="244" t="s">
        <v>370</v>
      </c>
      <c r="B412" s="245">
        <f>B413+B418+B427+B433+B439+B444+B449+B456+B460+B463</f>
        <v>976</v>
      </c>
      <c r="C412" s="245">
        <f>C413+C418+C427+C433+C439+C444+C449+C456+C460+C463</f>
        <v>322</v>
      </c>
      <c r="D412" s="246">
        <f t="shared" si="25"/>
        <v>-0.6700819672131147</v>
      </c>
      <c r="E412" s="169"/>
    </row>
    <row r="413" spans="1:5" s="153" customFormat="1" ht="15" customHeight="1">
      <c r="A413" s="244" t="s">
        <v>371</v>
      </c>
      <c r="B413" s="245">
        <f>SUM(B414:B417)</f>
        <v>10</v>
      </c>
      <c r="C413" s="245">
        <f>SUM(C414:C417)</f>
        <v>53</v>
      </c>
      <c r="D413" s="246">
        <f t="shared" si="25"/>
        <v>4.3</v>
      </c>
      <c r="E413" s="169"/>
    </row>
    <row r="414" spans="1:5" s="153" customFormat="1" ht="15" customHeight="1">
      <c r="A414" s="244" t="s">
        <v>103</v>
      </c>
      <c r="B414" s="245"/>
      <c r="C414" s="248">
        <v>53</v>
      </c>
      <c r="D414" s="246"/>
      <c r="E414" s="169"/>
    </row>
    <row r="415" spans="1:5" s="153" customFormat="1" ht="15" customHeight="1">
      <c r="A415" s="244" t="s">
        <v>104</v>
      </c>
      <c r="B415" s="245"/>
      <c r="C415" s="248"/>
      <c r="D415" s="246"/>
      <c r="E415" s="169"/>
    </row>
    <row r="416" spans="1:5" s="153" customFormat="1" ht="15" customHeight="1">
      <c r="A416" s="244" t="s">
        <v>105</v>
      </c>
      <c r="B416" s="245"/>
      <c r="C416" s="245"/>
      <c r="D416" s="246"/>
      <c r="E416" s="169"/>
    </row>
    <row r="417" spans="1:5" s="153" customFormat="1" ht="15" customHeight="1">
      <c r="A417" s="244" t="s">
        <v>372</v>
      </c>
      <c r="B417" s="245">
        <v>10</v>
      </c>
      <c r="C417" s="248"/>
      <c r="D417" s="246">
        <f>(C417-B417)/B417</f>
        <v>-1</v>
      </c>
      <c r="E417" s="169"/>
    </row>
    <row r="418" spans="1:5" s="153" customFormat="1" ht="15" customHeight="1">
      <c r="A418" s="244" t="s">
        <v>373</v>
      </c>
      <c r="B418" s="245"/>
      <c r="C418" s="248"/>
      <c r="D418" s="246"/>
      <c r="E418" s="169"/>
    </row>
    <row r="419" spans="1:5" s="153" customFormat="1" ht="15" customHeight="1">
      <c r="A419" s="244" t="s">
        <v>374</v>
      </c>
      <c r="B419" s="245"/>
      <c r="C419" s="248"/>
      <c r="D419" s="246"/>
      <c r="E419" s="169"/>
    </row>
    <row r="420" spans="1:5" s="153" customFormat="1" ht="15" customHeight="1">
      <c r="A420" s="244" t="s">
        <v>375</v>
      </c>
      <c r="B420" s="245"/>
      <c r="C420" s="245"/>
      <c r="D420" s="246"/>
      <c r="E420" s="169"/>
    </row>
    <row r="421" spans="1:5" s="153" customFormat="1" ht="15" customHeight="1">
      <c r="A421" s="244" t="s">
        <v>376</v>
      </c>
      <c r="B421" s="245"/>
      <c r="C421" s="248"/>
      <c r="D421" s="246"/>
      <c r="E421" s="169"/>
    </row>
    <row r="422" spans="1:5" s="153" customFormat="1" ht="15" customHeight="1">
      <c r="A422" s="244" t="s">
        <v>377</v>
      </c>
      <c r="B422" s="245"/>
      <c r="C422" s="248"/>
      <c r="D422" s="246"/>
      <c r="E422" s="169"/>
    </row>
    <row r="423" spans="1:5" s="153" customFormat="1" ht="15" customHeight="1">
      <c r="A423" s="244" t="s">
        <v>378</v>
      </c>
      <c r="B423" s="245"/>
      <c r="C423" s="248"/>
      <c r="D423" s="246"/>
      <c r="E423" s="169"/>
    </row>
    <row r="424" spans="1:5" s="153" customFormat="1" ht="15" customHeight="1">
      <c r="A424" s="244" t="s">
        <v>379</v>
      </c>
      <c r="B424" s="245"/>
      <c r="C424" s="248"/>
      <c r="D424" s="246"/>
      <c r="E424" s="169"/>
    </row>
    <row r="425" spans="1:5" s="153" customFormat="1" ht="15" customHeight="1">
      <c r="A425" s="244" t="s">
        <v>380</v>
      </c>
      <c r="B425" s="245"/>
      <c r="C425" s="245"/>
      <c r="D425" s="246"/>
      <c r="E425" s="169"/>
    </row>
    <row r="426" spans="1:5" s="153" customFormat="1" ht="15" customHeight="1">
      <c r="A426" s="244" t="s">
        <v>381</v>
      </c>
      <c r="B426" s="245"/>
      <c r="C426" s="248"/>
      <c r="D426" s="246"/>
      <c r="E426" s="169"/>
    </row>
    <row r="427" spans="1:5" s="153" customFormat="1" ht="15" customHeight="1">
      <c r="A427" s="244" t="s">
        <v>382</v>
      </c>
      <c r="B427" s="245"/>
      <c r="C427" s="248"/>
      <c r="D427" s="246"/>
      <c r="E427" s="169"/>
    </row>
    <row r="428" spans="1:5" s="153" customFormat="1" ht="15" customHeight="1">
      <c r="A428" s="244" t="s">
        <v>374</v>
      </c>
      <c r="B428" s="245"/>
      <c r="C428" s="245"/>
      <c r="D428" s="246"/>
      <c r="E428" s="169"/>
    </row>
    <row r="429" spans="1:5" s="153" customFormat="1" ht="15" customHeight="1">
      <c r="A429" s="244" t="s">
        <v>383</v>
      </c>
      <c r="B429" s="245"/>
      <c r="C429" s="248"/>
      <c r="D429" s="246"/>
      <c r="E429" s="169"/>
    </row>
    <row r="430" spans="1:5" s="153" customFormat="1" ht="15" customHeight="1">
      <c r="A430" s="244" t="s">
        <v>384</v>
      </c>
      <c r="B430" s="245"/>
      <c r="C430" s="248"/>
      <c r="D430" s="246"/>
      <c r="E430" s="169"/>
    </row>
    <row r="431" spans="1:5" s="153" customFormat="1" ht="15" customHeight="1">
      <c r="A431" s="244" t="s">
        <v>385</v>
      </c>
      <c r="B431" s="245"/>
      <c r="C431" s="245"/>
      <c r="D431" s="246"/>
      <c r="E431" s="169"/>
    </row>
    <row r="432" spans="1:5" s="153" customFormat="1" ht="15" customHeight="1">
      <c r="A432" s="244" t="s">
        <v>386</v>
      </c>
      <c r="B432" s="245"/>
      <c r="C432" s="248"/>
      <c r="D432" s="246"/>
      <c r="E432" s="169"/>
    </row>
    <row r="433" spans="1:5" s="153" customFormat="1" ht="15" customHeight="1">
      <c r="A433" s="244" t="s">
        <v>387</v>
      </c>
      <c r="B433" s="245"/>
      <c r="C433" s="248"/>
      <c r="D433" s="246"/>
      <c r="E433" s="169"/>
    </row>
    <row r="434" spans="1:5" s="153" customFormat="1" ht="15" customHeight="1">
      <c r="A434" s="244" t="s">
        <v>374</v>
      </c>
      <c r="B434" s="245"/>
      <c r="C434" s="248"/>
      <c r="D434" s="246"/>
      <c r="E434" s="169"/>
    </row>
    <row r="435" spans="1:5" s="153" customFormat="1" ht="15" customHeight="1">
      <c r="A435" s="244" t="s">
        <v>388</v>
      </c>
      <c r="B435" s="245"/>
      <c r="C435" s="248"/>
      <c r="D435" s="246"/>
      <c r="E435" s="169"/>
    </row>
    <row r="436" spans="1:5" s="153" customFormat="1" ht="15" customHeight="1">
      <c r="A436" s="244" t="s">
        <v>389</v>
      </c>
      <c r="B436" s="245"/>
      <c r="C436" s="248"/>
      <c r="D436" s="246"/>
      <c r="E436" s="169"/>
    </row>
    <row r="437" spans="1:5" s="153" customFormat="1" ht="15" customHeight="1">
      <c r="A437" s="244" t="s">
        <v>390</v>
      </c>
      <c r="B437" s="245"/>
      <c r="C437" s="245"/>
      <c r="D437" s="246"/>
      <c r="E437" s="169"/>
    </row>
    <row r="438" spans="1:5" s="153" customFormat="1" ht="15" customHeight="1">
      <c r="A438" s="244" t="s">
        <v>391</v>
      </c>
      <c r="B438" s="245"/>
      <c r="C438" s="248"/>
      <c r="D438" s="246"/>
      <c r="E438" s="169"/>
    </row>
    <row r="439" spans="1:5" s="153" customFormat="1" ht="15" customHeight="1">
      <c r="A439" s="244" t="s">
        <v>392</v>
      </c>
      <c r="B439" s="245"/>
      <c r="C439" s="248"/>
      <c r="D439" s="246"/>
      <c r="E439" s="169"/>
    </row>
    <row r="440" spans="1:5" s="153" customFormat="1" ht="15" customHeight="1">
      <c r="A440" s="244" t="s">
        <v>374</v>
      </c>
      <c r="B440" s="245"/>
      <c r="C440" s="245"/>
      <c r="D440" s="246"/>
      <c r="E440" s="169"/>
    </row>
    <row r="441" spans="1:5" s="153" customFormat="1" ht="15" customHeight="1">
      <c r="A441" s="244" t="s">
        <v>393</v>
      </c>
      <c r="B441" s="245"/>
      <c r="C441" s="248"/>
      <c r="D441" s="246"/>
      <c r="E441" s="169"/>
    </row>
    <row r="442" spans="1:5" s="153" customFormat="1" ht="15" customHeight="1">
      <c r="A442" s="244" t="s">
        <v>394</v>
      </c>
      <c r="B442" s="245"/>
      <c r="C442" s="248"/>
      <c r="D442" s="246"/>
      <c r="E442" s="169"/>
    </row>
    <row r="443" spans="1:5" s="153" customFormat="1" ht="15" customHeight="1">
      <c r="A443" s="244" t="s">
        <v>395</v>
      </c>
      <c r="B443" s="245"/>
      <c r="C443" s="248"/>
      <c r="D443" s="246"/>
      <c r="E443" s="169"/>
    </row>
    <row r="444" spans="1:5" s="153" customFormat="1" ht="15" customHeight="1">
      <c r="A444" s="244" t="s">
        <v>396</v>
      </c>
      <c r="B444" s="245"/>
      <c r="C444" s="248"/>
      <c r="D444" s="246"/>
      <c r="E444" s="169"/>
    </row>
    <row r="445" spans="1:5" s="237" customFormat="1" ht="15" customHeight="1">
      <c r="A445" s="244" t="s">
        <v>397</v>
      </c>
      <c r="B445" s="245"/>
      <c r="C445" s="248"/>
      <c r="D445" s="246"/>
      <c r="E445" s="247"/>
    </row>
    <row r="446" spans="1:5" s="153" customFormat="1" ht="15" customHeight="1">
      <c r="A446" s="244" t="s">
        <v>398</v>
      </c>
      <c r="B446" s="245"/>
      <c r="C446" s="248"/>
      <c r="D446" s="246"/>
      <c r="E446" s="169"/>
    </row>
    <row r="447" spans="1:5" s="153" customFormat="1" ht="15" customHeight="1">
      <c r="A447" s="244" t="s">
        <v>399</v>
      </c>
      <c r="B447" s="245"/>
      <c r="C447" s="248"/>
      <c r="D447" s="246"/>
      <c r="E447" s="169"/>
    </row>
    <row r="448" spans="1:5" s="153" customFormat="1" ht="15" customHeight="1">
      <c r="A448" s="244" t="s">
        <v>400</v>
      </c>
      <c r="B448" s="245"/>
      <c r="C448" s="245"/>
      <c r="D448" s="246"/>
      <c r="E448" s="169"/>
    </row>
    <row r="449" spans="1:5" s="153" customFormat="1" ht="15" customHeight="1">
      <c r="A449" s="244" t="s">
        <v>401</v>
      </c>
      <c r="B449" s="245">
        <f>SUM(B450:B455)</f>
        <v>226</v>
      </c>
      <c r="C449" s="245">
        <f>SUM(C450:C455)</f>
        <v>119</v>
      </c>
      <c r="D449" s="246">
        <f>(C449-B449)/B449</f>
        <v>-0.47345132743362833</v>
      </c>
      <c r="E449" s="169"/>
    </row>
    <row r="450" spans="1:5" s="153" customFormat="1" ht="15" customHeight="1">
      <c r="A450" s="244" t="s">
        <v>374</v>
      </c>
      <c r="B450" s="245">
        <v>183</v>
      </c>
      <c r="C450" s="245">
        <v>91</v>
      </c>
      <c r="D450" s="246">
        <f>(C450-B450)/B450</f>
        <v>-0.5027322404371585</v>
      </c>
      <c r="E450" s="169"/>
    </row>
    <row r="451" spans="1:5" s="153" customFormat="1" ht="15" customHeight="1">
      <c r="A451" s="244" t="s">
        <v>402</v>
      </c>
      <c r="B451" s="245"/>
      <c r="C451" s="245"/>
      <c r="D451" s="246"/>
      <c r="E451" s="169"/>
    </row>
    <row r="452" spans="1:5" s="153" customFormat="1" ht="15" customHeight="1">
      <c r="A452" s="244" t="s">
        <v>403</v>
      </c>
      <c r="B452" s="245"/>
      <c r="C452" s="248"/>
      <c r="D452" s="246"/>
      <c r="E452" s="169"/>
    </row>
    <row r="453" spans="1:5" s="153" customFormat="1" ht="15" customHeight="1">
      <c r="A453" s="244" t="s">
        <v>404</v>
      </c>
      <c r="B453" s="245"/>
      <c r="C453" s="248"/>
      <c r="D453" s="246"/>
      <c r="E453" s="169"/>
    </row>
    <row r="454" spans="1:5" s="153" customFormat="1" ht="15" customHeight="1">
      <c r="A454" s="244" t="s">
        <v>405</v>
      </c>
      <c r="B454" s="245"/>
      <c r="C454" s="248"/>
      <c r="D454" s="246"/>
      <c r="E454" s="169"/>
    </row>
    <row r="455" spans="1:5" s="153" customFormat="1" ht="15" customHeight="1">
      <c r="A455" s="244" t="s">
        <v>406</v>
      </c>
      <c r="B455" s="245">
        <v>43</v>
      </c>
      <c r="C455" s="248">
        <v>28</v>
      </c>
      <c r="D455" s="246">
        <f>(C455-B455)/B455</f>
        <v>-0.3488372093023256</v>
      </c>
      <c r="E455" s="169"/>
    </row>
    <row r="456" spans="1:5" s="153" customFormat="1" ht="15" customHeight="1">
      <c r="A456" s="244" t="s">
        <v>407</v>
      </c>
      <c r="B456" s="245"/>
      <c r="C456" s="245"/>
      <c r="D456" s="246"/>
      <c r="E456" s="169"/>
    </row>
    <row r="457" spans="1:5" s="153" customFormat="1" ht="15" customHeight="1">
      <c r="A457" s="244" t="s">
        <v>408</v>
      </c>
      <c r="B457" s="245"/>
      <c r="C457" s="248"/>
      <c r="D457" s="246"/>
      <c r="E457" s="169"/>
    </row>
    <row r="458" spans="1:5" s="153" customFormat="1" ht="15" customHeight="1">
      <c r="A458" s="244" t="s">
        <v>409</v>
      </c>
      <c r="B458" s="245"/>
      <c r="C458" s="248"/>
      <c r="D458" s="246"/>
      <c r="E458" s="169"/>
    </row>
    <row r="459" spans="1:5" s="153" customFormat="1" ht="15" customHeight="1">
      <c r="A459" s="244" t="s">
        <v>410</v>
      </c>
      <c r="B459" s="245"/>
      <c r="C459" s="248"/>
      <c r="D459" s="246"/>
      <c r="E459" s="169"/>
    </row>
    <row r="460" spans="1:5" s="153" customFormat="1" ht="15" customHeight="1">
      <c r="A460" s="244" t="s">
        <v>411</v>
      </c>
      <c r="B460" s="245"/>
      <c r="C460" s="245"/>
      <c r="D460" s="246"/>
      <c r="E460" s="169"/>
    </row>
    <row r="461" spans="1:5" s="153" customFormat="1" ht="15" customHeight="1">
      <c r="A461" s="244" t="s">
        <v>412</v>
      </c>
      <c r="B461" s="245"/>
      <c r="C461" s="248"/>
      <c r="D461" s="246"/>
      <c r="E461" s="169"/>
    </row>
    <row r="462" spans="1:5" s="153" customFormat="1" ht="15" customHeight="1">
      <c r="A462" s="244" t="s">
        <v>413</v>
      </c>
      <c r="B462" s="245"/>
      <c r="C462" s="248"/>
      <c r="D462" s="246"/>
      <c r="E462" s="169"/>
    </row>
    <row r="463" spans="1:5" s="153" customFormat="1" ht="15" customHeight="1">
      <c r="A463" s="244" t="s">
        <v>414</v>
      </c>
      <c r="B463" s="245">
        <f>SUM(B464:B467)</f>
        <v>740</v>
      </c>
      <c r="C463" s="245">
        <f>SUM(C464:C467)</f>
        <v>150</v>
      </c>
      <c r="D463" s="246">
        <f aca="true" t="shared" si="26" ref="D463:D471">(C463-B463)/B463</f>
        <v>-0.7972972972972973</v>
      </c>
      <c r="E463" s="169"/>
    </row>
    <row r="464" spans="1:5" s="153" customFormat="1" ht="15" customHeight="1">
      <c r="A464" s="244" t="s">
        <v>415</v>
      </c>
      <c r="B464" s="245"/>
      <c r="C464" s="245"/>
      <c r="D464" s="246"/>
      <c r="E464" s="169"/>
    </row>
    <row r="465" spans="1:5" s="153" customFormat="1" ht="15" customHeight="1">
      <c r="A465" s="244" t="s">
        <v>416</v>
      </c>
      <c r="B465" s="245"/>
      <c r="C465" s="248"/>
      <c r="D465" s="246"/>
      <c r="E465" s="169"/>
    </row>
    <row r="466" spans="1:5" s="153" customFormat="1" ht="15" customHeight="1">
      <c r="A466" s="244" t="s">
        <v>417</v>
      </c>
      <c r="B466" s="245"/>
      <c r="C466" s="248"/>
      <c r="D466" s="246"/>
      <c r="E466" s="169"/>
    </row>
    <row r="467" spans="1:5" s="153" customFormat="1" ht="15" customHeight="1">
      <c r="A467" s="244" t="s">
        <v>418</v>
      </c>
      <c r="B467" s="245">
        <v>740</v>
      </c>
      <c r="C467" s="248">
        <v>150</v>
      </c>
      <c r="D467" s="246">
        <f t="shared" si="26"/>
        <v>-0.7972972972972973</v>
      </c>
      <c r="E467" s="169"/>
    </row>
    <row r="468" spans="1:5" s="153" customFormat="1" ht="15" customHeight="1">
      <c r="A468" s="244" t="s">
        <v>419</v>
      </c>
      <c r="B468" s="245">
        <f>B469+B485+B493+B504+B513+B520</f>
        <v>5965</v>
      </c>
      <c r="C468" s="245">
        <f>C469+C485+C493+C504+C513+C520</f>
        <v>3190</v>
      </c>
      <c r="D468" s="246">
        <f t="shared" si="26"/>
        <v>-0.4652137468566639</v>
      </c>
      <c r="E468" s="169"/>
    </row>
    <row r="469" spans="1:5" s="153" customFormat="1" ht="15" customHeight="1">
      <c r="A469" s="244" t="s">
        <v>420</v>
      </c>
      <c r="B469" s="245">
        <f>SUM(B470:B484)</f>
        <v>4826</v>
      </c>
      <c r="C469" s="245">
        <f>SUM(C470:C484)</f>
        <v>1966</v>
      </c>
      <c r="D469" s="246">
        <f t="shared" si="26"/>
        <v>-0.5926232905097389</v>
      </c>
      <c r="E469" s="169"/>
    </row>
    <row r="470" spans="1:5" s="153" customFormat="1" ht="15" customHeight="1">
      <c r="A470" s="244" t="s">
        <v>103</v>
      </c>
      <c r="B470" s="245">
        <v>920</v>
      </c>
      <c r="C470" s="248">
        <v>838</v>
      </c>
      <c r="D470" s="246">
        <f t="shared" si="26"/>
        <v>-0.0891304347826087</v>
      </c>
      <c r="E470" s="169"/>
    </row>
    <row r="471" spans="1:5" s="153" customFormat="1" ht="15" customHeight="1">
      <c r="A471" s="244" t="s">
        <v>104</v>
      </c>
      <c r="B471" s="245">
        <v>3000</v>
      </c>
      <c r="C471" s="248">
        <v>28</v>
      </c>
      <c r="D471" s="246">
        <f t="shared" si="26"/>
        <v>-0.9906666666666667</v>
      </c>
      <c r="E471" s="169"/>
    </row>
    <row r="472" spans="1:5" s="153" customFormat="1" ht="15" customHeight="1">
      <c r="A472" s="244" t="s">
        <v>105</v>
      </c>
      <c r="B472" s="245"/>
      <c r="C472" s="248"/>
      <c r="D472" s="246"/>
      <c r="E472" s="169"/>
    </row>
    <row r="473" spans="1:5" s="153" customFormat="1" ht="15" customHeight="1">
      <c r="A473" s="244" t="s">
        <v>421</v>
      </c>
      <c r="B473" s="245"/>
      <c r="C473" s="248"/>
      <c r="D473" s="246"/>
      <c r="E473" s="169"/>
    </row>
    <row r="474" spans="1:5" s="153" customFormat="1" ht="15" customHeight="1">
      <c r="A474" s="244" t="s">
        <v>422</v>
      </c>
      <c r="B474" s="245"/>
      <c r="C474" s="248"/>
      <c r="D474" s="246"/>
      <c r="E474" s="169"/>
    </row>
    <row r="475" spans="1:5" s="153" customFormat="1" ht="15" customHeight="1">
      <c r="A475" s="244" t="s">
        <v>423</v>
      </c>
      <c r="B475" s="245"/>
      <c r="C475" s="248"/>
      <c r="D475" s="246"/>
      <c r="E475" s="169"/>
    </row>
    <row r="476" spans="1:5" s="153" customFormat="1" ht="15" customHeight="1">
      <c r="A476" s="244" t="s">
        <v>424</v>
      </c>
      <c r="B476" s="245"/>
      <c r="C476" s="245"/>
      <c r="D476" s="246"/>
      <c r="E476" s="169"/>
    </row>
    <row r="477" spans="1:5" s="153" customFormat="1" ht="15" customHeight="1">
      <c r="A477" s="244" t="s">
        <v>425</v>
      </c>
      <c r="B477" s="245"/>
      <c r="C477" s="248"/>
      <c r="D477" s="246"/>
      <c r="E477" s="169"/>
    </row>
    <row r="478" spans="1:5" s="153" customFormat="1" ht="15" customHeight="1">
      <c r="A478" s="244" t="s">
        <v>426</v>
      </c>
      <c r="B478" s="245"/>
      <c r="C478" s="248"/>
      <c r="D478" s="246"/>
      <c r="E478" s="169"/>
    </row>
    <row r="479" spans="1:5" s="153" customFormat="1" ht="15" customHeight="1">
      <c r="A479" s="244" t="s">
        <v>427</v>
      </c>
      <c r="B479" s="245"/>
      <c r="C479" s="245"/>
      <c r="D479" s="246"/>
      <c r="E479" s="169"/>
    </row>
    <row r="480" spans="1:5" s="153" customFormat="1" ht="15" customHeight="1">
      <c r="A480" s="244" t="s">
        <v>428</v>
      </c>
      <c r="B480" s="245">
        <v>42</v>
      </c>
      <c r="C480" s="248">
        <v>42</v>
      </c>
      <c r="D480" s="246">
        <f>(C480-B480)/B480</f>
        <v>0</v>
      </c>
      <c r="E480" s="169"/>
    </row>
    <row r="481" spans="1:5" s="153" customFormat="1" ht="15" customHeight="1">
      <c r="A481" s="244" t="s">
        <v>429</v>
      </c>
      <c r="B481" s="245"/>
      <c r="C481" s="248"/>
      <c r="D481" s="246"/>
      <c r="E481" s="169"/>
    </row>
    <row r="482" spans="1:5" s="153" customFormat="1" ht="15" customHeight="1">
      <c r="A482" s="244" t="s">
        <v>430</v>
      </c>
      <c r="B482" s="245"/>
      <c r="C482" s="248"/>
      <c r="D482" s="246"/>
      <c r="E482" s="169"/>
    </row>
    <row r="483" spans="1:5" s="153" customFormat="1" ht="15" customHeight="1">
      <c r="A483" s="244" t="s">
        <v>431</v>
      </c>
      <c r="B483" s="245"/>
      <c r="C483" s="245">
        <v>361</v>
      </c>
      <c r="D483" s="246"/>
      <c r="E483" s="169"/>
    </row>
    <row r="484" spans="1:5" s="153" customFormat="1" ht="15" customHeight="1">
      <c r="A484" s="244" t="s">
        <v>432</v>
      </c>
      <c r="B484" s="245">
        <v>864</v>
      </c>
      <c r="C484" s="248">
        <v>697</v>
      </c>
      <c r="D484" s="246">
        <f>(C484-B484)/B484</f>
        <v>-0.19328703703703703</v>
      </c>
      <c r="E484" s="169"/>
    </row>
    <row r="485" spans="1:5" s="153" customFormat="1" ht="15" customHeight="1">
      <c r="A485" s="244" t="s">
        <v>433</v>
      </c>
      <c r="B485" s="245"/>
      <c r="C485" s="248"/>
      <c r="D485" s="246"/>
      <c r="E485" s="169"/>
    </row>
    <row r="486" spans="1:5" s="153" customFormat="1" ht="15" customHeight="1">
      <c r="A486" s="244" t="s">
        <v>103</v>
      </c>
      <c r="B486" s="245"/>
      <c r="C486" s="248"/>
      <c r="D486" s="246"/>
      <c r="E486" s="169"/>
    </row>
    <row r="487" spans="1:5" s="153" customFormat="1" ht="15" customHeight="1">
      <c r="A487" s="244" t="s">
        <v>104</v>
      </c>
      <c r="B487" s="245"/>
      <c r="C487" s="248"/>
      <c r="D487" s="246"/>
      <c r="E487" s="169"/>
    </row>
    <row r="488" spans="1:5" s="153" customFormat="1" ht="15" customHeight="1">
      <c r="A488" s="244" t="s">
        <v>105</v>
      </c>
      <c r="B488" s="245"/>
      <c r="C488" s="248"/>
      <c r="D488" s="246"/>
      <c r="E488" s="169"/>
    </row>
    <row r="489" spans="1:5" s="153" customFormat="1" ht="15" customHeight="1">
      <c r="A489" s="244" t="s">
        <v>434</v>
      </c>
      <c r="B489" s="245"/>
      <c r="C489" s="248"/>
      <c r="D489" s="246"/>
      <c r="E489" s="169"/>
    </row>
    <row r="490" spans="1:5" s="153" customFormat="1" ht="15" customHeight="1">
      <c r="A490" s="244" t="s">
        <v>435</v>
      </c>
      <c r="B490" s="245"/>
      <c r="C490" s="248"/>
      <c r="D490" s="246"/>
      <c r="E490" s="169"/>
    </row>
    <row r="491" spans="1:5" s="153" customFormat="1" ht="15" customHeight="1">
      <c r="A491" s="244" t="s">
        <v>436</v>
      </c>
      <c r="B491" s="245"/>
      <c r="C491" s="248"/>
      <c r="D491" s="246"/>
      <c r="E491" s="169"/>
    </row>
    <row r="492" spans="1:5" s="153" customFormat="1" ht="15" customHeight="1">
      <c r="A492" s="244" t="s">
        <v>437</v>
      </c>
      <c r="B492" s="245"/>
      <c r="C492" s="245"/>
      <c r="D492" s="246"/>
      <c r="E492" s="169"/>
    </row>
    <row r="493" spans="1:5" s="153" customFormat="1" ht="15" customHeight="1">
      <c r="A493" s="244" t="s">
        <v>438</v>
      </c>
      <c r="B493" s="245">
        <f>SUM(B494:B503)</f>
        <v>56</v>
      </c>
      <c r="C493" s="245">
        <f>SUM(C494:C503)</f>
        <v>75</v>
      </c>
      <c r="D493" s="246">
        <f aca="true" t="shared" si="27" ref="D493:D495">(C493-B493)/B493</f>
        <v>0.3392857142857143</v>
      </c>
      <c r="E493" s="169"/>
    </row>
    <row r="494" spans="1:5" s="153" customFormat="1" ht="15" customHeight="1">
      <c r="A494" s="244" t="s">
        <v>103</v>
      </c>
      <c r="B494" s="245">
        <v>42</v>
      </c>
      <c r="C494" s="248">
        <v>70</v>
      </c>
      <c r="D494" s="246">
        <f t="shared" si="27"/>
        <v>0.6666666666666666</v>
      </c>
      <c r="E494" s="169"/>
    </row>
    <row r="495" spans="1:5" s="153" customFormat="1" ht="15" customHeight="1">
      <c r="A495" s="244" t="s">
        <v>104</v>
      </c>
      <c r="B495" s="245">
        <v>2</v>
      </c>
      <c r="C495" s="248">
        <v>3</v>
      </c>
      <c r="D495" s="246">
        <f t="shared" si="27"/>
        <v>0.5</v>
      </c>
      <c r="E495" s="169"/>
    </row>
    <row r="496" spans="1:5" s="153" customFormat="1" ht="15" customHeight="1">
      <c r="A496" s="244" t="s">
        <v>105</v>
      </c>
      <c r="B496" s="245"/>
      <c r="C496" s="248"/>
      <c r="D496" s="246"/>
      <c r="E496" s="169"/>
    </row>
    <row r="497" spans="1:5" s="153" customFormat="1" ht="15" customHeight="1">
      <c r="A497" s="244" t="s">
        <v>439</v>
      </c>
      <c r="B497" s="245"/>
      <c r="C497" s="245"/>
      <c r="D497" s="246"/>
      <c r="E497" s="169"/>
    </row>
    <row r="498" spans="1:5" s="153" customFormat="1" ht="15" customHeight="1">
      <c r="A498" s="244" t="s">
        <v>440</v>
      </c>
      <c r="B498" s="245"/>
      <c r="C498" s="248"/>
      <c r="D498" s="246"/>
      <c r="E498" s="169"/>
    </row>
    <row r="499" spans="1:5" s="153" customFormat="1" ht="15" customHeight="1">
      <c r="A499" s="244" t="s">
        <v>441</v>
      </c>
      <c r="B499" s="245"/>
      <c r="C499" s="248"/>
      <c r="D499" s="246"/>
      <c r="E499" s="169"/>
    </row>
    <row r="500" spans="1:5" s="153" customFormat="1" ht="15" customHeight="1">
      <c r="A500" s="244" t="s">
        <v>442</v>
      </c>
      <c r="B500" s="245"/>
      <c r="C500" s="248"/>
      <c r="D500" s="246"/>
      <c r="E500" s="169"/>
    </row>
    <row r="501" spans="1:5" s="153" customFormat="1" ht="15" customHeight="1">
      <c r="A501" s="244" t="s">
        <v>443</v>
      </c>
      <c r="B501" s="245">
        <v>5</v>
      </c>
      <c r="C501" s="248"/>
      <c r="D501" s="246">
        <f>(C501-B501)/B501</f>
        <v>-1</v>
      </c>
      <c r="E501" s="169"/>
    </row>
    <row r="502" spans="1:5" s="153" customFormat="1" ht="15" customHeight="1">
      <c r="A502" s="244" t="s">
        <v>444</v>
      </c>
      <c r="B502" s="245"/>
      <c r="C502" s="248"/>
      <c r="D502" s="246"/>
      <c r="E502" s="169"/>
    </row>
    <row r="503" spans="1:5" s="153" customFormat="1" ht="15" customHeight="1">
      <c r="A503" s="244" t="s">
        <v>445</v>
      </c>
      <c r="B503" s="245">
        <v>7</v>
      </c>
      <c r="C503" s="245">
        <v>2</v>
      </c>
      <c r="D503" s="246">
        <f>(C503-B503)/B503</f>
        <v>-0.7142857142857143</v>
      </c>
      <c r="E503" s="169"/>
    </row>
    <row r="504" spans="1:5" s="153" customFormat="1" ht="15" customHeight="1">
      <c r="A504" s="244" t="s">
        <v>446</v>
      </c>
      <c r="B504" s="245">
        <f>SUM(B505:B512)</f>
        <v>0</v>
      </c>
      <c r="C504" s="245">
        <f>SUM(C505:C512)</f>
        <v>10</v>
      </c>
      <c r="D504" s="246"/>
      <c r="E504" s="169"/>
    </row>
    <row r="505" spans="1:5" s="153" customFormat="1" ht="15" customHeight="1">
      <c r="A505" s="244" t="s">
        <v>103</v>
      </c>
      <c r="B505" s="245"/>
      <c r="C505" s="248"/>
      <c r="D505" s="246"/>
      <c r="E505" s="169"/>
    </row>
    <row r="506" spans="1:5" s="153" customFormat="1" ht="15" customHeight="1">
      <c r="A506" s="244" t="s">
        <v>104</v>
      </c>
      <c r="B506" s="245"/>
      <c r="C506" s="248"/>
      <c r="D506" s="246"/>
      <c r="E506" s="169"/>
    </row>
    <row r="507" spans="1:5" s="237" customFormat="1" ht="15" customHeight="1">
      <c r="A507" s="244" t="s">
        <v>105</v>
      </c>
      <c r="B507" s="245"/>
      <c r="C507" s="245"/>
      <c r="D507" s="246"/>
      <c r="E507" s="247"/>
    </row>
    <row r="508" spans="1:5" s="153" customFormat="1" ht="15" customHeight="1">
      <c r="A508" s="244" t="s">
        <v>447</v>
      </c>
      <c r="B508" s="245"/>
      <c r="C508" s="248"/>
      <c r="D508" s="246"/>
      <c r="E508" s="169"/>
    </row>
    <row r="509" spans="1:5" s="153" customFormat="1" ht="15" customHeight="1">
      <c r="A509" s="244" t="s">
        <v>448</v>
      </c>
      <c r="B509" s="245"/>
      <c r="C509" s="248"/>
      <c r="D509" s="246"/>
      <c r="E509" s="169"/>
    </row>
    <row r="510" spans="1:5" s="153" customFormat="1" ht="15" customHeight="1">
      <c r="A510" s="244" t="s">
        <v>449</v>
      </c>
      <c r="B510" s="245"/>
      <c r="C510" s="245"/>
      <c r="D510" s="246"/>
      <c r="E510" s="169"/>
    </row>
    <row r="511" spans="1:5" s="153" customFormat="1" ht="15" customHeight="1">
      <c r="A511" s="244" t="s">
        <v>450</v>
      </c>
      <c r="B511" s="245"/>
      <c r="C511" s="248">
        <v>5</v>
      </c>
      <c r="D511" s="246"/>
      <c r="E511" s="169"/>
    </row>
    <row r="512" spans="1:5" s="153" customFormat="1" ht="15" customHeight="1">
      <c r="A512" s="244" t="s">
        <v>451</v>
      </c>
      <c r="B512" s="245"/>
      <c r="C512" s="245">
        <v>5</v>
      </c>
      <c r="D512" s="246"/>
      <c r="E512" s="169"/>
    </row>
    <row r="513" spans="1:5" s="153" customFormat="1" ht="15" customHeight="1">
      <c r="A513" s="244" t="s">
        <v>452</v>
      </c>
      <c r="B513" s="245">
        <f>SUM(B514:B519)</f>
        <v>670</v>
      </c>
      <c r="C513" s="245">
        <f>SUM(C514:C519)</f>
        <v>373</v>
      </c>
      <c r="D513" s="246">
        <f aca="true" t="shared" si="28" ref="D513:D517">(C513-B513)/B513</f>
        <v>-0.44328358208955226</v>
      </c>
      <c r="E513" s="169"/>
    </row>
    <row r="514" spans="1:5" s="153" customFormat="1" ht="15" customHeight="1">
      <c r="A514" s="244" t="s">
        <v>103</v>
      </c>
      <c r="B514" s="245">
        <v>5</v>
      </c>
      <c r="C514" s="248">
        <v>12</v>
      </c>
      <c r="D514" s="246">
        <f t="shared" si="28"/>
        <v>1.4</v>
      </c>
      <c r="E514" s="169"/>
    </row>
    <row r="515" spans="1:5" s="153" customFormat="1" ht="15" customHeight="1">
      <c r="A515" s="244" t="s">
        <v>104</v>
      </c>
      <c r="B515" s="245"/>
      <c r="C515" s="248"/>
      <c r="D515" s="246"/>
      <c r="E515" s="169"/>
    </row>
    <row r="516" spans="1:5" s="153" customFormat="1" ht="15" customHeight="1">
      <c r="A516" s="244" t="s">
        <v>105</v>
      </c>
      <c r="B516" s="245"/>
      <c r="C516" s="248"/>
      <c r="D516" s="246"/>
      <c r="E516" s="169"/>
    </row>
    <row r="517" spans="1:5" s="153" customFormat="1" ht="15" customHeight="1">
      <c r="A517" s="244" t="s">
        <v>453</v>
      </c>
      <c r="B517" s="245">
        <v>300</v>
      </c>
      <c r="C517" s="248">
        <v>300</v>
      </c>
      <c r="D517" s="246">
        <f t="shared" si="28"/>
        <v>0</v>
      </c>
      <c r="E517" s="169"/>
    </row>
    <row r="518" spans="1:5" s="153" customFormat="1" ht="15" customHeight="1">
      <c r="A518" s="244" t="s">
        <v>454</v>
      </c>
      <c r="B518" s="245"/>
      <c r="C518" s="248"/>
      <c r="D518" s="246"/>
      <c r="E518" s="169"/>
    </row>
    <row r="519" spans="1:5" s="153" customFormat="1" ht="15" customHeight="1">
      <c r="A519" s="244" t="s">
        <v>455</v>
      </c>
      <c r="B519" s="245">
        <v>365</v>
      </c>
      <c r="C519" s="248">
        <v>61</v>
      </c>
      <c r="D519" s="246">
        <f aca="true" t="shared" si="29" ref="D518:D581">(C519-B519)/B519</f>
        <v>-0.8328767123287671</v>
      </c>
      <c r="E519" s="169"/>
    </row>
    <row r="520" spans="1:5" s="153" customFormat="1" ht="15" customHeight="1">
      <c r="A520" s="244" t="s">
        <v>456</v>
      </c>
      <c r="B520" s="245">
        <f>SUM(B521:B523)</f>
        <v>413</v>
      </c>
      <c r="C520" s="245">
        <f>SUM(C521:C523)</f>
        <v>766</v>
      </c>
      <c r="D520" s="246">
        <f t="shared" si="29"/>
        <v>0.8547215496368039</v>
      </c>
      <c r="E520" s="169"/>
    </row>
    <row r="521" spans="1:5" s="153" customFormat="1" ht="15" customHeight="1">
      <c r="A521" s="244" t="s">
        <v>457</v>
      </c>
      <c r="B521" s="245">
        <v>30</v>
      </c>
      <c r="C521" s="245">
        <v>30</v>
      </c>
      <c r="D521" s="246">
        <f t="shared" si="29"/>
        <v>0</v>
      </c>
      <c r="E521" s="169"/>
    </row>
    <row r="522" spans="1:5" s="153" customFormat="1" ht="15" customHeight="1">
      <c r="A522" s="244" t="s">
        <v>458</v>
      </c>
      <c r="B522" s="245"/>
      <c r="C522" s="248"/>
      <c r="D522" s="246"/>
      <c r="E522" s="169"/>
    </row>
    <row r="523" spans="1:5" s="153" customFormat="1" ht="15" customHeight="1">
      <c r="A523" s="244" t="s">
        <v>459</v>
      </c>
      <c r="B523" s="245">
        <v>383</v>
      </c>
      <c r="C523" s="248">
        <v>736</v>
      </c>
      <c r="D523" s="246">
        <f t="shared" si="29"/>
        <v>0.9216710182767625</v>
      </c>
      <c r="E523" s="169"/>
    </row>
    <row r="524" spans="1:5" s="153" customFormat="1" ht="15" customHeight="1">
      <c r="A524" s="244" t="s">
        <v>460</v>
      </c>
      <c r="B524" s="245">
        <f>B525+B539+B547+B550+B559+B563+B573+B581+B588+B595+B604+B609+B612+B615+B618+B621+B624+B628+B633+B641</f>
        <v>19119</v>
      </c>
      <c r="C524" s="245">
        <f>C525+C539+C547+C550+C559+C563+C573+C581+C588+C595+C604+C609+C612+C615+C618+C621+C624+C628+C633+C641</f>
        <v>19518</v>
      </c>
      <c r="D524" s="246">
        <f t="shared" si="29"/>
        <v>0.02086929232700455</v>
      </c>
      <c r="E524" s="169"/>
    </row>
    <row r="525" spans="1:5" s="153" customFormat="1" ht="15" customHeight="1">
      <c r="A525" s="244" t="s">
        <v>461</v>
      </c>
      <c r="B525" s="245">
        <f>SUM(B526:B538)</f>
        <v>1420</v>
      </c>
      <c r="C525" s="245">
        <f>SUM(C526:C538)</f>
        <v>1290</v>
      </c>
      <c r="D525" s="246">
        <f t="shared" si="29"/>
        <v>-0.09154929577464789</v>
      </c>
      <c r="E525" s="169"/>
    </row>
    <row r="526" spans="1:5" s="153" customFormat="1" ht="15" customHeight="1">
      <c r="A526" s="244" t="s">
        <v>103</v>
      </c>
      <c r="B526" s="245">
        <v>1317</v>
      </c>
      <c r="C526" s="248">
        <v>1280</v>
      </c>
      <c r="D526" s="246">
        <f t="shared" si="29"/>
        <v>-0.02809415337889142</v>
      </c>
      <c r="E526" s="169"/>
    </row>
    <row r="527" spans="1:5" s="153" customFormat="1" ht="15" customHeight="1">
      <c r="A527" s="244" t="s">
        <v>104</v>
      </c>
      <c r="B527" s="245">
        <v>5</v>
      </c>
      <c r="C527" s="245">
        <v>10</v>
      </c>
      <c r="D527" s="246">
        <f t="shared" si="29"/>
        <v>1</v>
      </c>
      <c r="E527" s="169"/>
    </row>
    <row r="528" spans="1:5" s="153" customFormat="1" ht="15" customHeight="1">
      <c r="A528" s="244" t="s">
        <v>105</v>
      </c>
      <c r="B528" s="245"/>
      <c r="C528" s="248"/>
      <c r="D528" s="246"/>
      <c r="E528" s="169"/>
    </row>
    <row r="529" spans="1:5" s="153" customFormat="1" ht="15" customHeight="1">
      <c r="A529" s="244" t="s">
        <v>462</v>
      </c>
      <c r="B529" s="245"/>
      <c r="C529" s="248"/>
      <c r="D529" s="246"/>
      <c r="E529" s="169"/>
    </row>
    <row r="530" spans="1:5" s="153" customFormat="1" ht="15" customHeight="1">
      <c r="A530" s="244" t="s">
        <v>463</v>
      </c>
      <c r="B530" s="245"/>
      <c r="C530" s="248"/>
      <c r="D530" s="246"/>
      <c r="E530" s="169"/>
    </row>
    <row r="531" spans="1:5" s="153" customFormat="1" ht="15" customHeight="1">
      <c r="A531" s="244" t="s">
        <v>464</v>
      </c>
      <c r="B531" s="245">
        <v>10</v>
      </c>
      <c r="C531" s="248"/>
      <c r="D531" s="246">
        <f t="shared" si="29"/>
        <v>-1</v>
      </c>
      <c r="E531" s="169"/>
    </row>
    <row r="532" spans="1:5" s="153" customFormat="1" ht="15" customHeight="1">
      <c r="A532" s="244" t="s">
        <v>465</v>
      </c>
      <c r="B532" s="245"/>
      <c r="C532" s="248"/>
      <c r="D532" s="246"/>
      <c r="E532" s="169"/>
    </row>
    <row r="533" spans="1:5" s="153" customFormat="1" ht="15" customHeight="1">
      <c r="A533" s="244" t="s">
        <v>145</v>
      </c>
      <c r="B533" s="245">
        <v>20</v>
      </c>
      <c r="C533" s="245"/>
      <c r="D533" s="246">
        <f t="shared" si="29"/>
        <v>-1</v>
      </c>
      <c r="E533" s="169"/>
    </row>
    <row r="534" spans="1:5" s="153" customFormat="1" ht="15" customHeight="1">
      <c r="A534" s="244" t="s">
        <v>466</v>
      </c>
      <c r="B534" s="245">
        <v>5</v>
      </c>
      <c r="C534" s="248"/>
      <c r="D534" s="246">
        <f t="shared" si="29"/>
        <v>-1</v>
      </c>
      <c r="E534" s="169"/>
    </row>
    <row r="535" spans="1:5" s="153" customFormat="1" ht="15" customHeight="1">
      <c r="A535" s="244" t="s">
        <v>467</v>
      </c>
      <c r="B535" s="245">
        <v>5</v>
      </c>
      <c r="C535" s="248"/>
      <c r="D535" s="246">
        <f t="shared" si="29"/>
        <v>-1</v>
      </c>
      <c r="E535" s="169"/>
    </row>
    <row r="536" spans="1:5" s="153" customFormat="1" ht="15" customHeight="1">
      <c r="A536" s="244" t="s">
        <v>468</v>
      </c>
      <c r="B536" s="245">
        <v>5</v>
      </c>
      <c r="C536" s="248"/>
      <c r="D536" s="246">
        <f t="shared" si="29"/>
        <v>-1</v>
      </c>
      <c r="E536" s="169"/>
    </row>
    <row r="537" spans="1:5" s="153" customFormat="1" ht="15" customHeight="1">
      <c r="A537" s="244" t="s">
        <v>469</v>
      </c>
      <c r="B537" s="245"/>
      <c r="C537" s="248"/>
      <c r="D537" s="246"/>
      <c r="E537" s="169"/>
    </row>
    <row r="538" spans="1:5" s="153" customFormat="1" ht="15" customHeight="1">
      <c r="A538" s="244" t="s">
        <v>470</v>
      </c>
      <c r="B538" s="245">
        <v>53</v>
      </c>
      <c r="C538" s="248"/>
      <c r="D538" s="246">
        <f t="shared" si="29"/>
        <v>-1</v>
      </c>
      <c r="E538" s="169"/>
    </row>
    <row r="539" spans="1:5" s="153" customFormat="1" ht="15" customHeight="1">
      <c r="A539" s="244" t="s">
        <v>471</v>
      </c>
      <c r="B539" s="245">
        <f>SUM(B540:B546)</f>
        <v>416</v>
      </c>
      <c r="C539" s="245">
        <f>SUM(C540:C546)</f>
        <v>379</v>
      </c>
      <c r="D539" s="246">
        <f t="shared" si="29"/>
        <v>-0.0889423076923077</v>
      </c>
      <c r="E539" s="169"/>
    </row>
    <row r="540" spans="1:5" s="153" customFormat="1" ht="15" customHeight="1">
      <c r="A540" s="244" t="s">
        <v>103</v>
      </c>
      <c r="B540" s="245">
        <v>302</v>
      </c>
      <c r="C540" s="248">
        <v>323</v>
      </c>
      <c r="D540" s="246">
        <f t="shared" si="29"/>
        <v>0.0695364238410596</v>
      </c>
      <c r="E540" s="169"/>
    </row>
    <row r="541" spans="1:5" s="153" customFormat="1" ht="15" customHeight="1">
      <c r="A541" s="244" t="s">
        <v>104</v>
      </c>
      <c r="B541" s="245">
        <v>59</v>
      </c>
      <c r="C541" s="248">
        <v>21</v>
      </c>
      <c r="D541" s="246">
        <f t="shared" si="29"/>
        <v>-0.6440677966101694</v>
      </c>
      <c r="E541" s="169"/>
    </row>
    <row r="542" spans="1:5" s="153" customFormat="1" ht="15" customHeight="1">
      <c r="A542" s="244" t="s">
        <v>105</v>
      </c>
      <c r="B542" s="245"/>
      <c r="C542" s="248"/>
      <c r="D542" s="246"/>
      <c r="E542" s="169"/>
    </row>
    <row r="543" spans="1:5" s="153" customFormat="1" ht="15" customHeight="1">
      <c r="A543" s="244" t="s">
        <v>472</v>
      </c>
      <c r="B543" s="245"/>
      <c r="C543" s="248"/>
      <c r="D543" s="246"/>
      <c r="E543" s="169"/>
    </row>
    <row r="544" spans="1:5" s="153" customFormat="1" ht="15" customHeight="1">
      <c r="A544" s="244" t="s">
        <v>473</v>
      </c>
      <c r="B544" s="245">
        <v>5</v>
      </c>
      <c r="C544" s="248"/>
      <c r="D544" s="246">
        <f t="shared" si="29"/>
        <v>-1</v>
      </c>
      <c r="E544" s="169"/>
    </row>
    <row r="545" spans="1:5" s="153" customFormat="1" ht="15" customHeight="1">
      <c r="A545" s="244" t="s">
        <v>474</v>
      </c>
      <c r="B545" s="245">
        <v>35</v>
      </c>
      <c r="C545" s="248">
        <v>20</v>
      </c>
      <c r="D545" s="246">
        <f t="shared" si="29"/>
        <v>-0.42857142857142855</v>
      </c>
      <c r="E545" s="169"/>
    </row>
    <row r="546" spans="1:5" s="153" customFormat="1" ht="15" customHeight="1">
      <c r="A546" s="244" t="s">
        <v>475</v>
      </c>
      <c r="B546" s="245">
        <v>15</v>
      </c>
      <c r="C546" s="248">
        <v>15</v>
      </c>
      <c r="D546" s="246">
        <f t="shared" si="29"/>
        <v>0</v>
      </c>
      <c r="E546" s="169"/>
    </row>
    <row r="547" spans="1:5" s="153" customFormat="1" ht="15" customHeight="1">
      <c r="A547" s="244" t="s">
        <v>476</v>
      </c>
      <c r="B547" s="245"/>
      <c r="C547" s="248"/>
      <c r="D547" s="246"/>
      <c r="E547" s="169"/>
    </row>
    <row r="548" spans="1:5" s="153" customFormat="1" ht="15" customHeight="1">
      <c r="A548" s="244" t="s">
        <v>477</v>
      </c>
      <c r="B548" s="245"/>
      <c r="C548" s="248"/>
      <c r="D548" s="246"/>
      <c r="E548" s="169"/>
    </row>
    <row r="549" spans="1:5" s="153" customFormat="1" ht="15" customHeight="1">
      <c r="A549" s="244" t="s">
        <v>478</v>
      </c>
      <c r="B549" s="245"/>
      <c r="C549" s="248"/>
      <c r="D549" s="246"/>
      <c r="E549" s="169"/>
    </row>
    <row r="550" spans="1:5" s="153" customFormat="1" ht="15" customHeight="1">
      <c r="A550" s="244" t="s">
        <v>479</v>
      </c>
      <c r="B550" s="245">
        <f>SUM(B551:B558)</f>
        <v>7017</v>
      </c>
      <c r="C550" s="245">
        <f>SUM(C551:C558)</f>
        <v>4463</v>
      </c>
      <c r="D550" s="246">
        <f t="shared" si="29"/>
        <v>-0.3639732079236141</v>
      </c>
      <c r="E550" s="169"/>
    </row>
    <row r="551" spans="1:5" s="153" customFormat="1" ht="15" customHeight="1">
      <c r="A551" s="244" t="s">
        <v>480</v>
      </c>
      <c r="B551" s="245">
        <v>18</v>
      </c>
      <c r="C551" s="248">
        <v>8</v>
      </c>
      <c r="D551" s="246">
        <f t="shared" si="29"/>
        <v>-0.5555555555555556</v>
      </c>
      <c r="E551" s="169"/>
    </row>
    <row r="552" spans="1:5" s="153" customFormat="1" ht="15" customHeight="1">
      <c r="A552" s="244" t="s">
        <v>481</v>
      </c>
      <c r="B552" s="245"/>
      <c r="C552" s="248"/>
      <c r="D552" s="246"/>
      <c r="E552" s="169"/>
    </row>
    <row r="553" spans="1:5" s="153" customFormat="1" ht="15" customHeight="1">
      <c r="A553" s="244" t="s">
        <v>482</v>
      </c>
      <c r="B553" s="245"/>
      <c r="C553" s="245"/>
      <c r="D553" s="246"/>
      <c r="E553" s="169"/>
    </row>
    <row r="554" spans="1:5" s="153" customFormat="1" ht="15" customHeight="1">
      <c r="A554" s="244" t="s">
        <v>483</v>
      </c>
      <c r="B554" s="245"/>
      <c r="C554" s="248"/>
      <c r="D554" s="246"/>
      <c r="E554" s="169"/>
    </row>
    <row r="555" spans="1:5" s="153" customFormat="1" ht="15" customHeight="1">
      <c r="A555" s="244" t="s">
        <v>484</v>
      </c>
      <c r="B555" s="245">
        <v>6467</v>
      </c>
      <c r="C555" s="248">
        <v>3994</v>
      </c>
      <c r="D555" s="246">
        <f t="shared" si="29"/>
        <v>-0.3824029689191279</v>
      </c>
      <c r="E555" s="169"/>
    </row>
    <row r="556" spans="1:5" s="153" customFormat="1" ht="15" customHeight="1">
      <c r="A556" s="244" t="s">
        <v>485</v>
      </c>
      <c r="B556" s="245">
        <v>260</v>
      </c>
      <c r="C556" s="248">
        <v>189</v>
      </c>
      <c r="D556" s="246">
        <f t="shared" si="29"/>
        <v>-0.27307692307692305</v>
      </c>
      <c r="E556" s="169"/>
    </row>
    <row r="557" spans="1:5" s="153" customFormat="1" ht="15" customHeight="1">
      <c r="A557" s="244" t="s">
        <v>486</v>
      </c>
      <c r="B557" s="245">
        <v>265</v>
      </c>
      <c r="C557" s="248">
        <v>265</v>
      </c>
      <c r="D557" s="246">
        <f t="shared" si="29"/>
        <v>0</v>
      </c>
      <c r="E557" s="169"/>
    </row>
    <row r="558" spans="1:5" s="153" customFormat="1" ht="15" customHeight="1">
      <c r="A558" s="244" t="s">
        <v>487</v>
      </c>
      <c r="B558" s="245">
        <v>7</v>
      </c>
      <c r="C558" s="248">
        <v>7</v>
      </c>
      <c r="D558" s="246">
        <f t="shared" si="29"/>
        <v>0</v>
      </c>
      <c r="E558" s="169"/>
    </row>
    <row r="559" spans="1:5" s="153" customFormat="1" ht="15" customHeight="1">
      <c r="A559" s="244" t="s">
        <v>488</v>
      </c>
      <c r="B559" s="245"/>
      <c r="C559" s="248"/>
      <c r="D559" s="246"/>
      <c r="E559" s="169"/>
    </row>
    <row r="560" spans="1:5" s="153" customFormat="1" ht="15" customHeight="1">
      <c r="A560" s="244" t="s">
        <v>489</v>
      </c>
      <c r="B560" s="245"/>
      <c r="C560" s="248"/>
      <c r="D560" s="246"/>
      <c r="E560" s="169"/>
    </row>
    <row r="561" spans="1:5" s="153" customFormat="1" ht="15" customHeight="1">
      <c r="A561" s="244" t="s">
        <v>490</v>
      </c>
      <c r="B561" s="245"/>
      <c r="C561" s="248"/>
      <c r="D561" s="246"/>
      <c r="E561" s="169"/>
    </row>
    <row r="562" spans="1:5" s="153" customFormat="1" ht="15" customHeight="1">
      <c r="A562" s="244" t="s">
        <v>491</v>
      </c>
      <c r="B562" s="245"/>
      <c r="C562" s="248"/>
      <c r="D562" s="246"/>
      <c r="E562" s="169"/>
    </row>
    <row r="563" spans="1:5" s="153" customFormat="1" ht="15" customHeight="1">
      <c r="A563" s="244" t="s">
        <v>492</v>
      </c>
      <c r="B563" s="245">
        <f>SUM(B564:B572)</f>
        <v>1360</v>
      </c>
      <c r="C563" s="245">
        <f>SUM(C564:C572)</f>
        <v>1360</v>
      </c>
      <c r="D563" s="246">
        <f t="shared" si="29"/>
        <v>0</v>
      </c>
      <c r="E563" s="169"/>
    </row>
    <row r="564" spans="1:5" s="153" customFormat="1" ht="15" customHeight="1">
      <c r="A564" s="244" t="s">
        <v>493</v>
      </c>
      <c r="B564" s="245"/>
      <c r="C564" s="248">
        <v>114</v>
      </c>
      <c r="D564" s="246"/>
      <c r="E564" s="169"/>
    </row>
    <row r="565" spans="1:5" s="153" customFormat="1" ht="15" customHeight="1">
      <c r="A565" s="244" t="s">
        <v>494</v>
      </c>
      <c r="B565" s="245"/>
      <c r="C565" s="248">
        <v>124</v>
      </c>
      <c r="D565" s="246"/>
      <c r="E565" s="169"/>
    </row>
    <row r="566" spans="1:5" s="237" customFormat="1" ht="15" customHeight="1">
      <c r="A566" s="244" t="s">
        <v>495</v>
      </c>
      <c r="B566" s="245"/>
      <c r="C566" s="248"/>
      <c r="D566" s="246"/>
      <c r="E566" s="247"/>
    </row>
    <row r="567" spans="1:5" s="153" customFormat="1" ht="15" customHeight="1">
      <c r="A567" s="244" t="s">
        <v>496</v>
      </c>
      <c r="B567" s="245"/>
      <c r="C567" s="248">
        <v>809</v>
      </c>
      <c r="D567" s="246"/>
      <c r="E567" s="169"/>
    </row>
    <row r="568" spans="1:5" s="153" customFormat="1" ht="15" customHeight="1">
      <c r="A568" s="244" t="s">
        <v>497</v>
      </c>
      <c r="B568" s="245"/>
      <c r="C568" s="248"/>
      <c r="D568" s="246"/>
      <c r="E568" s="169"/>
    </row>
    <row r="569" spans="1:5" s="153" customFormat="1" ht="15" customHeight="1">
      <c r="A569" s="244" t="s">
        <v>498</v>
      </c>
      <c r="B569" s="245"/>
      <c r="C569" s="245">
        <v>43</v>
      </c>
      <c r="D569" s="246"/>
      <c r="E569" s="169"/>
    </row>
    <row r="570" spans="1:5" s="153" customFormat="1" ht="15" customHeight="1">
      <c r="A570" s="244" t="s">
        <v>499</v>
      </c>
      <c r="B570" s="245"/>
      <c r="C570" s="248"/>
      <c r="D570" s="246"/>
      <c r="E570" s="169"/>
    </row>
    <row r="571" spans="1:5" s="153" customFormat="1" ht="15" customHeight="1">
      <c r="A571" s="244" t="s">
        <v>500</v>
      </c>
      <c r="B571" s="245"/>
      <c r="C571" s="245"/>
      <c r="D571" s="246"/>
      <c r="E571" s="169"/>
    </row>
    <row r="572" spans="1:5" s="153" customFormat="1" ht="15" customHeight="1">
      <c r="A572" s="244" t="s">
        <v>501</v>
      </c>
      <c r="B572" s="245">
        <v>1360</v>
      </c>
      <c r="C572" s="245">
        <v>270</v>
      </c>
      <c r="D572" s="246">
        <f t="shared" si="29"/>
        <v>-0.8014705882352942</v>
      </c>
      <c r="E572" s="169"/>
    </row>
    <row r="573" spans="1:5" s="153" customFormat="1" ht="15" customHeight="1">
      <c r="A573" s="244" t="s">
        <v>502</v>
      </c>
      <c r="B573" s="245">
        <f>SUM(B574:B580)</f>
        <v>2531</v>
      </c>
      <c r="C573" s="245">
        <f>SUM(C574:C580)</f>
        <v>2169</v>
      </c>
      <c r="D573" s="246">
        <f t="shared" si="29"/>
        <v>-0.1430264717502963</v>
      </c>
      <c r="E573" s="169"/>
    </row>
    <row r="574" spans="1:5" s="153" customFormat="1" ht="15" customHeight="1">
      <c r="A574" s="244" t="s">
        <v>503</v>
      </c>
      <c r="B574" s="245">
        <v>280</v>
      </c>
      <c r="C574" s="248">
        <v>399</v>
      </c>
      <c r="D574" s="246">
        <f t="shared" si="29"/>
        <v>0.425</v>
      </c>
      <c r="E574" s="169"/>
    </row>
    <row r="575" spans="1:5" s="153" customFormat="1" ht="15" customHeight="1">
      <c r="A575" s="244" t="s">
        <v>504</v>
      </c>
      <c r="B575" s="245"/>
      <c r="C575" s="248"/>
      <c r="D575" s="246"/>
      <c r="E575" s="169"/>
    </row>
    <row r="576" spans="1:5" s="153" customFormat="1" ht="15" customHeight="1">
      <c r="A576" s="244" t="s">
        <v>505</v>
      </c>
      <c r="B576" s="245"/>
      <c r="C576" s="248">
        <v>1421</v>
      </c>
      <c r="D576" s="246"/>
      <c r="E576" s="169"/>
    </row>
    <row r="577" spans="1:5" s="153" customFormat="1" ht="15" customHeight="1">
      <c r="A577" s="244" t="s">
        <v>506</v>
      </c>
      <c r="B577" s="245"/>
      <c r="C577" s="248"/>
      <c r="D577" s="246"/>
      <c r="E577" s="169"/>
    </row>
    <row r="578" spans="1:5" s="153" customFormat="1" ht="15" customHeight="1">
      <c r="A578" s="244" t="s">
        <v>507</v>
      </c>
      <c r="B578" s="245">
        <v>0</v>
      </c>
      <c r="C578" s="248">
        <v>349</v>
      </c>
      <c r="D578" s="246"/>
      <c r="E578" s="169"/>
    </row>
    <row r="579" spans="1:5" s="153" customFormat="1" ht="15" customHeight="1">
      <c r="A579" s="244" t="s">
        <v>508</v>
      </c>
      <c r="B579" s="245"/>
      <c r="C579" s="248"/>
      <c r="D579" s="246"/>
      <c r="E579" s="169"/>
    </row>
    <row r="580" spans="1:5" s="153" customFormat="1" ht="15" customHeight="1">
      <c r="A580" s="244" t="s">
        <v>509</v>
      </c>
      <c r="B580" s="245">
        <v>2251</v>
      </c>
      <c r="C580" s="245"/>
      <c r="D580" s="246">
        <f t="shared" si="29"/>
        <v>-1</v>
      </c>
      <c r="E580" s="169"/>
    </row>
    <row r="581" spans="1:5" s="153" customFormat="1" ht="15" customHeight="1">
      <c r="A581" s="244" t="s">
        <v>510</v>
      </c>
      <c r="B581" s="245">
        <f>SUM(B582:B587)</f>
        <v>85</v>
      </c>
      <c r="C581" s="245">
        <f>SUM(C582:C587)</f>
        <v>198</v>
      </c>
      <c r="D581" s="246">
        <f t="shared" si="29"/>
        <v>1.3294117647058823</v>
      </c>
      <c r="E581" s="169"/>
    </row>
    <row r="582" spans="1:5" s="153" customFormat="1" ht="15" customHeight="1">
      <c r="A582" s="244" t="s">
        <v>511</v>
      </c>
      <c r="B582" s="245">
        <v>84</v>
      </c>
      <c r="C582" s="248">
        <v>198</v>
      </c>
      <c r="D582" s="246">
        <f aca="true" t="shared" si="30" ref="D582:D645">(C582-B582)/B582</f>
        <v>1.3571428571428572</v>
      </c>
      <c r="E582" s="169"/>
    </row>
    <row r="583" spans="1:5" s="237" customFormat="1" ht="15" customHeight="1">
      <c r="A583" s="244" t="s">
        <v>512</v>
      </c>
      <c r="B583" s="245"/>
      <c r="C583" s="245"/>
      <c r="D583" s="246"/>
      <c r="E583" s="247"/>
    </row>
    <row r="584" spans="1:5" s="153" customFormat="1" ht="15" customHeight="1">
      <c r="A584" s="244" t="s">
        <v>513</v>
      </c>
      <c r="B584" s="245"/>
      <c r="C584" s="248"/>
      <c r="D584" s="246"/>
      <c r="E584" s="169"/>
    </row>
    <row r="585" spans="1:5" s="153" customFormat="1" ht="15" customHeight="1">
      <c r="A585" s="244" t="s">
        <v>514</v>
      </c>
      <c r="B585" s="245"/>
      <c r="C585" s="248"/>
      <c r="D585" s="246"/>
      <c r="E585" s="169"/>
    </row>
    <row r="586" spans="1:5" s="153" customFormat="1" ht="15" customHeight="1">
      <c r="A586" s="244" t="s">
        <v>515</v>
      </c>
      <c r="B586" s="245">
        <v>1</v>
      </c>
      <c r="C586" s="245"/>
      <c r="D586" s="246">
        <f t="shared" si="30"/>
        <v>-1</v>
      </c>
      <c r="E586" s="169"/>
    </row>
    <row r="587" spans="1:5" s="153" customFormat="1" ht="15" customHeight="1">
      <c r="A587" s="244" t="s">
        <v>516</v>
      </c>
      <c r="B587" s="245"/>
      <c r="C587" s="248"/>
      <c r="D587" s="246"/>
      <c r="E587" s="169"/>
    </row>
    <row r="588" spans="1:5" s="153" customFormat="1" ht="15" customHeight="1">
      <c r="A588" s="244" t="s">
        <v>517</v>
      </c>
      <c r="B588" s="245">
        <f>SUM(B589:B594)</f>
        <v>161</v>
      </c>
      <c r="C588" s="245">
        <f>SUM(C589:C594)</f>
        <v>204</v>
      </c>
      <c r="D588" s="246">
        <f t="shared" si="30"/>
        <v>0.2670807453416149</v>
      </c>
      <c r="E588" s="169"/>
    </row>
    <row r="589" spans="1:5" s="153" customFormat="1" ht="15" customHeight="1">
      <c r="A589" s="244" t="s">
        <v>518</v>
      </c>
      <c r="B589" s="245">
        <v>11</v>
      </c>
      <c r="C589" s="245">
        <v>1</v>
      </c>
      <c r="D589" s="246">
        <f t="shared" si="30"/>
        <v>-0.9090909090909091</v>
      </c>
      <c r="E589" s="169"/>
    </row>
    <row r="590" spans="1:5" s="153" customFormat="1" ht="15" customHeight="1">
      <c r="A590" s="244" t="s">
        <v>519</v>
      </c>
      <c r="B590" s="245">
        <v>100</v>
      </c>
      <c r="C590" s="248"/>
      <c r="D590" s="246">
        <f t="shared" si="30"/>
        <v>-1</v>
      </c>
      <c r="E590" s="169"/>
    </row>
    <row r="591" spans="1:5" s="153" customFormat="1" ht="15" customHeight="1">
      <c r="A591" s="244" t="s">
        <v>520</v>
      </c>
      <c r="B591" s="245"/>
      <c r="C591" s="248"/>
      <c r="D591" s="246"/>
      <c r="E591" s="169"/>
    </row>
    <row r="592" spans="1:5" s="153" customFormat="1" ht="15" customHeight="1">
      <c r="A592" s="244" t="s">
        <v>521</v>
      </c>
      <c r="B592" s="245"/>
      <c r="C592" s="248">
        <v>20</v>
      </c>
      <c r="D592" s="246"/>
      <c r="E592" s="169"/>
    </row>
    <row r="593" spans="1:5" s="153" customFormat="1" ht="15" customHeight="1">
      <c r="A593" s="244" t="s">
        <v>522</v>
      </c>
      <c r="B593" s="245">
        <v>50</v>
      </c>
      <c r="C593" s="248"/>
      <c r="D593" s="246">
        <f t="shared" si="30"/>
        <v>-1</v>
      </c>
      <c r="E593" s="169"/>
    </row>
    <row r="594" spans="1:5" s="153" customFormat="1" ht="15" customHeight="1">
      <c r="A594" s="244" t="s">
        <v>523</v>
      </c>
      <c r="B594" s="245"/>
      <c r="C594" s="248">
        <v>183</v>
      </c>
      <c r="D594" s="246"/>
      <c r="E594" s="169"/>
    </row>
    <row r="595" spans="1:5" s="153" customFormat="1" ht="15" customHeight="1">
      <c r="A595" s="244" t="s">
        <v>524</v>
      </c>
      <c r="B595" s="245">
        <f>SUM(B596:B603)</f>
        <v>300</v>
      </c>
      <c r="C595" s="245">
        <f>SUM(C596:C603)</f>
        <v>396</v>
      </c>
      <c r="D595" s="246">
        <f t="shared" si="30"/>
        <v>0.32</v>
      </c>
      <c r="E595" s="169"/>
    </row>
    <row r="596" spans="1:5" s="153" customFormat="1" ht="15" customHeight="1">
      <c r="A596" s="244" t="s">
        <v>103</v>
      </c>
      <c r="B596" s="245">
        <v>114</v>
      </c>
      <c r="C596" s="248">
        <v>102</v>
      </c>
      <c r="D596" s="246">
        <f t="shared" si="30"/>
        <v>-0.10526315789473684</v>
      </c>
      <c r="E596" s="169"/>
    </row>
    <row r="597" spans="1:5" s="153" customFormat="1" ht="15" customHeight="1">
      <c r="A597" s="244" t="s">
        <v>104</v>
      </c>
      <c r="B597" s="245">
        <v>7</v>
      </c>
      <c r="C597" s="248">
        <v>16</v>
      </c>
      <c r="D597" s="246">
        <f t="shared" si="30"/>
        <v>1.2857142857142858</v>
      </c>
      <c r="E597" s="169"/>
    </row>
    <row r="598" spans="1:5" s="153" customFormat="1" ht="15" customHeight="1">
      <c r="A598" s="244" t="s">
        <v>105</v>
      </c>
      <c r="B598" s="245"/>
      <c r="C598" s="248"/>
      <c r="D598" s="246"/>
      <c r="E598" s="169"/>
    </row>
    <row r="599" spans="1:5" s="153" customFormat="1" ht="15" customHeight="1">
      <c r="A599" s="244" t="s">
        <v>525</v>
      </c>
      <c r="B599" s="245">
        <v>25</v>
      </c>
      <c r="C599" s="248">
        <v>61</v>
      </c>
      <c r="D599" s="246">
        <f t="shared" si="30"/>
        <v>1.44</v>
      </c>
      <c r="E599" s="169"/>
    </row>
    <row r="600" spans="1:5" s="153" customFormat="1" ht="15" customHeight="1">
      <c r="A600" s="244" t="s">
        <v>526</v>
      </c>
      <c r="B600" s="245">
        <v>35</v>
      </c>
      <c r="C600" s="248">
        <v>7</v>
      </c>
      <c r="D600" s="246">
        <f t="shared" si="30"/>
        <v>-0.8</v>
      </c>
      <c r="E600" s="169"/>
    </row>
    <row r="601" spans="1:5" s="153" customFormat="1" ht="15" customHeight="1">
      <c r="A601" s="244" t="s">
        <v>527</v>
      </c>
      <c r="B601" s="245"/>
      <c r="C601" s="248"/>
      <c r="D601" s="246"/>
      <c r="E601" s="169"/>
    </row>
    <row r="602" spans="1:5" s="153" customFormat="1" ht="15" customHeight="1">
      <c r="A602" s="244" t="s">
        <v>528</v>
      </c>
      <c r="B602" s="245">
        <v>25</v>
      </c>
      <c r="C602" s="248">
        <v>183</v>
      </c>
      <c r="D602" s="246">
        <f t="shared" si="30"/>
        <v>6.32</v>
      </c>
      <c r="E602" s="169"/>
    </row>
    <row r="603" spans="1:5" s="153" customFormat="1" ht="15" customHeight="1">
      <c r="A603" s="244" t="s">
        <v>529</v>
      </c>
      <c r="B603" s="245">
        <v>94</v>
      </c>
      <c r="C603" s="248">
        <v>27</v>
      </c>
      <c r="D603" s="246">
        <f t="shared" si="30"/>
        <v>-0.7127659574468085</v>
      </c>
      <c r="E603" s="169"/>
    </row>
    <row r="604" spans="1:5" s="153" customFormat="1" ht="15" customHeight="1">
      <c r="A604" s="244" t="s">
        <v>530</v>
      </c>
      <c r="B604" s="245">
        <f>SUM(B605:B608)</f>
        <v>62</v>
      </c>
      <c r="C604" s="245">
        <f>SUM(C605:C608)</f>
        <v>48</v>
      </c>
      <c r="D604" s="246">
        <f t="shared" si="30"/>
        <v>-0.22580645161290322</v>
      </c>
      <c r="E604" s="169"/>
    </row>
    <row r="605" spans="1:5" s="153" customFormat="1" ht="15" customHeight="1">
      <c r="A605" s="244" t="s">
        <v>103</v>
      </c>
      <c r="B605" s="245">
        <v>48</v>
      </c>
      <c r="C605" s="248">
        <v>46</v>
      </c>
      <c r="D605" s="246">
        <f t="shared" si="30"/>
        <v>-0.041666666666666664</v>
      </c>
      <c r="E605" s="169"/>
    </row>
    <row r="606" spans="1:5" s="153" customFormat="1" ht="15" customHeight="1">
      <c r="A606" s="244" t="s">
        <v>104</v>
      </c>
      <c r="B606" s="245">
        <v>2</v>
      </c>
      <c r="C606" s="248">
        <v>2</v>
      </c>
      <c r="D606" s="246">
        <f t="shared" si="30"/>
        <v>0</v>
      </c>
      <c r="E606" s="169"/>
    </row>
    <row r="607" spans="1:5" s="153" customFormat="1" ht="15" customHeight="1">
      <c r="A607" s="244" t="s">
        <v>105</v>
      </c>
      <c r="B607" s="245"/>
      <c r="C607" s="248"/>
      <c r="D607" s="246"/>
      <c r="E607" s="169"/>
    </row>
    <row r="608" spans="1:5" s="153" customFormat="1" ht="15" customHeight="1">
      <c r="A608" s="244" t="s">
        <v>531</v>
      </c>
      <c r="B608" s="245">
        <v>12</v>
      </c>
      <c r="C608" s="248"/>
      <c r="D608" s="246">
        <f t="shared" si="30"/>
        <v>-1</v>
      </c>
      <c r="E608" s="169"/>
    </row>
    <row r="609" spans="1:5" s="153" customFormat="1" ht="15" customHeight="1">
      <c r="A609" s="244" t="s">
        <v>532</v>
      </c>
      <c r="B609" s="245">
        <f>SUM(B610:B611)</f>
        <v>100</v>
      </c>
      <c r="C609" s="245">
        <f>SUM(C610:C611)</f>
        <v>3270</v>
      </c>
      <c r="D609" s="246">
        <f t="shared" si="30"/>
        <v>31.7</v>
      </c>
      <c r="E609" s="169"/>
    </row>
    <row r="610" spans="1:5" s="153" customFormat="1" ht="15" customHeight="1">
      <c r="A610" s="244" t="s">
        <v>533</v>
      </c>
      <c r="B610" s="245"/>
      <c r="C610" s="248"/>
      <c r="D610" s="246"/>
      <c r="E610" s="169"/>
    </row>
    <row r="611" spans="1:5" s="153" customFormat="1" ht="15" customHeight="1">
      <c r="A611" s="244" t="s">
        <v>534</v>
      </c>
      <c r="B611" s="245">
        <v>100</v>
      </c>
      <c r="C611" s="248">
        <v>3270</v>
      </c>
      <c r="D611" s="246">
        <f t="shared" si="30"/>
        <v>31.7</v>
      </c>
      <c r="E611" s="169"/>
    </row>
    <row r="612" spans="1:5" s="153" customFormat="1" ht="15" customHeight="1">
      <c r="A612" s="244" t="s">
        <v>535</v>
      </c>
      <c r="B612" s="245">
        <f>SUM(B613:B614)</f>
        <v>5</v>
      </c>
      <c r="C612" s="245">
        <f>SUM(C613:C614)</f>
        <v>1625</v>
      </c>
      <c r="D612" s="246">
        <f t="shared" si="30"/>
        <v>324</v>
      </c>
      <c r="E612" s="169"/>
    </row>
    <row r="613" spans="1:5" s="153" customFormat="1" ht="15" customHeight="1">
      <c r="A613" s="244" t="s">
        <v>536</v>
      </c>
      <c r="B613" s="245">
        <v>5</v>
      </c>
      <c r="C613" s="248">
        <v>1575</v>
      </c>
      <c r="D613" s="246">
        <f t="shared" si="30"/>
        <v>314</v>
      </c>
      <c r="E613" s="169"/>
    </row>
    <row r="614" spans="1:5" s="153" customFormat="1" ht="15" customHeight="1">
      <c r="A614" s="244" t="s">
        <v>537</v>
      </c>
      <c r="B614" s="245"/>
      <c r="C614" s="248">
        <v>50</v>
      </c>
      <c r="D614" s="246"/>
      <c r="E614" s="169"/>
    </row>
    <row r="615" spans="1:5" s="153" customFormat="1" ht="15" customHeight="1">
      <c r="A615" s="244" t="s">
        <v>538</v>
      </c>
      <c r="B615" s="245">
        <f>SUM(B616:B617)</f>
        <v>0</v>
      </c>
      <c r="C615" s="245"/>
      <c r="D615" s="246"/>
      <c r="E615" s="169"/>
    </row>
    <row r="616" spans="1:5" s="153" customFormat="1" ht="15" customHeight="1">
      <c r="A616" s="244" t="s">
        <v>539</v>
      </c>
      <c r="B616" s="245"/>
      <c r="C616" s="248"/>
      <c r="D616" s="246"/>
      <c r="E616" s="169"/>
    </row>
    <row r="617" spans="1:5" s="153" customFormat="1" ht="15" customHeight="1">
      <c r="A617" s="244" t="s">
        <v>540</v>
      </c>
      <c r="B617" s="245">
        <v>0</v>
      </c>
      <c r="C617" s="248"/>
      <c r="D617" s="246"/>
      <c r="E617" s="169"/>
    </row>
    <row r="618" spans="1:5" s="153" customFormat="1" ht="15" customHeight="1">
      <c r="A618" s="244" t="s">
        <v>541</v>
      </c>
      <c r="B618" s="245"/>
      <c r="C618" s="248"/>
      <c r="D618" s="246"/>
      <c r="E618" s="169"/>
    </row>
    <row r="619" spans="1:5" s="153" customFormat="1" ht="15" customHeight="1">
      <c r="A619" s="244" t="s">
        <v>542</v>
      </c>
      <c r="B619" s="245"/>
      <c r="C619" s="248"/>
      <c r="D619" s="246"/>
      <c r="E619" s="169"/>
    </row>
    <row r="620" spans="1:5" s="153" customFormat="1" ht="15" customHeight="1">
      <c r="A620" s="244" t="s">
        <v>543</v>
      </c>
      <c r="B620" s="245"/>
      <c r="C620" s="248"/>
      <c r="D620" s="246"/>
      <c r="E620" s="169"/>
    </row>
    <row r="621" spans="1:5" s="153" customFormat="1" ht="15" customHeight="1">
      <c r="A621" s="244" t="s">
        <v>544</v>
      </c>
      <c r="B621" s="245">
        <f>SUM(B622:B623)</f>
        <v>2</v>
      </c>
      <c r="C621" s="245">
        <f>SUM(C622:C623)</f>
        <v>2</v>
      </c>
      <c r="D621" s="246">
        <f t="shared" si="30"/>
        <v>0</v>
      </c>
      <c r="E621" s="169"/>
    </row>
    <row r="622" spans="1:5" s="153" customFormat="1" ht="15" customHeight="1">
      <c r="A622" s="244" t="s">
        <v>545</v>
      </c>
      <c r="B622" s="245"/>
      <c r="C622" s="248"/>
      <c r="D622" s="246"/>
      <c r="E622" s="169"/>
    </row>
    <row r="623" spans="1:5" s="153" customFormat="1" ht="15" customHeight="1">
      <c r="A623" s="244" t="s">
        <v>546</v>
      </c>
      <c r="B623" s="245">
        <v>2</v>
      </c>
      <c r="C623" s="248">
        <v>2</v>
      </c>
      <c r="D623" s="246">
        <f t="shared" si="30"/>
        <v>0</v>
      </c>
      <c r="E623" s="169"/>
    </row>
    <row r="624" spans="1:5" s="153" customFormat="1" ht="15" customHeight="1">
      <c r="A624" s="244" t="s">
        <v>547</v>
      </c>
      <c r="B624" s="245">
        <f>SUM(B625:B627)</f>
        <v>3730</v>
      </c>
      <c r="C624" s="245">
        <f>SUM(C625:C627)</f>
        <v>4019</v>
      </c>
      <c r="D624" s="246">
        <f t="shared" si="30"/>
        <v>0.0774798927613941</v>
      </c>
      <c r="E624" s="169"/>
    </row>
    <row r="625" spans="1:5" s="153" customFormat="1" ht="15" customHeight="1">
      <c r="A625" s="244" t="s">
        <v>548</v>
      </c>
      <c r="B625" s="245"/>
      <c r="C625" s="248"/>
      <c r="D625" s="246"/>
      <c r="E625" s="169"/>
    </row>
    <row r="626" spans="1:5" s="153" customFormat="1" ht="15" customHeight="1">
      <c r="A626" s="244" t="s">
        <v>549</v>
      </c>
      <c r="B626" s="245">
        <v>3730</v>
      </c>
      <c r="C626" s="248">
        <v>4019</v>
      </c>
      <c r="D626" s="246">
        <f t="shared" si="30"/>
        <v>0.0774798927613941</v>
      </c>
      <c r="E626" s="169"/>
    </row>
    <row r="627" spans="1:5" s="153" customFormat="1" ht="15" customHeight="1">
      <c r="A627" s="244" t="s">
        <v>550</v>
      </c>
      <c r="B627" s="245"/>
      <c r="C627" s="248"/>
      <c r="D627" s="246"/>
      <c r="E627" s="169"/>
    </row>
    <row r="628" spans="1:5" s="153" customFormat="1" ht="15" customHeight="1">
      <c r="A628" s="244" t="s">
        <v>551</v>
      </c>
      <c r="B628" s="245">
        <f>SUM(B629:B632)</f>
        <v>459</v>
      </c>
      <c r="C628" s="248"/>
      <c r="D628" s="246">
        <f t="shared" si="30"/>
        <v>-1</v>
      </c>
      <c r="E628" s="169"/>
    </row>
    <row r="629" spans="1:5" s="153" customFormat="1" ht="15" customHeight="1">
      <c r="A629" s="244" t="s">
        <v>552</v>
      </c>
      <c r="B629" s="245">
        <v>134</v>
      </c>
      <c r="C629" s="248"/>
      <c r="D629" s="246">
        <f t="shared" si="30"/>
        <v>-1</v>
      </c>
      <c r="E629" s="169"/>
    </row>
    <row r="630" spans="1:5" s="153" customFormat="1" ht="15" customHeight="1">
      <c r="A630" s="244" t="s">
        <v>553</v>
      </c>
      <c r="B630" s="245">
        <v>159</v>
      </c>
      <c r="C630" s="248"/>
      <c r="D630" s="246">
        <f t="shared" si="30"/>
        <v>-1</v>
      </c>
      <c r="E630" s="169"/>
    </row>
    <row r="631" spans="1:5" s="153" customFormat="1" ht="15" customHeight="1">
      <c r="A631" s="244" t="s">
        <v>554</v>
      </c>
      <c r="B631" s="245">
        <v>166</v>
      </c>
      <c r="C631" s="245"/>
      <c r="D631" s="246">
        <f t="shared" si="30"/>
        <v>-1</v>
      </c>
      <c r="E631" s="169"/>
    </row>
    <row r="632" spans="1:5" s="153" customFormat="1" ht="15" customHeight="1">
      <c r="A632" s="244" t="s">
        <v>555</v>
      </c>
      <c r="B632" s="245"/>
      <c r="C632" s="248"/>
      <c r="D632" s="246"/>
      <c r="E632" s="169"/>
    </row>
    <row r="633" spans="1:5" s="153" customFormat="1" ht="15" customHeight="1">
      <c r="A633" s="244" t="s">
        <v>556</v>
      </c>
      <c r="B633" s="245">
        <f>SUM(B634:B640)</f>
        <v>0</v>
      </c>
      <c r="C633" s="245">
        <f>SUM(C634:C640)</f>
        <v>22</v>
      </c>
      <c r="D633" s="246"/>
      <c r="E633" s="169"/>
    </row>
    <row r="634" spans="1:5" s="153" customFormat="1" ht="15" customHeight="1">
      <c r="A634" s="244" t="s">
        <v>103</v>
      </c>
      <c r="B634" s="245"/>
      <c r="C634" s="248">
        <v>22</v>
      </c>
      <c r="D634" s="246"/>
      <c r="E634" s="169"/>
    </row>
    <row r="635" spans="1:5" s="153" customFormat="1" ht="15" customHeight="1">
      <c r="A635" s="244" t="s">
        <v>104</v>
      </c>
      <c r="B635" s="245"/>
      <c r="C635" s="248"/>
      <c r="D635" s="246"/>
      <c r="E635" s="169"/>
    </row>
    <row r="636" spans="1:5" s="153" customFormat="1" ht="15" customHeight="1">
      <c r="A636" s="244" t="s">
        <v>105</v>
      </c>
      <c r="B636" s="245"/>
      <c r="C636" s="248"/>
      <c r="D636" s="246"/>
      <c r="E636" s="169"/>
    </row>
    <row r="637" spans="1:5" s="153" customFormat="1" ht="15" customHeight="1">
      <c r="A637" s="244" t="s">
        <v>557</v>
      </c>
      <c r="B637" s="245"/>
      <c r="C637" s="248"/>
      <c r="D637" s="246"/>
      <c r="E637" s="169"/>
    </row>
    <row r="638" spans="1:5" s="153" customFormat="1" ht="15" customHeight="1">
      <c r="A638" s="244" t="s">
        <v>558</v>
      </c>
      <c r="B638" s="245"/>
      <c r="C638" s="248"/>
      <c r="D638" s="246"/>
      <c r="E638" s="169"/>
    </row>
    <row r="639" spans="1:5" s="153" customFormat="1" ht="15" customHeight="1">
      <c r="A639" s="244" t="s">
        <v>112</v>
      </c>
      <c r="B639" s="245"/>
      <c r="C639" s="248"/>
      <c r="D639" s="246"/>
      <c r="E639" s="169"/>
    </row>
    <row r="640" spans="1:5" s="153" customFormat="1" ht="15" customHeight="1">
      <c r="A640" s="244" t="s">
        <v>559</v>
      </c>
      <c r="B640" s="245"/>
      <c r="C640" s="248"/>
      <c r="D640" s="246"/>
      <c r="E640" s="169"/>
    </row>
    <row r="641" spans="1:5" s="153" customFormat="1" ht="15" customHeight="1">
      <c r="A641" s="244" t="s">
        <v>560</v>
      </c>
      <c r="B641" s="245">
        <f>B642</f>
        <v>1471</v>
      </c>
      <c r="C641" s="245">
        <f>C642</f>
        <v>73</v>
      </c>
      <c r="D641" s="246">
        <f t="shared" si="30"/>
        <v>-0.9503738953093134</v>
      </c>
      <c r="E641" s="169"/>
    </row>
    <row r="642" spans="1:5" s="153" customFormat="1" ht="15" customHeight="1">
      <c r="A642" s="244" t="s">
        <v>561</v>
      </c>
      <c r="B642" s="245">
        <v>1471</v>
      </c>
      <c r="C642" s="248">
        <v>73</v>
      </c>
      <c r="D642" s="246">
        <f t="shared" si="30"/>
        <v>-0.9503738953093134</v>
      </c>
      <c r="E642" s="169"/>
    </row>
    <row r="643" spans="1:5" s="153" customFormat="1" ht="15" customHeight="1">
      <c r="A643" s="244" t="s">
        <v>562</v>
      </c>
      <c r="B643" s="245">
        <f>B644+B649+B662+B666+B678+B681+B685+B690+B694+B698+B701+B710+B712</f>
        <v>19213</v>
      </c>
      <c r="C643" s="245">
        <f>C644+C649+C662+C666+C678+C681+C685+C690+C694+C698+C701+C710+C712</f>
        <v>19118</v>
      </c>
      <c r="D643" s="246">
        <f t="shared" si="30"/>
        <v>-0.004944568781554156</v>
      </c>
      <c r="E643" s="169"/>
    </row>
    <row r="644" spans="1:5" s="153" customFormat="1" ht="15" customHeight="1">
      <c r="A644" s="244" t="s">
        <v>563</v>
      </c>
      <c r="B644" s="245">
        <f>SUM(B645:B648)</f>
        <v>1588</v>
      </c>
      <c r="C644" s="245">
        <f>SUM(C645:C648)</f>
        <v>860</v>
      </c>
      <c r="D644" s="246">
        <f t="shared" si="30"/>
        <v>-0.45843828715365237</v>
      </c>
      <c r="E644" s="169"/>
    </row>
    <row r="645" spans="1:5" s="153" customFormat="1" ht="15" customHeight="1">
      <c r="A645" s="244" t="s">
        <v>103</v>
      </c>
      <c r="B645" s="245">
        <v>1546</v>
      </c>
      <c r="C645" s="248">
        <v>654</v>
      </c>
      <c r="D645" s="246">
        <f t="shared" si="30"/>
        <v>-0.5769728331177232</v>
      </c>
      <c r="E645" s="169"/>
    </row>
    <row r="646" spans="1:5" s="153" customFormat="1" ht="15" customHeight="1">
      <c r="A646" s="244" t="s">
        <v>104</v>
      </c>
      <c r="B646" s="245"/>
      <c r="C646" s="248">
        <v>196</v>
      </c>
      <c r="D646" s="246"/>
      <c r="E646" s="169"/>
    </row>
    <row r="647" spans="1:5" s="153" customFormat="1" ht="15" customHeight="1">
      <c r="A647" s="244" t="s">
        <v>105</v>
      </c>
      <c r="B647" s="245"/>
      <c r="C647" s="248"/>
      <c r="D647" s="246"/>
      <c r="E647" s="169"/>
    </row>
    <row r="648" spans="1:5" s="153" customFormat="1" ht="15" customHeight="1">
      <c r="A648" s="244" t="s">
        <v>564</v>
      </c>
      <c r="B648" s="245">
        <v>42</v>
      </c>
      <c r="C648" s="248">
        <v>10</v>
      </c>
      <c r="D648" s="246">
        <f aca="true" t="shared" si="31" ref="D646:D709">(C648-B648)/B648</f>
        <v>-0.7619047619047619</v>
      </c>
      <c r="E648" s="169"/>
    </row>
    <row r="649" spans="1:5" s="153" customFormat="1" ht="15" customHeight="1">
      <c r="A649" s="244" t="s">
        <v>565</v>
      </c>
      <c r="B649" s="245">
        <f>SUM(B650:B661)</f>
        <v>819</v>
      </c>
      <c r="C649" s="245">
        <f>SUM(C650:C661)</f>
        <v>868</v>
      </c>
      <c r="D649" s="246">
        <f t="shared" si="31"/>
        <v>0.05982905982905983</v>
      </c>
      <c r="E649" s="169"/>
    </row>
    <row r="650" spans="1:5" s="153" customFormat="1" ht="15" customHeight="1">
      <c r="A650" s="244" t="s">
        <v>566</v>
      </c>
      <c r="B650" s="245">
        <v>0</v>
      </c>
      <c r="C650" s="248">
        <v>12</v>
      </c>
      <c r="D650" s="246"/>
      <c r="E650" s="169"/>
    </row>
    <row r="651" spans="1:5" s="153" customFormat="1" ht="15" customHeight="1">
      <c r="A651" s="244" t="s">
        <v>567</v>
      </c>
      <c r="B651" s="245">
        <v>0</v>
      </c>
      <c r="C651" s="248">
        <v>52</v>
      </c>
      <c r="D651" s="246"/>
      <c r="E651" s="169"/>
    </row>
    <row r="652" spans="1:5" s="153" customFormat="1" ht="15" customHeight="1">
      <c r="A652" s="244" t="s">
        <v>568</v>
      </c>
      <c r="B652" s="245"/>
      <c r="C652" s="245"/>
      <c r="D652" s="246"/>
      <c r="E652" s="169"/>
    </row>
    <row r="653" spans="1:5" s="153" customFormat="1" ht="15" customHeight="1">
      <c r="A653" s="244" t="s">
        <v>569</v>
      </c>
      <c r="B653" s="245"/>
      <c r="C653" s="248"/>
      <c r="D653" s="246"/>
      <c r="E653" s="169"/>
    </row>
    <row r="654" spans="1:5" s="153" customFormat="1" ht="15" customHeight="1">
      <c r="A654" s="244" t="s">
        <v>570</v>
      </c>
      <c r="B654" s="245"/>
      <c r="C654" s="248"/>
      <c r="D654" s="246"/>
      <c r="E654" s="169"/>
    </row>
    <row r="655" spans="1:5" s="153" customFormat="1" ht="15" customHeight="1">
      <c r="A655" s="244" t="s">
        <v>571</v>
      </c>
      <c r="B655" s="245"/>
      <c r="C655" s="248"/>
      <c r="D655" s="246"/>
      <c r="E655" s="169"/>
    </row>
    <row r="656" spans="1:5" s="153" customFormat="1" ht="15" customHeight="1">
      <c r="A656" s="244" t="s">
        <v>572</v>
      </c>
      <c r="B656" s="245">
        <v>800</v>
      </c>
      <c r="C656" s="248">
        <v>800</v>
      </c>
      <c r="D656" s="246">
        <f t="shared" si="31"/>
        <v>0</v>
      </c>
      <c r="E656" s="169"/>
    </row>
    <row r="657" spans="1:5" s="153" customFormat="1" ht="15" customHeight="1">
      <c r="A657" s="244" t="s">
        <v>573</v>
      </c>
      <c r="B657" s="245"/>
      <c r="C657" s="248"/>
      <c r="D657" s="246"/>
      <c r="E657" s="169"/>
    </row>
    <row r="658" spans="1:5" s="153" customFormat="1" ht="15" customHeight="1">
      <c r="A658" s="244" t="s">
        <v>574</v>
      </c>
      <c r="B658" s="245"/>
      <c r="C658" s="248"/>
      <c r="D658" s="246"/>
      <c r="E658" s="169"/>
    </row>
    <row r="659" spans="1:5" s="153" customFormat="1" ht="15" customHeight="1">
      <c r="A659" s="244" t="s">
        <v>575</v>
      </c>
      <c r="B659" s="245"/>
      <c r="C659" s="248"/>
      <c r="D659" s="246"/>
      <c r="E659" s="169"/>
    </row>
    <row r="660" spans="1:5" s="153" customFormat="1" ht="15" customHeight="1">
      <c r="A660" s="244" t="s">
        <v>576</v>
      </c>
      <c r="B660" s="245"/>
      <c r="C660" s="248"/>
      <c r="D660" s="246"/>
      <c r="E660" s="169"/>
    </row>
    <row r="661" spans="1:5" s="153" customFormat="1" ht="15" customHeight="1">
      <c r="A661" s="244" t="s">
        <v>577</v>
      </c>
      <c r="B661" s="245">
        <v>19</v>
      </c>
      <c r="C661" s="248">
        <v>4</v>
      </c>
      <c r="D661" s="246">
        <f t="shared" si="31"/>
        <v>-0.7894736842105263</v>
      </c>
      <c r="E661" s="169"/>
    </row>
    <row r="662" spans="1:5" s="153" customFormat="1" ht="15" customHeight="1">
      <c r="A662" s="244" t="s">
        <v>578</v>
      </c>
      <c r="B662" s="245">
        <f>SUM(B663:B665)</f>
        <v>3385</v>
      </c>
      <c r="C662" s="245">
        <f>SUM(C663:C665)</f>
        <v>4957</v>
      </c>
      <c r="D662" s="246">
        <f t="shared" si="31"/>
        <v>0.46440177252584935</v>
      </c>
      <c r="E662" s="169"/>
    </row>
    <row r="663" spans="1:5" s="153" customFormat="1" ht="15" customHeight="1">
      <c r="A663" s="244" t="s">
        <v>579</v>
      </c>
      <c r="B663" s="245">
        <v>270</v>
      </c>
      <c r="C663" s="245">
        <v>277</v>
      </c>
      <c r="D663" s="246">
        <f t="shared" si="31"/>
        <v>0.025925925925925925</v>
      </c>
      <c r="E663" s="169"/>
    </row>
    <row r="664" spans="1:5" s="153" customFormat="1" ht="15" customHeight="1">
      <c r="A664" s="244" t="s">
        <v>580</v>
      </c>
      <c r="B664" s="245">
        <v>2511</v>
      </c>
      <c r="C664" s="248">
        <v>4214</v>
      </c>
      <c r="D664" s="246">
        <f t="shared" si="31"/>
        <v>0.678215850258861</v>
      </c>
      <c r="E664" s="169"/>
    </row>
    <row r="665" spans="1:5" s="153" customFormat="1" ht="15" customHeight="1">
      <c r="A665" s="244" t="s">
        <v>581</v>
      </c>
      <c r="B665" s="245">
        <v>604</v>
      </c>
      <c r="C665" s="248">
        <v>466</v>
      </c>
      <c r="D665" s="246">
        <f t="shared" si="31"/>
        <v>-0.22847682119205298</v>
      </c>
      <c r="E665" s="169"/>
    </row>
    <row r="666" spans="1:5" s="153" customFormat="1" ht="15" customHeight="1">
      <c r="A666" s="244" t="s">
        <v>582</v>
      </c>
      <c r="B666" s="245">
        <f>SUM(B667:B677)</f>
        <v>3381</v>
      </c>
      <c r="C666" s="245">
        <f>SUM(C667:C677)</f>
        <v>2306</v>
      </c>
      <c r="D666" s="246">
        <f t="shared" si="31"/>
        <v>-0.31795326826382725</v>
      </c>
      <c r="E666" s="169"/>
    </row>
    <row r="667" spans="1:5" s="153" customFormat="1" ht="15" customHeight="1">
      <c r="A667" s="244" t="s">
        <v>583</v>
      </c>
      <c r="B667" s="245">
        <v>395</v>
      </c>
      <c r="C667" s="245">
        <v>369</v>
      </c>
      <c r="D667" s="246">
        <f t="shared" si="31"/>
        <v>-0.06582278481012659</v>
      </c>
      <c r="E667" s="169"/>
    </row>
    <row r="668" spans="1:5" s="153" customFormat="1" ht="15" customHeight="1">
      <c r="A668" s="244" t="s">
        <v>584</v>
      </c>
      <c r="B668" s="245"/>
      <c r="C668" s="248"/>
      <c r="D668" s="246"/>
      <c r="E668" s="169"/>
    </row>
    <row r="669" spans="1:5" s="153" customFormat="1" ht="15" customHeight="1">
      <c r="A669" s="244" t="s">
        <v>585</v>
      </c>
      <c r="B669" s="245">
        <v>446</v>
      </c>
      <c r="C669" s="248">
        <v>451</v>
      </c>
      <c r="D669" s="246">
        <f t="shared" si="31"/>
        <v>0.011210762331838564</v>
      </c>
      <c r="E669" s="169"/>
    </row>
    <row r="670" spans="1:5" s="153" customFormat="1" ht="15" customHeight="1">
      <c r="A670" s="244" t="s">
        <v>586</v>
      </c>
      <c r="B670" s="245"/>
      <c r="C670" s="248"/>
      <c r="D670" s="246"/>
      <c r="E670" s="169"/>
    </row>
    <row r="671" spans="1:5" s="153" customFormat="1" ht="15" customHeight="1">
      <c r="A671" s="244" t="s">
        <v>587</v>
      </c>
      <c r="B671" s="245"/>
      <c r="C671" s="248"/>
      <c r="D671" s="246"/>
      <c r="E671" s="169"/>
    </row>
    <row r="672" spans="1:5" s="153" customFormat="1" ht="15" customHeight="1">
      <c r="A672" s="244" t="s">
        <v>588</v>
      </c>
      <c r="B672" s="245"/>
      <c r="C672" s="248"/>
      <c r="D672" s="246"/>
      <c r="E672" s="169"/>
    </row>
    <row r="673" spans="1:5" s="153" customFormat="1" ht="15" customHeight="1">
      <c r="A673" s="244" t="s">
        <v>589</v>
      </c>
      <c r="B673" s="245"/>
      <c r="C673" s="248"/>
      <c r="D673" s="246"/>
      <c r="E673" s="169"/>
    </row>
    <row r="674" spans="1:5" s="153" customFormat="1" ht="15" customHeight="1">
      <c r="A674" s="244" t="s">
        <v>590</v>
      </c>
      <c r="B674" s="245">
        <v>2045</v>
      </c>
      <c r="C674" s="245">
        <v>1118</v>
      </c>
      <c r="D674" s="246">
        <f t="shared" si="31"/>
        <v>-0.45330073349633254</v>
      </c>
      <c r="E674" s="169"/>
    </row>
    <row r="675" spans="1:5" s="153" customFormat="1" ht="15" customHeight="1">
      <c r="A675" s="244" t="s">
        <v>591</v>
      </c>
      <c r="B675" s="245">
        <v>465</v>
      </c>
      <c r="C675" s="248">
        <v>368</v>
      </c>
      <c r="D675" s="246">
        <f t="shared" si="31"/>
        <v>-0.2086021505376344</v>
      </c>
      <c r="E675" s="169"/>
    </row>
    <row r="676" spans="1:5" s="153" customFormat="1" ht="15" customHeight="1">
      <c r="A676" s="244" t="s">
        <v>592</v>
      </c>
      <c r="B676" s="245"/>
      <c r="C676" s="248"/>
      <c r="D676" s="246"/>
      <c r="E676" s="169"/>
    </row>
    <row r="677" spans="1:5" s="153" customFormat="1" ht="15" customHeight="1">
      <c r="A677" s="244" t="s">
        <v>593</v>
      </c>
      <c r="B677" s="245">
        <v>30</v>
      </c>
      <c r="C677" s="248"/>
      <c r="D677" s="246">
        <f t="shared" si="31"/>
        <v>-1</v>
      </c>
      <c r="E677" s="169"/>
    </row>
    <row r="678" spans="1:5" s="153" customFormat="1" ht="15" customHeight="1">
      <c r="A678" s="244" t="s">
        <v>594</v>
      </c>
      <c r="B678" s="245">
        <f>B679+B680</f>
        <v>245</v>
      </c>
      <c r="C678" s="245">
        <f>C679+C680</f>
        <v>100</v>
      </c>
      <c r="D678" s="246">
        <f t="shared" si="31"/>
        <v>-0.5918367346938775</v>
      </c>
      <c r="E678" s="169"/>
    </row>
    <row r="679" spans="1:5" s="153" customFormat="1" ht="15" customHeight="1">
      <c r="A679" s="244" t="s">
        <v>595</v>
      </c>
      <c r="B679" s="245">
        <v>145</v>
      </c>
      <c r="C679" s="248"/>
      <c r="D679" s="246">
        <f t="shared" si="31"/>
        <v>-1</v>
      </c>
      <c r="E679" s="169"/>
    </row>
    <row r="680" spans="1:5" s="153" customFormat="1" ht="15" customHeight="1">
      <c r="A680" s="244" t="s">
        <v>596</v>
      </c>
      <c r="B680" s="245">
        <v>100</v>
      </c>
      <c r="C680" s="248">
        <v>100</v>
      </c>
      <c r="D680" s="246">
        <f t="shared" si="31"/>
        <v>0</v>
      </c>
      <c r="E680" s="169"/>
    </row>
    <row r="681" spans="1:5" s="153" customFormat="1" ht="15" customHeight="1">
      <c r="A681" s="244" t="s">
        <v>597</v>
      </c>
      <c r="B681" s="245">
        <f>B682+B683+B684</f>
        <v>1248</v>
      </c>
      <c r="C681" s="245">
        <f>C682+C683+C684</f>
        <v>674</v>
      </c>
      <c r="D681" s="246">
        <f t="shared" si="31"/>
        <v>-0.4599358974358974</v>
      </c>
      <c r="E681" s="169"/>
    </row>
    <row r="682" spans="1:5" s="153" customFormat="1" ht="15" customHeight="1">
      <c r="A682" s="244" t="s">
        <v>598</v>
      </c>
      <c r="B682" s="245"/>
      <c r="C682" s="248"/>
      <c r="D682" s="246"/>
      <c r="E682" s="169"/>
    </row>
    <row r="683" spans="1:5" s="237" customFormat="1" ht="15" customHeight="1">
      <c r="A683" s="244" t="s">
        <v>599</v>
      </c>
      <c r="B683" s="245"/>
      <c r="C683" s="248"/>
      <c r="D683" s="246"/>
      <c r="E683" s="247"/>
    </row>
    <row r="684" spans="1:5" s="153" customFormat="1" ht="15" customHeight="1">
      <c r="A684" s="244" t="s">
        <v>600</v>
      </c>
      <c r="B684" s="245">
        <v>1248</v>
      </c>
      <c r="C684" s="248">
        <v>674</v>
      </c>
      <c r="D684" s="246">
        <f t="shared" si="31"/>
        <v>-0.4599358974358974</v>
      </c>
      <c r="E684" s="169"/>
    </row>
    <row r="685" spans="1:5" s="153" customFormat="1" ht="15" customHeight="1">
      <c r="A685" s="244" t="s">
        <v>601</v>
      </c>
      <c r="B685" s="245">
        <f>SUM(B686:B689)</f>
        <v>2432</v>
      </c>
      <c r="C685" s="245">
        <f>SUM(C686:C689)</f>
        <v>2651</v>
      </c>
      <c r="D685" s="246">
        <f t="shared" si="31"/>
        <v>0.09004934210526316</v>
      </c>
      <c r="E685" s="169"/>
    </row>
    <row r="686" spans="1:5" s="153" customFormat="1" ht="15" customHeight="1">
      <c r="A686" s="244" t="s">
        <v>602</v>
      </c>
      <c r="B686" s="245">
        <v>1196</v>
      </c>
      <c r="C686" s="245">
        <v>1300</v>
      </c>
      <c r="D686" s="246">
        <f t="shared" si="31"/>
        <v>0.08695652173913043</v>
      </c>
      <c r="E686" s="169"/>
    </row>
    <row r="687" spans="1:5" s="153" customFormat="1" ht="15" customHeight="1">
      <c r="A687" s="244" t="s">
        <v>603</v>
      </c>
      <c r="B687" s="245">
        <v>1229</v>
      </c>
      <c r="C687" s="248">
        <v>1351</v>
      </c>
      <c r="D687" s="246">
        <f t="shared" si="31"/>
        <v>0.09926769731489016</v>
      </c>
      <c r="E687" s="169"/>
    </row>
    <row r="688" spans="1:5" s="153" customFormat="1" ht="15" customHeight="1">
      <c r="A688" s="244" t="s">
        <v>604</v>
      </c>
      <c r="B688" s="245">
        <v>1</v>
      </c>
      <c r="C688" s="248"/>
      <c r="D688" s="246">
        <f t="shared" si="31"/>
        <v>-1</v>
      </c>
      <c r="E688" s="169"/>
    </row>
    <row r="689" spans="1:5" s="153" customFormat="1" ht="15" customHeight="1">
      <c r="A689" s="244" t="s">
        <v>605</v>
      </c>
      <c r="B689" s="245">
        <v>6</v>
      </c>
      <c r="C689" s="245"/>
      <c r="D689" s="246">
        <f t="shared" si="31"/>
        <v>-1</v>
      </c>
      <c r="E689" s="169"/>
    </row>
    <row r="690" spans="1:5" s="153" customFormat="1" ht="15" customHeight="1">
      <c r="A690" s="244" t="s">
        <v>606</v>
      </c>
      <c r="B690" s="245">
        <f>SUM(B691:B693)</f>
        <v>732</v>
      </c>
      <c r="C690" s="245">
        <f>SUM(C691:C693)</f>
        <v>745</v>
      </c>
      <c r="D690" s="246">
        <f t="shared" si="31"/>
        <v>0.017759562841530054</v>
      </c>
      <c r="E690" s="169"/>
    </row>
    <row r="691" spans="1:5" s="153" customFormat="1" ht="15" customHeight="1">
      <c r="A691" s="244" t="s">
        <v>607</v>
      </c>
      <c r="B691" s="245">
        <v>2</v>
      </c>
      <c r="C691" s="248"/>
      <c r="D691" s="246">
        <f t="shared" si="31"/>
        <v>-1</v>
      </c>
      <c r="E691" s="169"/>
    </row>
    <row r="692" spans="1:5" s="153" customFormat="1" ht="15" customHeight="1">
      <c r="A692" s="244" t="s">
        <v>608</v>
      </c>
      <c r="B692" s="245">
        <v>729</v>
      </c>
      <c r="C692" s="248">
        <v>745</v>
      </c>
      <c r="D692" s="246">
        <f t="shared" si="31"/>
        <v>0.02194787379972565</v>
      </c>
      <c r="E692" s="169"/>
    </row>
    <row r="693" spans="1:5" s="153" customFormat="1" ht="15" customHeight="1">
      <c r="A693" s="244" t="s">
        <v>609</v>
      </c>
      <c r="B693" s="245">
        <v>1</v>
      </c>
      <c r="C693" s="248"/>
      <c r="D693" s="246">
        <f t="shared" si="31"/>
        <v>-1</v>
      </c>
      <c r="E693" s="169"/>
    </row>
    <row r="694" spans="1:5" s="153" customFormat="1" ht="15" customHeight="1">
      <c r="A694" s="244" t="s">
        <v>610</v>
      </c>
      <c r="B694" s="245">
        <f>SUM(B695:B697)</f>
        <v>596</v>
      </c>
      <c r="C694" s="245">
        <f>SUM(C695:C697)</f>
        <v>567</v>
      </c>
      <c r="D694" s="246">
        <f t="shared" si="31"/>
        <v>-0.04865771812080537</v>
      </c>
      <c r="E694" s="169"/>
    </row>
    <row r="695" spans="1:5" s="153" customFormat="1" ht="15" customHeight="1">
      <c r="A695" s="244" t="s">
        <v>611</v>
      </c>
      <c r="B695" s="245">
        <v>572</v>
      </c>
      <c r="C695" s="248">
        <v>567</v>
      </c>
      <c r="D695" s="246">
        <f t="shared" si="31"/>
        <v>-0.008741258741258742</v>
      </c>
      <c r="E695" s="169"/>
    </row>
    <row r="696" spans="1:5" s="153" customFormat="1" ht="15" customHeight="1">
      <c r="A696" s="244" t="s">
        <v>612</v>
      </c>
      <c r="B696" s="245"/>
      <c r="C696" s="248"/>
      <c r="D696" s="246"/>
      <c r="E696" s="169"/>
    </row>
    <row r="697" spans="1:5" s="153" customFormat="1" ht="15" customHeight="1">
      <c r="A697" s="244" t="s">
        <v>613</v>
      </c>
      <c r="B697" s="245">
        <v>24</v>
      </c>
      <c r="C697" s="248"/>
      <c r="D697" s="246">
        <f t="shared" si="31"/>
        <v>-1</v>
      </c>
      <c r="E697" s="169"/>
    </row>
    <row r="698" spans="1:5" s="153" customFormat="1" ht="15" customHeight="1">
      <c r="A698" s="244" t="s">
        <v>614</v>
      </c>
      <c r="B698" s="245">
        <f>B699+B700</f>
        <v>97</v>
      </c>
      <c r="C698" s="245">
        <f>C699+C700</f>
        <v>71</v>
      </c>
      <c r="D698" s="246">
        <f t="shared" si="31"/>
        <v>-0.26804123711340205</v>
      </c>
      <c r="E698" s="169"/>
    </row>
    <row r="699" spans="1:5" s="153" customFormat="1" ht="15" customHeight="1">
      <c r="A699" s="244" t="s">
        <v>615</v>
      </c>
      <c r="B699" s="245">
        <v>97</v>
      </c>
      <c r="C699" s="248">
        <v>71</v>
      </c>
      <c r="D699" s="246">
        <f t="shared" si="31"/>
        <v>-0.26804123711340205</v>
      </c>
      <c r="E699" s="169"/>
    </row>
    <row r="700" spans="1:5" s="153" customFormat="1" ht="15" customHeight="1">
      <c r="A700" s="244" t="s">
        <v>616</v>
      </c>
      <c r="B700" s="245"/>
      <c r="C700" s="248"/>
      <c r="D700" s="246"/>
      <c r="E700" s="169"/>
    </row>
    <row r="701" spans="1:5" s="153" customFormat="1" ht="15" customHeight="1">
      <c r="A701" s="244" t="s">
        <v>617</v>
      </c>
      <c r="B701" s="245">
        <f>SUM(B702:B709)</f>
        <v>0</v>
      </c>
      <c r="C701" s="245">
        <f>SUM(C702:C709)</f>
        <v>35</v>
      </c>
      <c r="D701" s="246"/>
      <c r="E701" s="169"/>
    </row>
    <row r="702" spans="1:5" s="153" customFormat="1" ht="15" customHeight="1">
      <c r="A702" s="244" t="s">
        <v>103</v>
      </c>
      <c r="B702" s="245"/>
      <c r="C702" s="248">
        <v>35</v>
      </c>
      <c r="D702" s="246"/>
      <c r="E702" s="169"/>
    </row>
    <row r="703" spans="1:5" s="153" customFormat="1" ht="15" customHeight="1">
      <c r="A703" s="244" t="s">
        <v>104</v>
      </c>
      <c r="B703" s="245"/>
      <c r="C703" s="248"/>
      <c r="D703" s="246"/>
      <c r="E703" s="169"/>
    </row>
    <row r="704" spans="1:5" s="153" customFormat="1" ht="15" customHeight="1">
      <c r="A704" s="244" t="s">
        <v>105</v>
      </c>
      <c r="B704" s="245"/>
      <c r="C704" s="248"/>
      <c r="D704" s="246"/>
      <c r="E704" s="169"/>
    </row>
    <row r="705" spans="1:5" s="153" customFormat="1" ht="15" customHeight="1">
      <c r="A705" s="244" t="s">
        <v>145</v>
      </c>
      <c r="B705" s="245"/>
      <c r="C705" s="248"/>
      <c r="D705" s="246"/>
      <c r="E705" s="169"/>
    </row>
    <row r="706" spans="1:5" s="153" customFormat="1" ht="15" customHeight="1">
      <c r="A706" s="244" t="s">
        <v>618</v>
      </c>
      <c r="B706" s="245"/>
      <c r="C706" s="248"/>
      <c r="D706" s="246"/>
      <c r="E706" s="169"/>
    </row>
    <row r="707" spans="1:5" s="153" customFormat="1" ht="15" customHeight="1">
      <c r="A707" s="244" t="s">
        <v>619</v>
      </c>
      <c r="B707" s="245"/>
      <c r="C707" s="248"/>
      <c r="D707" s="246"/>
      <c r="E707" s="169"/>
    </row>
    <row r="708" spans="1:5" s="153" customFormat="1" ht="15" customHeight="1">
      <c r="A708" s="244" t="s">
        <v>112</v>
      </c>
      <c r="B708" s="245"/>
      <c r="C708" s="248"/>
      <c r="D708" s="246"/>
      <c r="E708" s="169"/>
    </row>
    <row r="709" spans="1:5" s="153" customFormat="1" ht="15" customHeight="1">
      <c r="A709" s="244" t="s">
        <v>620</v>
      </c>
      <c r="B709" s="245"/>
      <c r="C709" s="245"/>
      <c r="D709" s="246"/>
      <c r="E709" s="169"/>
    </row>
    <row r="710" spans="1:5" s="153" customFormat="1" ht="15" customHeight="1">
      <c r="A710" s="244" t="s">
        <v>621</v>
      </c>
      <c r="B710" s="245"/>
      <c r="C710" s="248"/>
      <c r="D710" s="246"/>
      <c r="E710" s="169"/>
    </row>
    <row r="711" spans="1:5" s="153" customFormat="1" ht="15" customHeight="1">
      <c r="A711" s="244" t="s">
        <v>622</v>
      </c>
      <c r="B711" s="245"/>
      <c r="C711" s="248"/>
      <c r="D711" s="246"/>
      <c r="E711" s="169"/>
    </row>
    <row r="712" spans="1:5" s="153" customFormat="1" ht="15" customHeight="1">
      <c r="A712" s="244" t="s">
        <v>623</v>
      </c>
      <c r="B712" s="245">
        <f>B713</f>
        <v>4690</v>
      </c>
      <c r="C712" s="245">
        <f>C713</f>
        <v>5284</v>
      </c>
      <c r="D712" s="246">
        <f aca="true" t="shared" si="32" ref="D712:D717">(C712-B712)/B712</f>
        <v>0.12665245202558637</v>
      </c>
      <c r="E712" s="169"/>
    </row>
    <row r="713" spans="1:5" s="153" customFormat="1" ht="15" customHeight="1">
      <c r="A713" s="244" t="s">
        <v>624</v>
      </c>
      <c r="B713" s="245">
        <v>4690</v>
      </c>
      <c r="C713" s="248">
        <v>5284</v>
      </c>
      <c r="D713" s="246">
        <f t="shared" si="32"/>
        <v>0.12665245202558637</v>
      </c>
      <c r="E713" s="169"/>
    </row>
    <row r="714" spans="1:5" s="153" customFormat="1" ht="15" customHeight="1">
      <c r="A714" s="244" t="s">
        <v>625</v>
      </c>
      <c r="B714" s="245">
        <f>B715+B724+B728+B736+B742+B749+B755+B758+B763+B761+B765+B771+B773+B775+B790</f>
        <v>4118</v>
      </c>
      <c r="C714" s="245">
        <f>C715+C724+C728+C736+C742+C749+C755+C758+C763+C761+C765+C771+C773+C775+C790</f>
        <v>9443</v>
      </c>
      <c r="D714" s="246">
        <f t="shared" si="32"/>
        <v>1.293103448275862</v>
      </c>
      <c r="E714" s="169"/>
    </row>
    <row r="715" spans="1:5" s="153" customFormat="1" ht="15" customHeight="1">
      <c r="A715" s="244" t="s">
        <v>626</v>
      </c>
      <c r="B715" s="245">
        <f>SUM(B716:B723)</f>
        <v>384</v>
      </c>
      <c r="C715" s="245">
        <f>SUM(C716:C723)</f>
        <v>316</v>
      </c>
      <c r="D715" s="246">
        <f t="shared" si="32"/>
        <v>-0.17708333333333334</v>
      </c>
      <c r="E715" s="169"/>
    </row>
    <row r="716" spans="1:5" s="153" customFormat="1" ht="15" customHeight="1">
      <c r="A716" s="244" t="s">
        <v>103</v>
      </c>
      <c r="B716" s="245">
        <v>305</v>
      </c>
      <c r="C716" s="248">
        <v>309</v>
      </c>
      <c r="D716" s="246">
        <f t="shared" si="32"/>
        <v>0.013114754098360656</v>
      </c>
      <c r="E716" s="169"/>
    </row>
    <row r="717" spans="1:5" s="153" customFormat="1" ht="15" customHeight="1">
      <c r="A717" s="244" t="s">
        <v>104</v>
      </c>
      <c r="B717" s="245">
        <v>1</v>
      </c>
      <c r="C717" s="248">
        <v>5</v>
      </c>
      <c r="D717" s="246">
        <f t="shared" si="32"/>
        <v>4</v>
      </c>
      <c r="E717" s="169"/>
    </row>
    <row r="718" spans="1:5" s="153" customFormat="1" ht="15" customHeight="1">
      <c r="A718" s="244" t="s">
        <v>105</v>
      </c>
      <c r="B718" s="245"/>
      <c r="C718" s="248"/>
      <c r="D718" s="246"/>
      <c r="E718" s="169"/>
    </row>
    <row r="719" spans="1:5" s="154" customFormat="1" ht="15" customHeight="1">
      <c r="A719" s="244" t="s">
        <v>627</v>
      </c>
      <c r="B719" s="245"/>
      <c r="C719" s="248"/>
      <c r="D719" s="246"/>
      <c r="E719" s="249"/>
    </row>
    <row r="720" spans="1:5" s="153" customFormat="1" ht="15" customHeight="1">
      <c r="A720" s="244" t="s">
        <v>628</v>
      </c>
      <c r="B720" s="245"/>
      <c r="C720" s="248"/>
      <c r="D720" s="246"/>
      <c r="E720" s="169"/>
    </row>
    <row r="721" spans="1:5" s="153" customFormat="1" ht="15" customHeight="1">
      <c r="A721" s="244" t="s">
        <v>629</v>
      </c>
      <c r="B721" s="245"/>
      <c r="C721" s="248"/>
      <c r="D721" s="246"/>
      <c r="E721" s="169"/>
    </row>
    <row r="722" spans="1:5" s="153" customFormat="1" ht="15" customHeight="1">
      <c r="A722" s="244" t="s">
        <v>630</v>
      </c>
      <c r="B722" s="245"/>
      <c r="C722" s="248"/>
      <c r="D722" s="246"/>
      <c r="E722" s="169"/>
    </row>
    <row r="723" spans="1:5" s="153" customFormat="1" ht="15" customHeight="1">
      <c r="A723" s="244" t="s">
        <v>631</v>
      </c>
      <c r="B723" s="245">
        <v>78</v>
      </c>
      <c r="C723" s="248">
        <v>2</v>
      </c>
      <c r="D723" s="246">
        <f>(C723-B723)/B723</f>
        <v>-0.9743589743589743</v>
      </c>
      <c r="E723" s="169"/>
    </row>
    <row r="724" spans="1:5" s="153" customFormat="1" ht="15" customHeight="1">
      <c r="A724" s="244" t="s">
        <v>632</v>
      </c>
      <c r="B724" s="245"/>
      <c r="C724" s="248"/>
      <c r="D724" s="246"/>
      <c r="E724" s="169"/>
    </row>
    <row r="725" spans="1:5" s="153" customFormat="1" ht="15" customHeight="1">
      <c r="A725" s="244" t="s">
        <v>633</v>
      </c>
      <c r="B725" s="245"/>
      <c r="C725" s="248"/>
      <c r="D725" s="246"/>
      <c r="E725" s="169"/>
    </row>
    <row r="726" spans="1:5" s="153" customFormat="1" ht="15" customHeight="1">
      <c r="A726" s="244" t="s">
        <v>634</v>
      </c>
      <c r="B726" s="245"/>
      <c r="C726" s="248"/>
      <c r="D726" s="246"/>
      <c r="E726" s="169"/>
    </row>
    <row r="727" spans="1:5" s="154" customFormat="1" ht="15" customHeight="1">
      <c r="A727" s="244" t="s">
        <v>635</v>
      </c>
      <c r="B727" s="245"/>
      <c r="C727" s="245"/>
      <c r="D727" s="246"/>
      <c r="E727" s="174"/>
    </row>
    <row r="728" spans="1:5" s="153" customFormat="1" ht="15" customHeight="1">
      <c r="A728" s="244" t="s">
        <v>636</v>
      </c>
      <c r="B728" s="245">
        <f>SUM(B729:B735)</f>
        <v>1970</v>
      </c>
      <c r="C728" s="245">
        <f>SUM(C729:C735)</f>
        <v>4174</v>
      </c>
      <c r="D728" s="246">
        <f>(C728-B728)/B728</f>
        <v>1.1187817258883248</v>
      </c>
      <c r="E728" s="169"/>
    </row>
    <row r="729" spans="1:5" s="237" customFormat="1" ht="15" customHeight="1">
      <c r="A729" s="244" t="s">
        <v>637</v>
      </c>
      <c r="B729" s="245"/>
      <c r="C729" s="248">
        <v>3</v>
      </c>
      <c r="D729" s="246"/>
      <c r="E729" s="247"/>
    </row>
    <row r="730" spans="1:5" s="153" customFormat="1" ht="15" customHeight="1">
      <c r="A730" s="244" t="s">
        <v>638</v>
      </c>
      <c r="B730" s="245">
        <v>1960</v>
      </c>
      <c r="C730" s="248">
        <v>405</v>
      </c>
      <c r="D730" s="246">
        <f>(C730-B730)/B730</f>
        <v>-0.7933673469387755</v>
      </c>
      <c r="E730" s="169"/>
    </row>
    <row r="731" spans="1:5" s="153" customFormat="1" ht="15" customHeight="1">
      <c r="A731" s="244" t="s">
        <v>639</v>
      </c>
      <c r="B731" s="245"/>
      <c r="C731" s="248"/>
      <c r="D731" s="246"/>
      <c r="E731" s="169"/>
    </row>
    <row r="732" spans="1:5" s="153" customFormat="1" ht="15" customHeight="1">
      <c r="A732" s="244" t="s">
        <v>640</v>
      </c>
      <c r="B732" s="245"/>
      <c r="C732" s="248"/>
      <c r="D732" s="246"/>
      <c r="E732" s="169"/>
    </row>
    <row r="733" spans="1:5" s="153" customFormat="1" ht="15" customHeight="1">
      <c r="A733" s="244" t="s">
        <v>641</v>
      </c>
      <c r="B733" s="245"/>
      <c r="C733" s="248"/>
      <c r="D733" s="246"/>
      <c r="E733" s="169"/>
    </row>
    <row r="734" spans="1:5" s="153" customFormat="1" ht="15" customHeight="1">
      <c r="A734" s="244" t="s">
        <v>642</v>
      </c>
      <c r="B734" s="245"/>
      <c r="C734" s="248"/>
      <c r="D734" s="246"/>
      <c r="E734" s="169"/>
    </row>
    <row r="735" spans="1:5" s="153" customFormat="1" ht="15" customHeight="1">
      <c r="A735" s="244" t="s">
        <v>643</v>
      </c>
      <c r="B735" s="245">
        <v>10</v>
      </c>
      <c r="C735" s="245">
        <v>3766</v>
      </c>
      <c r="D735" s="246">
        <f aca="true" t="shared" si="33" ref="D735:D738">(C735-B735)/B735</f>
        <v>375.6</v>
      </c>
      <c r="E735" s="169"/>
    </row>
    <row r="736" spans="1:5" s="153" customFormat="1" ht="15" customHeight="1">
      <c r="A736" s="244" t="s">
        <v>644</v>
      </c>
      <c r="B736" s="245">
        <f>SUM(B737:B741)</f>
        <v>840</v>
      </c>
      <c r="C736" s="245">
        <f>SUM(C737:C741)</f>
        <v>3932</v>
      </c>
      <c r="D736" s="246">
        <f t="shared" si="33"/>
        <v>3.6809523809523808</v>
      </c>
      <c r="E736" s="169"/>
    </row>
    <row r="737" spans="1:5" s="153" customFormat="1" ht="15" customHeight="1">
      <c r="A737" s="244" t="s">
        <v>645</v>
      </c>
      <c r="B737" s="245">
        <v>700</v>
      </c>
      <c r="C737" s="248">
        <v>745</v>
      </c>
      <c r="D737" s="246">
        <f t="shared" si="33"/>
        <v>0.06428571428571428</v>
      </c>
      <c r="E737" s="169"/>
    </row>
    <row r="738" spans="1:5" s="153" customFormat="1" ht="15" customHeight="1">
      <c r="A738" s="244" t="s">
        <v>646</v>
      </c>
      <c r="B738" s="245">
        <v>140</v>
      </c>
      <c r="C738" s="248">
        <v>3187</v>
      </c>
      <c r="D738" s="246">
        <f t="shared" si="33"/>
        <v>21.764285714285716</v>
      </c>
      <c r="E738" s="169"/>
    </row>
    <row r="739" spans="1:5" s="153" customFormat="1" ht="15" customHeight="1">
      <c r="A739" s="244" t="s">
        <v>647</v>
      </c>
      <c r="B739" s="245"/>
      <c r="C739" s="248"/>
      <c r="D739" s="246"/>
      <c r="E739" s="169"/>
    </row>
    <row r="740" spans="1:5" s="153" customFormat="1" ht="15" customHeight="1">
      <c r="A740" s="244" t="s">
        <v>648</v>
      </c>
      <c r="B740" s="245"/>
      <c r="C740" s="248"/>
      <c r="D740" s="246"/>
      <c r="E740" s="169"/>
    </row>
    <row r="741" spans="1:5" s="153" customFormat="1" ht="15" customHeight="1">
      <c r="A741" s="244" t="s">
        <v>649</v>
      </c>
      <c r="B741" s="245"/>
      <c r="C741" s="248"/>
      <c r="D741" s="246"/>
      <c r="E741" s="169"/>
    </row>
    <row r="742" spans="1:5" s="153" customFormat="1" ht="15" customHeight="1">
      <c r="A742" s="244" t="s">
        <v>650</v>
      </c>
      <c r="B742" s="245">
        <f>SUM(B743:B748)</f>
        <v>821</v>
      </c>
      <c r="C742" s="248"/>
      <c r="D742" s="246">
        <f>(C742-B742)/B742</f>
        <v>-1</v>
      </c>
      <c r="E742" s="169"/>
    </row>
    <row r="743" spans="1:5" s="153" customFormat="1" ht="15" customHeight="1">
      <c r="A743" s="244" t="s">
        <v>651</v>
      </c>
      <c r="B743" s="245">
        <v>821</v>
      </c>
      <c r="C743" s="248"/>
      <c r="D743" s="246">
        <f>(C743-B743)/B743</f>
        <v>-1</v>
      </c>
      <c r="E743" s="169"/>
    </row>
    <row r="744" spans="1:5" s="153" customFormat="1" ht="15" customHeight="1">
      <c r="A744" s="244" t="s">
        <v>652</v>
      </c>
      <c r="B744" s="245"/>
      <c r="C744" s="248"/>
      <c r="D744" s="246"/>
      <c r="E744" s="169"/>
    </row>
    <row r="745" spans="1:5" s="153" customFormat="1" ht="15" customHeight="1">
      <c r="A745" s="244" t="s">
        <v>653</v>
      </c>
      <c r="B745" s="245"/>
      <c r="C745" s="248"/>
      <c r="D745" s="246"/>
      <c r="E745" s="169"/>
    </row>
    <row r="746" spans="1:5" s="153" customFormat="1" ht="15" customHeight="1">
      <c r="A746" s="244" t="s">
        <v>654</v>
      </c>
      <c r="B746" s="245"/>
      <c r="C746" s="248"/>
      <c r="D746" s="246"/>
      <c r="E746" s="169"/>
    </row>
    <row r="747" spans="1:5" s="153" customFormat="1" ht="15" customHeight="1">
      <c r="A747" s="244" t="s">
        <v>655</v>
      </c>
      <c r="B747" s="245"/>
      <c r="C747" s="248"/>
      <c r="D747" s="246"/>
      <c r="E747" s="169"/>
    </row>
    <row r="748" spans="1:5" s="153" customFormat="1" ht="15" customHeight="1">
      <c r="A748" s="244" t="s">
        <v>656</v>
      </c>
      <c r="B748" s="245"/>
      <c r="C748" s="248"/>
      <c r="D748" s="246"/>
      <c r="E748" s="169"/>
    </row>
    <row r="749" spans="1:5" s="153" customFormat="1" ht="15" customHeight="1">
      <c r="A749" s="244" t="s">
        <v>657</v>
      </c>
      <c r="B749" s="245">
        <f>SUM(B750:B754)</f>
        <v>80</v>
      </c>
      <c r="C749" s="245">
        <f>SUM(C750:C754)</f>
        <v>1001</v>
      </c>
      <c r="D749" s="246">
        <f>(C749-B749)/B749</f>
        <v>11.5125</v>
      </c>
      <c r="E749" s="169"/>
    </row>
    <row r="750" spans="1:5" s="153" customFormat="1" ht="15" customHeight="1">
      <c r="A750" s="244" t="s">
        <v>658</v>
      </c>
      <c r="B750" s="245"/>
      <c r="C750" s="248">
        <v>921</v>
      </c>
      <c r="D750" s="246"/>
      <c r="E750" s="169"/>
    </row>
    <row r="751" spans="1:5" s="153" customFormat="1" ht="15" customHeight="1">
      <c r="A751" s="244" t="s">
        <v>659</v>
      </c>
      <c r="B751" s="245"/>
      <c r="C751" s="248"/>
      <c r="D751" s="246"/>
      <c r="E751" s="169"/>
    </row>
    <row r="752" spans="1:5" s="153" customFormat="1" ht="15" customHeight="1">
      <c r="A752" s="244" t="s">
        <v>660</v>
      </c>
      <c r="B752" s="245"/>
      <c r="C752" s="248"/>
      <c r="D752" s="246"/>
      <c r="E752" s="169"/>
    </row>
    <row r="753" spans="1:5" s="153" customFormat="1" ht="15" customHeight="1">
      <c r="A753" s="244" t="s">
        <v>661</v>
      </c>
      <c r="B753" s="245">
        <v>80</v>
      </c>
      <c r="C753" s="248">
        <v>80</v>
      </c>
      <c r="D753" s="246">
        <f>(C753-B753)/B753</f>
        <v>0</v>
      </c>
      <c r="E753" s="169"/>
    </row>
    <row r="754" spans="1:5" s="153" customFormat="1" ht="15" customHeight="1">
      <c r="A754" s="244" t="s">
        <v>662</v>
      </c>
      <c r="B754" s="245"/>
      <c r="C754" s="248"/>
      <c r="D754" s="246"/>
      <c r="E754" s="169"/>
    </row>
    <row r="755" spans="1:5" s="153" customFormat="1" ht="15" customHeight="1">
      <c r="A755" s="244" t="s">
        <v>663</v>
      </c>
      <c r="B755" s="245"/>
      <c r="C755" s="248"/>
      <c r="D755" s="246"/>
      <c r="E755" s="169"/>
    </row>
    <row r="756" spans="1:5" s="153" customFormat="1" ht="15" customHeight="1">
      <c r="A756" s="244" t="s">
        <v>664</v>
      </c>
      <c r="B756" s="245"/>
      <c r="C756" s="245"/>
      <c r="D756" s="246"/>
      <c r="E756" s="169"/>
    </row>
    <row r="757" spans="1:5" s="153" customFormat="1" ht="15" customHeight="1">
      <c r="A757" s="244" t="s">
        <v>665</v>
      </c>
      <c r="B757" s="245"/>
      <c r="C757" s="248"/>
      <c r="D757" s="246"/>
      <c r="E757" s="169"/>
    </row>
    <row r="758" spans="1:5" s="153" customFormat="1" ht="15" customHeight="1">
      <c r="A758" s="244" t="s">
        <v>666</v>
      </c>
      <c r="B758" s="245"/>
      <c r="C758" s="248"/>
      <c r="D758" s="246"/>
      <c r="E758" s="169"/>
    </row>
    <row r="759" spans="1:5" s="153" customFormat="1" ht="15" customHeight="1">
      <c r="A759" s="244" t="s">
        <v>667</v>
      </c>
      <c r="B759" s="245"/>
      <c r="C759" s="248"/>
      <c r="D759" s="246"/>
      <c r="E759" s="169"/>
    </row>
    <row r="760" spans="1:5" s="153" customFormat="1" ht="15" customHeight="1">
      <c r="A760" s="244" t="s">
        <v>668</v>
      </c>
      <c r="B760" s="245"/>
      <c r="C760" s="248"/>
      <c r="D760" s="246"/>
      <c r="E760" s="169"/>
    </row>
    <row r="761" spans="1:5" s="153" customFormat="1" ht="15" customHeight="1">
      <c r="A761" s="244" t="s">
        <v>669</v>
      </c>
      <c r="B761" s="245"/>
      <c r="C761" s="248"/>
      <c r="D761" s="246"/>
      <c r="E761" s="169"/>
    </row>
    <row r="762" spans="1:5" s="153" customFormat="1" ht="15" customHeight="1">
      <c r="A762" s="244" t="s">
        <v>670</v>
      </c>
      <c r="B762" s="245"/>
      <c r="C762" s="248"/>
      <c r="D762" s="246"/>
      <c r="E762" s="169"/>
    </row>
    <row r="763" spans="1:5" s="153" customFormat="1" ht="15" customHeight="1">
      <c r="A763" s="244" t="s">
        <v>671</v>
      </c>
      <c r="B763" s="245"/>
      <c r="C763" s="248"/>
      <c r="D763" s="246"/>
      <c r="E763" s="169"/>
    </row>
    <row r="764" spans="1:5" s="153" customFormat="1" ht="15" customHeight="1">
      <c r="A764" s="244" t="s">
        <v>672</v>
      </c>
      <c r="B764" s="245"/>
      <c r="C764" s="245"/>
      <c r="D764" s="246"/>
      <c r="E764" s="169"/>
    </row>
    <row r="765" spans="1:5" s="153" customFormat="1" ht="15" customHeight="1">
      <c r="A765" s="244" t="s">
        <v>673</v>
      </c>
      <c r="B765" s="245">
        <f>SUM(B766:B770)</f>
        <v>23</v>
      </c>
      <c r="C765" s="248"/>
      <c r="D765" s="246">
        <f aca="true" t="shared" si="34" ref="D765:D768">(C765-B765)/B765</f>
        <v>-1</v>
      </c>
      <c r="E765" s="169"/>
    </row>
    <row r="766" spans="1:5" s="153" customFormat="1" ht="15" customHeight="1">
      <c r="A766" s="244" t="s">
        <v>674</v>
      </c>
      <c r="B766" s="245">
        <v>8</v>
      </c>
      <c r="C766" s="248"/>
      <c r="D766" s="246">
        <f t="shared" si="34"/>
        <v>-1</v>
      </c>
      <c r="E766" s="169"/>
    </row>
    <row r="767" spans="1:5" s="153" customFormat="1" ht="15" customHeight="1">
      <c r="A767" s="244" t="s">
        <v>675</v>
      </c>
      <c r="B767" s="245">
        <v>10</v>
      </c>
      <c r="C767" s="248"/>
      <c r="D767" s="246">
        <f t="shared" si="34"/>
        <v>-1</v>
      </c>
      <c r="E767" s="169"/>
    </row>
    <row r="768" spans="1:5" s="153" customFormat="1" ht="15" customHeight="1">
      <c r="A768" s="244" t="s">
        <v>676</v>
      </c>
      <c r="B768" s="245">
        <v>5</v>
      </c>
      <c r="C768" s="248"/>
      <c r="D768" s="246">
        <f t="shared" si="34"/>
        <v>-1</v>
      </c>
      <c r="E768" s="169"/>
    </row>
    <row r="769" spans="1:5" s="153" customFormat="1" ht="15" customHeight="1">
      <c r="A769" s="244" t="s">
        <v>677</v>
      </c>
      <c r="B769" s="245"/>
      <c r="C769" s="248"/>
      <c r="D769" s="246"/>
      <c r="E769" s="169"/>
    </row>
    <row r="770" spans="1:5" s="153" customFormat="1" ht="15" customHeight="1">
      <c r="A770" s="244" t="s">
        <v>678</v>
      </c>
      <c r="B770" s="245"/>
      <c r="C770" s="248"/>
      <c r="D770" s="246"/>
      <c r="E770" s="169"/>
    </row>
    <row r="771" spans="1:5" s="153" customFormat="1" ht="15" customHeight="1">
      <c r="A771" s="244" t="s">
        <v>679</v>
      </c>
      <c r="B771" s="245"/>
      <c r="C771" s="248"/>
      <c r="D771" s="246"/>
      <c r="E771" s="169"/>
    </row>
    <row r="772" spans="1:5" s="153" customFormat="1" ht="15" customHeight="1">
      <c r="A772" s="244" t="s">
        <v>680</v>
      </c>
      <c r="B772" s="245"/>
      <c r="C772" s="248"/>
      <c r="D772" s="246"/>
      <c r="E772" s="169"/>
    </row>
    <row r="773" spans="1:5" s="153" customFormat="1" ht="15" customHeight="1">
      <c r="A773" s="244" t="s">
        <v>681</v>
      </c>
      <c r="B773" s="245"/>
      <c r="C773" s="248"/>
      <c r="D773" s="246"/>
      <c r="E773" s="169"/>
    </row>
    <row r="774" spans="1:5" s="237" customFormat="1" ht="15" customHeight="1">
      <c r="A774" s="244" t="s">
        <v>682</v>
      </c>
      <c r="B774" s="245"/>
      <c r="C774" s="248"/>
      <c r="D774" s="246"/>
      <c r="E774" s="247"/>
    </row>
    <row r="775" spans="1:5" s="153" customFormat="1" ht="15" customHeight="1">
      <c r="A775" s="244" t="s">
        <v>683</v>
      </c>
      <c r="B775" s="245"/>
      <c r="C775" s="248"/>
      <c r="D775" s="246"/>
      <c r="E775" s="169"/>
    </row>
    <row r="776" spans="1:5" s="153" customFormat="1" ht="15" customHeight="1">
      <c r="A776" s="244" t="s">
        <v>103</v>
      </c>
      <c r="B776" s="245"/>
      <c r="C776" s="248"/>
      <c r="D776" s="246"/>
      <c r="E776" s="169"/>
    </row>
    <row r="777" spans="1:5" s="153" customFormat="1" ht="15" customHeight="1">
      <c r="A777" s="244" t="s">
        <v>104</v>
      </c>
      <c r="B777" s="245"/>
      <c r="C777" s="248"/>
      <c r="D777" s="246"/>
      <c r="E777" s="169"/>
    </row>
    <row r="778" spans="1:5" s="153" customFormat="1" ht="15" customHeight="1">
      <c r="A778" s="244" t="s">
        <v>105</v>
      </c>
      <c r="B778" s="245"/>
      <c r="C778" s="248"/>
      <c r="D778" s="246"/>
      <c r="E778" s="169"/>
    </row>
    <row r="779" spans="1:5" s="153" customFormat="1" ht="15" customHeight="1">
      <c r="A779" s="244" t="s">
        <v>684</v>
      </c>
      <c r="B779" s="245"/>
      <c r="C779" s="248"/>
      <c r="D779" s="246"/>
      <c r="E779" s="169"/>
    </row>
    <row r="780" spans="1:5" s="153" customFormat="1" ht="15" customHeight="1">
      <c r="A780" s="244" t="s">
        <v>685</v>
      </c>
      <c r="B780" s="245"/>
      <c r="C780" s="245"/>
      <c r="D780" s="246"/>
      <c r="E780" s="169"/>
    </row>
    <row r="781" spans="1:5" s="153" customFormat="1" ht="15" customHeight="1">
      <c r="A781" s="244" t="s">
        <v>686</v>
      </c>
      <c r="B781" s="245"/>
      <c r="C781" s="245"/>
      <c r="D781" s="246"/>
      <c r="E781" s="169"/>
    </row>
    <row r="782" spans="1:5" s="153" customFormat="1" ht="15" customHeight="1">
      <c r="A782" s="244" t="s">
        <v>687</v>
      </c>
      <c r="B782" s="245"/>
      <c r="C782" s="248"/>
      <c r="D782" s="246"/>
      <c r="E782" s="169"/>
    </row>
    <row r="783" spans="1:5" s="153" customFormat="1" ht="15" customHeight="1">
      <c r="A783" s="244" t="s">
        <v>688</v>
      </c>
      <c r="B783" s="245"/>
      <c r="C783" s="248"/>
      <c r="D783" s="246"/>
      <c r="E783" s="169"/>
    </row>
    <row r="784" spans="1:5" s="153" customFormat="1" ht="15" customHeight="1">
      <c r="A784" s="244" t="s">
        <v>689</v>
      </c>
      <c r="B784" s="245"/>
      <c r="C784" s="248"/>
      <c r="D784" s="246"/>
      <c r="E784" s="169"/>
    </row>
    <row r="785" spans="1:5" s="153" customFormat="1" ht="15" customHeight="1">
      <c r="A785" s="244" t="s">
        <v>690</v>
      </c>
      <c r="B785" s="245"/>
      <c r="C785" s="245"/>
      <c r="D785" s="246"/>
      <c r="E785" s="169"/>
    </row>
    <row r="786" spans="1:5" s="153" customFormat="1" ht="15" customHeight="1">
      <c r="A786" s="244" t="s">
        <v>145</v>
      </c>
      <c r="B786" s="245"/>
      <c r="C786" s="248"/>
      <c r="D786" s="246"/>
      <c r="E786" s="169"/>
    </row>
    <row r="787" spans="1:5" s="153" customFormat="1" ht="15" customHeight="1">
      <c r="A787" s="244" t="s">
        <v>691</v>
      </c>
      <c r="B787" s="245"/>
      <c r="C787" s="248"/>
      <c r="D787" s="246"/>
      <c r="E787" s="169"/>
    </row>
    <row r="788" spans="1:5" s="153" customFormat="1" ht="15" customHeight="1">
      <c r="A788" s="244" t="s">
        <v>112</v>
      </c>
      <c r="B788" s="245"/>
      <c r="C788" s="248"/>
      <c r="D788" s="246"/>
      <c r="E788" s="169"/>
    </row>
    <row r="789" spans="1:5" s="153" customFormat="1" ht="15" customHeight="1">
      <c r="A789" s="244" t="s">
        <v>692</v>
      </c>
      <c r="B789" s="245"/>
      <c r="C789" s="248"/>
      <c r="D789" s="246"/>
      <c r="E789" s="169"/>
    </row>
    <row r="790" spans="1:5" s="153" customFormat="1" ht="15" customHeight="1">
      <c r="A790" s="244" t="s">
        <v>693</v>
      </c>
      <c r="B790" s="245">
        <f>B791</f>
        <v>0</v>
      </c>
      <c r="C790" s="245">
        <f>C791</f>
        <v>20</v>
      </c>
      <c r="D790" s="246"/>
      <c r="E790" s="169"/>
    </row>
    <row r="791" spans="1:5" s="153" customFormat="1" ht="15" customHeight="1">
      <c r="A791" s="244" t="s">
        <v>694</v>
      </c>
      <c r="B791" s="245"/>
      <c r="C791" s="248">
        <v>20</v>
      </c>
      <c r="D791" s="246"/>
      <c r="E791" s="169"/>
    </row>
    <row r="792" spans="1:5" s="153" customFormat="1" ht="15" customHeight="1">
      <c r="A792" s="244" t="s">
        <v>695</v>
      </c>
      <c r="B792" s="245">
        <f>B793+B804+B806+B809+B811+B813</f>
        <v>3965</v>
      </c>
      <c r="C792" s="245">
        <f>C793+C804+C806+C809+C811+C813</f>
        <v>2067</v>
      </c>
      <c r="D792" s="246">
        <f aca="true" t="shared" si="35" ref="D792:D795">(C792-B792)/B792</f>
        <v>-0.4786885245901639</v>
      </c>
      <c r="E792" s="169"/>
    </row>
    <row r="793" spans="1:5" s="153" customFormat="1" ht="15" customHeight="1">
      <c r="A793" s="244" t="s">
        <v>696</v>
      </c>
      <c r="B793" s="245">
        <f>SUM(B794:B803)</f>
        <v>1021</v>
      </c>
      <c r="C793" s="245">
        <f>SUM(C794:C803)</f>
        <v>1537</v>
      </c>
      <c r="D793" s="246">
        <f t="shared" si="35"/>
        <v>0.5053868756121449</v>
      </c>
      <c r="E793" s="169"/>
    </row>
    <row r="794" spans="1:5" s="153" customFormat="1" ht="15" customHeight="1">
      <c r="A794" s="244" t="s">
        <v>103</v>
      </c>
      <c r="B794" s="245">
        <v>816</v>
      </c>
      <c r="C794" s="248">
        <v>1001</v>
      </c>
      <c r="D794" s="246">
        <f t="shared" si="35"/>
        <v>0.2267156862745098</v>
      </c>
      <c r="E794" s="169"/>
    </row>
    <row r="795" spans="1:5" s="153" customFormat="1" ht="15" customHeight="1">
      <c r="A795" s="244" t="s">
        <v>104</v>
      </c>
      <c r="B795" s="245">
        <v>22</v>
      </c>
      <c r="C795" s="248">
        <v>33</v>
      </c>
      <c r="D795" s="246">
        <f t="shared" si="35"/>
        <v>0.5</v>
      </c>
      <c r="E795" s="169"/>
    </row>
    <row r="796" spans="1:5" s="153" customFormat="1" ht="15" customHeight="1">
      <c r="A796" s="244" t="s">
        <v>105</v>
      </c>
      <c r="B796" s="245"/>
      <c r="C796" s="248"/>
      <c r="D796" s="246"/>
      <c r="E796" s="169"/>
    </row>
    <row r="797" spans="1:5" s="153" customFormat="1" ht="15" customHeight="1">
      <c r="A797" s="244" t="s">
        <v>697</v>
      </c>
      <c r="B797" s="245">
        <v>96</v>
      </c>
      <c r="C797" s="248">
        <v>3</v>
      </c>
      <c r="D797" s="246">
        <f>(C797-B797)/B797</f>
        <v>-0.96875</v>
      </c>
      <c r="E797" s="169"/>
    </row>
    <row r="798" spans="1:5" s="237" customFormat="1" ht="15" customHeight="1">
      <c r="A798" s="244" t="s">
        <v>698</v>
      </c>
      <c r="B798" s="245"/>
      <c r="C798" s="248"/>
      <c r="D798" s="246"/>
      <c r="E798" s="247"/>
    </row>
    <row r="799" spans="1:5" s="153" customFormat="1" ht="15" customHeight="1">
      <c r="A799" s="244" t="s">
        <v>699</v>
      </c>
      <c r="B799" s="245"/>
      <c r="C799" s="248"/>
      <c r="D799" s="246"/>
      <c r="E799" s="169"/>
    </row>
    <row r="800" spans="1:5" s="153" customFormat="1" ht="15" customHeight="1">
      <c r="A800" s="244" t="s">
        <v>700</v>
      </c>
      <c r="B800" s="245"/>
      <c r="C800" s="248"/>
      <c r="D800" s="246"/>
      <c r="E800" s="169"/>
    </row>
    <row r="801" spans="1:5" s="153" customFormat="1" ht="15" customHeight="1">
      <c r="A801" s="244" t="s">
        <v>701</v>
      </c>
      <c r="B801" s="245">
        <v>10</v>
      </c>
      <c r="C801" s="245"/>
      <c r="D801" s="246">
        <f aca="true" t="shared" si="36" ref="D801:D810">(C801-B801)/B801</f>
        <v>-1</v>
      </c>
      <c r="E801" s="169"/>
    </row>
    <row r="802" spans="1:5" s="153" customFormat="1" ht="15" customHeight="1">
      <c r="A802" s="244" t="s">
        <v>702</v>
      </c>
      <c r="B802" s="245"/>
      <c r="C802" s="245"/>
      <c r="D802" s="246"/>
      <c r="E802" s="169"/>
    </row>
    <row r="803" spans="1:5" s="153" customFormat="1" ht="15" customHeight="1">
      <c r="A803" s="244" t="s">
        <v>703</v>
      </c>
      <c r="B803" s="245">
        <v>77</v>
      </c>
      <c r="C803" s="248">
        <v>500</v>
      </c>
      <c r="D803" s="246">
        <f t="shared" si="36"/>
        <v>5.4935064935064934</v>
      </c>
      <c r="E803" s="169"/>
    </row>
    <row r="804" spans="1:5" s="153" customFormat="1" ht="15" customHeight="1">
      <c r="A804" s="244" t="s">
        <v>704</v>
      </c>
      <c r="B804" s="245">
        <f>B805</f>
        <v>19</v>
      </c>
      <c r="C804" s="248"/>
      <c r="D804" s="246">
        <f t="shared" si="36"/>
        <v>-1</v>
      </c>
      <c r="E804" s="169"/>
    </row>
    <row r="805" spans="1:5" s="237" customFormat="1" ht="15" customHeight="1">
      <c r="A805" s="244" t="s">
        <v>705</v>
      </c>
      <c r="B805" s="245">
        <v>19</v>
      </c>
      <c r="C805" s="248"/>
      <c r="D805" s="246">
        <f t="shared" si="36"/>
        <v>-1</v>
      </c>
      <c r="E805" s="247"/>
    </row>
    <row r="806" spans="1:5" s="153" customFormat="1" ht="15" customHeight="1">
      <c r="A806" s="244" t="s">
        <v>706</v>
      </c>
      <c r="B806" s="245">
        <f>B807+B808</f>
        <v>605</v>
      </c>
      <c r="C806" s="245">
        <f>C807+C808</f>
        <v>500</v>
      </c>
      <c r="D806" s="246">
        <f t="shared" si="36"/>
        <v>-0.17355371900826447</v>
      </c>
      <c r="E806" s="169"/>
    </row>
    <row r="807" spans="1:5" s="237" customFormat="1" ht="15" customHeight="1">
      <c r="A807" s="244" t="s">
        <v>707</v>
      </c>
      <c r="B807" s="245">
        <v>500</v>
      </c>
      <c r="C807" s="248">
        <v>500</v>
      </c>
      <c r="D807" s="246">
        <f t="shared" si="36"/>
        <v>0</v>
      </c>
      <c r="E807" s="247"/>
    </row>
    <row r="808" spans="1:5" s="153" customFormat="1" ht="15" customHeight="1">
      <c r="A808" s="244" t="s">
        <v>708</v>
      </c>
      <c r="B808" s="245">
        <v>105</v>
      </c>
      <c r="C808" s="248"/>
      <c r="D808" s="246">
        <f t="shared" si="36"/>
        <v>-1</v>
      </c>
      <c r="E808" s="169"/>
    </row>
    <row r="809" spans="1:5" s="153" customFormat="1" ht="15" customHeight="1">
      <c r="A809" s="244" t="s">
        <v>709</v>
      </c>
      <c r="B809" s="245">
        <f>B810</f>
        <v>643</v>
      </c>
      <c r="C809" s="245">
        <f>C810</f>
        <v>30</v>
      </c>
      <c r="D809" s="246">
        <f t="shared" si="36"/>
        <v>-0.9533437013996889</v>
      </c>
      <c r="E809" s="169"/>
    </row>
    <row r="810" spans="1:5" s="153" customFormat="1" ht="15" customHeight="1">
      <c r="A810" s="244" t="s">
        <v>710</v>
      </c>
      <c r="B810" s="245">
        <v>643</v>
      </c>
      <c r="C810" s="248">
        <v>30</v>
      </c>
      <c r="D810" s="246">
        <f t="shared" si="36"/>
        <v>-0.9533437013996889</v>
      </c>
      <c r="E810" s="169"/>
    </row>
    <row r="811" spans="1:5" s="153" customFormat="1" ht="15" customHeight="1">
      <c r="A811" s="244" t="s">
        <v>711</v>
      </c>
      <c r="B811" s="245"/>
      <c r="C811" s="245"/>
      <c r="D811" s="246"/>
      <c r="E811" s="169"/>
    </row>
    <row r="812" spans="1:5" s="153" customFormat="1" ht="15" customHeight="1">
      <c r="A812" s="244" t="s">
        <v>712</v>
      </c>
      <c r="B812" s="245"/>
      <c r="C812" s="245"/>
      <c r="D812" s="246"/>
      <c r="E812" s="169"/>
    </row>
    <row r="813" spans="1:5" s="153" customFormat="1" ht="15" customHeight="1">
      <c r="A813" s="244" t="s">
        <v>713</v>
      </c>
      <c r="B813" s="245">
        <f>B814</f>
        <v>1677</v>
      </c>
      <c r="C813" s="248"/>
      <c r="D813" s="246">
        <f aca="true" t="shared" si="37" ref="D813:D818">(C813-B813)/B813</f>
        <v>-1</v>
      </c>
      <c r="E813" s="169"/>
    </row>
    <row r="814" spans="1:5" s="153" customFormat="1" ht="15" customHeight="1">
      <c r="A814" s="244" t="s">
        <v>714</v>
      </c>
      <c r="B814" s="245">
        <v>1677</v>
      </c>
      <c r="C814" s="248"/>
      <c r="D814" s="246">
        <f t="shared" si="37"/>
        <v>-1</v>
      </c>
      <c r="E814" s="169"/>
    </row>
    <row r="815" spans="1:5" s="153" customFormat="1" ht="15" customHeight="1">
      <c r="A815" s="244" t="s">
        <v>715</v>
      </c>
      <c r="B815" s="245">
        <f>B816+B841+B866+B892+B903+B914+B920+B927+B934+B937</f>
        <v>48744</v>
      </c>
      <c r="C815" s="245">
        <f>C816+C841+C866+C892+C903+C914+C920+C927+C934+C937</f>
        <v>56063</v>
      </c>
      <c r="D815" s="246">
        <f t="shared" si="37"/>
        <v>0.15015181355654028</v>
      </c>
      <c r="E815" s="169"/>
    </row>
    <row r="816" spans="1:5" s="153" customFormat="1" ht="15" customHeight="1">
      <c r="A816" s="244" t="s">
        <v>716</v>
      </c>
      <c r="B816" s="245">
        <f>SUM(B817:B840)</f>
        <v>9038</v>
      </c>
      <c r="C816" s="245">
        <f>SUM(C817:C840)</f>
        <v>9125</v>
      </c>
      <c r="D816" s="246">
        <f t="shared" si="37"/>
        <v>0.00962602345651693</v>
      </c>
      <c r="E816" s="169"/>
    </row>
    <row r="817" spans="1:5" s="153" customFormat="1" ht="15" customHeight="1">
      <c r="A817" s="244" t="s">
        <v>103</v>
      </c>
      <c r="B817" s="245">
        <v>2126</v>
      </c>
      <c r="C817" s="248">
        <v>2923</v>
      </c>
      <c r="D817" s="246">
        <f t="shared" si="37"/>
        <v>0.3748824082784572</v>
      </c>
      <c r="E817" s="169"/>
    </row>
    <row r="818" spans="1:5" s="153" customFormat="1" ht="15" customHeight="1">
      <c r="A818" s="244" t="s">
        <v>104</v>
      </c>
      <c r="B818" s="245">
        <v>97</v>
      </c>
      <c r="C818" s="248">
        <v>114</v>
      </c>
      <c r="D818" s="246">
        <f t="shared" si="37"/>
        <v>0.17525773195876287</v>
      </c>
      <c r="E818" s="169"/>
    </row>
    <row r="819" spans="1:5" s="153" customFormat="1" ht="15" customHeight="1">
      <c r="A819" s="244" t="s">
        <v>105</v>
      </c>
      <c r="B819" s="245"/>
      <c r="C819" s="248"/>
      <c r="D819" s="246"/>
      <c r="E819" s="169"/>
    </row>
    <row r="820" spans="1:5" s="153" customFormat="1" ht="15" customHeight="1">
      <c r="A820" s="244" t="s">
        <v>112</v>
      </c>
      <c r="B820" s="245"/>
      <c r="C820" s="248"/>
      <c r="D820" s="246"/>
      <c r="E820" s="169"/>
    </row>
    <row r="821" spans="1:5" s="153" customFormat="1" ht="15" customHeight="1">
      <c r="A821" s="244" t="s">
        <v>717</v>
      </c>
      <c r="B821" s="245"/>
      <c r="C821" s="248"/>
      <c r="D821" s="246"/>
      <c r="E821" s="169"/>
    </row>
    <row r="822" spans="1:5" s="153" customFormat="1" ht="15" customHeight="1">
      <c r="A822" s="244" t="s">
        <v>718</v>
      </c>
      <c r="B822" s="245"/>
      <c r="C822" s="248">
        <v>62</v>
      </c>
      <c r="D822" s="246"/>
      <c r="E822" s="169"/>
    </row>
    <row r="823" spans="1:5" s="153" customFormat="1" ht="15" customHeight="1">
      <c r="A823" s="244" t="s">
        <v>719</v>
      </c>
      <c r="B823" s="245">
        <v>-34</v>
      </c>
      <c r="C823" s="248"/>
      <c r="D823" s="246">
        <f>(C823-B823)/B823</f>
        <v>-1</v>
      </c>
      <c r="E823" s="169"/>
    </row>
    <row r="824" spans="1:5" s="153" customFormat="1" ht="15" customHeight="1">
      <c r="A824" s="244" t="s">
        <v>720</v>
      </c>
      <c r="B824" s="245">
        <v>27</v>
      </c>
      <c r="C824" s="245"/>
      <c r="D824" s="246">
        <f>(C824-B824)/B824</f>
        <v>-1</v>
      </c>
      <c r="E824" s="169"/>
    </row>
    <row r="825" spans="1:5" s="153" customFormat="1" ht="15" customHeight="1">
      <c r="A825" s="244" t="s">
        <v>721</v>
      </c>
      <c r="B825" s="245"/>
      <c r="C825" s="248"/>
      <c r="D825" s="246"/>
      <c r="E825" s="169"/>
    </row>
    <row r="826" spans="1:5" s="153" customFormat="1" ht="15" customHeight="1">
      <c r="A826" s="244" t="s">
        <v>722</v>
      </c>
      <c r="B826" s="245"/>
      <c r="C826" s="248"/>
      <c r="D826" s="246"/>
      <c r="E826" s="169"/>
    </row>
    <row r="827" spans="1:5" s="153" customFormat="1" ht="15" customHeight="1">
      <c r="A827" s="244" t="s">
        <v>723</v>
      </c>
      <c r="B827" s="245"/>
      <c r="C827" s="248"/>
      <c r="D827" s="246"/>
      <c r="E827" s="169"/>
    </row>
    <row r="828" spans="1:5" s="153" customFormat="1" ht="15" customHeight="1">
      <c r="A828" s="244" t="s">
        <v>724</v>
      </c>
      <c r="B828" s="245"/>
      <c r="C828" s="248"/>
      <c r="D828" s="246"/>
      <c r="E828" s="169"/>
    </row>
    <row r="829" spans="1:5" s="153" customFormat="1" ht="15" customHeight="1">
      <c r="A829" s="244" t="s">
        <v>725</v>
      </c>
      <c r="B829" s="245">
        <v>138</v>
      </c>
      <c r="C829" s="248">
        <v>223</v>
      </c>
      <c r="D829" s="246">
        <f>(C829-B829)/B829</f>
        <v>0.6159420289855072</v>
      </c>
      <c r="E829" s="169"/>
    </row>
    <row r="830" spans="1:5" s="153" customFormat="1" ht="15" customHeight="1">
      <c r="A830" s="244" t="s">
        <v>726</v>
      </c>
      <c r="B830" s="245"/>
      <c r="C830" s="245"/>
      <c r="D830" s="246"/>
      <c r="E830" s="169"/>
    </row>
    <row r="831" spans="1:5" s="153" customFormat="1" ht="15" customHeight="1">
      <c r="A831" s="244" t="s">
        <v>727</v>
      </c>
      <c r="B831" s="245"/>
      <c r="C831" s="248"/>
      <c r="D831" s="246"/>
      <c r="E831" s="169"/>
    </row>
    <row r="832" spans="1:5" s="153" customFormat="1" ht="15" customHeight="1">
      <c r="A832" s="244" t="s">
        <v>728</v>
      </c>
      <c r="B832" s="245"/>
      <c r="C832" s="248"/>
      <c r="D832" s="246"/>
      <c r="E832" s="169"/>
    </row>
    <row r="833" spans="1:5" s="153" customFormat="1" ht="15" customHeight="1">
      <c r="A833" s="244" t="s">
        <v>729</v>
      </c>
      <c r="B833" s="245"/>
      <c r="C833" s="189"/>
      <c r="D833" s="246"/>
      <c r="E833" s="169"/>
    </row>
    <row r="834" spans="1:5" s="153" customFormat="1" ht="15" customHeight="1">
      <c r="A834" s="244" t="s">
        <v>730</v>
      </c>
      <c r="B834" s="245"/>
      <c r="C834" s="248"/>
      <c r="D834" s="246"/>
      <c r="E834" s="169"/>
    </row>
    <row r="835" spans="1:5" s="237" customFormat="1" ht="15" customHeight="1">
      <c r="A835" s="244" t="s">
        <v>731</v>
      </c>
      <c r="B835" s="245"/>
      <c r="C835" s="248"/>
      <c r="D835" s="246"/>
      <c r="E835" s="247"/>
    </row>
    <row r="836" spans="1:5" s="153" customFormat="1" ht="15" customHeight="1">
      <c r="A836" s="244" t="s">
        <v>732</v>
      </c>
      <c r="B836" s="245">
        <v>253</v>
      </c>
      <c r="C836" s="248">
        <v>20</v>
      </c>
      <c r="D836" s="246">
        <f aca="true" t="shared" si="38" ref="D836:D843">(C836-B836)/B836</f>
        <v>-0.9209486166007905</v>
      </c>
      <c r="E836" s="169"/>
    </row>
    <row r="837" spans="1:5" s="153" customFormat="1" ht="15" customHeight="1">
      <c r="A837" s="244" t="s">
        <v>733</v>
      </c>
      <c r="B837" s="245">
        <v>140</v>
      </c>
      <c r="C837" s="248">
        <v>80</v>
      </c>
      <c r="D837" s="246">
        <f t="shared" si="38"/>
        <v>-0.42857142857142855</v>
      </c>
      <c r="E837" s="169"/>
    </row>
    <row r="838" spans="1:5" s="153" customFormat="1" ht="15" customHeight="1">
      <c r="A838" s="244" t="s">
        <v>734</v>
      </c>
      <c r="B838" s="245"/>
      <c r="C838" s="248"/>
      <c r="D838" s="246"/>
      <c r="E838" s="169"/>
    </row>
    <row r="839" spans="1:5" s="153" customFormat="1" ht="15" customHeight="1">
      <c r="A839" s="244" t="s">
        <v>735</v>
      </c>
      <c r="B839" s="245">
        <v>10</v>
      </c>
      <c r="C839" s="245">
        <v>4</v>
      </c>
      <c r="D839" s="246">
        <f t="shared" si="38"/>
        <v>-0.6</v>
      </c>
      <c r="E839" s="169"/>
    </row>
    <row r="840" spans="1:5" s="153" customFormat="1" ht="15" customHeight="1">
      <c r="A840" s="244" t="s">
        <v>736</v>
      </c>
      <c r="B840" s="245">
        <v>6281</v>
      </c>
      <c r="C840" s="245">
        <v>5699</v>
      </c>
      <c r="D840" s="246">
        <f t="shared" si="38"/>
        <v>-0.09266040439420474</v>
      </c>
      <c r="E840" s="169"/>
    </row>
    <row r="841" spans="1:5" s="153" customFormat="1" ht="15" customHeight="1">
      <c r="A841" s="244" t="s">
        <v>737</v>
      </c>
      <c r="B841" s="245">
        <f>SUM(B842:B865)</f>
        <v>4900</v>
      </c>
      <c r="C841" s="245">
        <f>SUM(C842:C865)</f>
        <v>5498</v>
      </c>
      <c r="D841" s="246">
        <f t="shared" si="38"/>
        <v>0.12204081632653062</v>
      </c>
      <c r="E841" s="169"/>
    </row>
    <row r="842" spans="1:5" s="153" customFormat="1" ht="15" customHeight="1">
      <c r="A842" s="244" t="s">
        <v>103</v>
      </c>
      <c r="B842" s="245">
        <v>1448</v>
      </c>
      <c r="C842" s="248">
        <v>1186</v>
      </c>
      <c r="D842" s="246">
        <f t="shared" si="38"/>
        <v>-0.18093922651933703</v>
      </c>
      <c r="E842" s="169"/>
    </row>
    <row r="843" spans="1:5" s="153" customFormat="1" ht="15" customHeight="1">
      <c r="A843" s="244" t="s">
        <v>104</v>
      </c>
      <c r="B843" s="245">
        <v>-294</v>
      </c>
      <c r="C843" s="248">
        <v>9</v>
      </c>
      <c r="D843" s="246">
        <f t="shared" si="38"/>
        <v>-1.030612244897959</v>
      </c>
      <c r="E843" s="169"/>
    </row>
    <row r="844" spans="1:5" s="153" customFormat="1" ht="15" customHeight="1">
      <c r="A844" s="244" t="s">
        <v>105</v>
      </c>
      <c r="B844" s="245"/>
      <c r="C844" s="248"/>
      <c r="D844" s="246"/>
      <c r="E844" s="169"/>
    </row>
    <row r="845" spans="1:5" s="153" customFormat="1" ht="15" customHeight="1">
      <c r="A845" s="244" t="s">
        <v>738</v>
      </c>
      <c r="B845" s="245"/>
      <c r="C845" s="248"/>
      <c r="D845" s="246"/>
      <c r="E845" s="169"/>
    </row>
    <row r="846" spans="1:5" s="153" customFormat="1" ht="15" customHeight="1">
      <c r="A846" s="250" t="s">
        <v>739</v>
      </c>
      <c r="B846" s="245"/>
      <c r="C846" s="248"/>
      <c r="D846" s="246"/>
      <c r="E846" s="169"/>
    </row>
    <row r="847" spans="1:5" s="153" customFormat="1" ht="15" customHeight="1">
      <c r="A847" s="244" t="s">
        <v>740</v>
      </c>
      <c r="B847" s="245"/>
      <c r="C847" s="248">
        <v>401</v>
      </c>
      <c r="D847" s="246"/>
      <c r="E847" s="169"/>
    </row>
    <row r="848" spans="1:5" s="153" customFormat="1" ht="15" customHeight="1">
      <c r="A848" s="244" t="s">
        <v>741</v>
      </c>
      <c r="B848" s="245"/>
      <c r="C848" s="248"/>
      <c r="D848" s="246"/>
      <c r="E848" s="169"/>
    </row>
    <row r="849" spans="1:5" s="153" customFormat="1" ht="15" customHeight="1">
      <c r="A849" s="244" t="s">
        <v>742</v>
      </c>
      <c r="B849" s="245">
        <v>1157</v>
      </c>
      <c r="C849" s="245">
        <v>1157</v>
      </c>
      <c r="D849" s="246">
        <f>(C849-B849)/B849</f>
        <v>0</v>
      </c>
      <c r="E849" s="169"/>
    </row>
    <row r="850" spans="1:5" s="153" customFormat="1" ht="15" customHeight="1">
      <c r="A850" s="244" t="s">
        <v>743</v>
      </c>
      <c r="B850" s="245"/>
      <c r="C850" s="248"/>
      <c r="D850" s="246"/>
      <c r="E850" s="169"/>
    </row>
    <row r="851" spans="1:5" s="153" customFormat="1" ht="15" customHeight="1">
      <c r="A851" s="244" t="s">
        <v>744</v>
      </c>
      <c r="B851" s="245"/>
      <c r="C851" s="248"/>
      <c r="D851" s="246"/>
      <c r="E851" s="169"/>
    </row>
    <row r="852" spans="1:5" s="237" customFormat="1" ht="15" customHeight="1">
      <c r="A852" s="244" t="s">
        <v>745</v>
      </c>
      <c r="B852" s="245"/>
      <c r="C852" s="248"/>
      <c r="D852" s="246"/>
      <c r="E852" s="247"/>
    </row>
    <row r="853" spans="1:5" s="153" customFormat="1" ht="15" customHeight="1">
      <c r="A853" s="244" t="s">
        <v>746</v>
      </c>
      <c r="B853" s="245">
        <v>33</v>
      </c>
      <c r="C853" s="248">
        <v>17</v>
      </c>
      <c r="D853" s="246">
        <f>(C853-B853)/B853</f>
        <v>-0.48484848484848486</v>
      </c>
      <c r="E853" s="169"/>
    </row>
    <row r="854" spans="1:5" s="153" customFormat="1" ht="15" customHeight="1">
      <c r="A854" s="244" t="s">
        <v>747</v>
      </c>
      <c r="B854" s="245"/>
      <c r="C854" s="248"/>
      <c r="D854" s="246"/>
      <c r="E854" s="169"/>
    </row>
    <row r="855" spans="1:5" s="153" customFormat="1" ht="15" customHeight="1">
      <c r="A855" s="244" t="s">
        <v>748</v>
      </c>
      <c r="B855" s="245"/>
      <c r="C855" s="248"/>
      <c r="D855" s="246"/>
      <c r="E855" s="169"/>
    </row>
    <row r="856" spans="1:5" s="153" customFormat="1" ht="15" customHeight="1">
      <c r="A856" s="244" t="s">
        <v>749</v>
      </c>
      <c r="B856" s="245"/>
      <c r="C856" s="245"/>
      <c r="D856" s="246"/>
      <c r="E856" s="169"/>
    </row>
    <row r="857" spans="1:5" s="153" customFormat="1" ht="15" customHeight="1">
      <c r="A857" s="244" t="s">
        <v>750</v>
      </c>
      <c r="B857" s="245"/>
      <c r="C857" s="245"/>
      <c r="D857" s="246"/>
      <c r="E857" s="169"/>
    </row>
    <row r="858" spans="1:5" s="153" customFormat="1" ht="15" customHeight="1">
      <c r="A858" s="244" t="s">
        <v>751</v>
      </c>
      <c r="B858" s="245"/>
      <c r="C858" s="248"/>
      <c r="D858" s="246"/>
      <c r="E858" s="169"/>
    </row>
    <row r="859" spans="1:5" s="153" customFormat="1" ht="15" customHeight="1">
      <c r="A859" s="244" t="s">
        <v>752</v>
      </c>
      <c r="B859" s="245"/>
      <c r="C859" s="248"/>
      <c r="D859" s="246"/>
      <c r="E859" s="169"/>
    </row>
    <row r="860" spans="1:5" s="153" customFormat="1" ht="15" customHeight="1">
      <c r="A860" s="244" t="s">
        <v>753</v>
      </c>
      <c r="B860" s="245"/>
      <c r="C860" s="248"/>
      <c r="D860" s="246"/>
      <c r="E860" s="169"/>
    </row>
    <row r="861" spans="1:5" s="153" customFormat="1" ht="15" customHeight="1">
      <c r="A861" s="244" t="s">
        <v>754</v>
      </c>
      <c r="B861" s="245">
        <v>93</v>
      </c>
      <c r="C861" s="248">
        <v>83</v>
      </c>
      <c r="D861" s="246">
        <f aca="true" t="shared" si="39" ref="D861:D868">(C861-B861)/B861</f>
        <v>-0.10752688172043011</v>
      </c>
      <c r="E861" s="169"/>
    </row>
    <row r="862" spans="1:5" s="153" customFormat="1" ht="15" customHeight="1">
      <c r="A862" s="244" t="s">
        <v>755</v>
      </c>
      <c r="B862" s="245"/>
      <c r="C862" s="248"/>
      <c r="D862" s="246"/>
      <c r="E862" s="169"/>
    </row>
    <row r="863" spans="1:5" s="153" customFormat="1" ht="15" customHeight="1">
      <c r="A863" s="244" t="s">
        <v>756</v>
      </c>
      <c r="B863" s="245"/>
      <c r="C863" s="248"/>
      <c r="D863" s="246"/>
      <c r="E863" s="169"/>
    </row>
    <row r="864" spans="1:5" s="153" customFormat="1" ht="15" customHeight="1">
      <c r="A864" s="244" t="s">
        <v>757</v>
      </c>
      <c r="B864" s="245"/>
      <c r="C864" s="248">
        <v>6</v>
      </c>
      <c r="D864" s="246"/>
      <c r="E864" s="169"/>
    </row>
    <row r="865" spans="1:5" s="153" customFormat="1" ht="15" customHeight="1">
      <c r="A865" s="244" t="s">
        <v>758</v>
      </c>
      <c r="B865" s="245">
        <v>2463</v>
      </c>
      <c r="C865" s="248">
        <v>2639</v>
      </c>
      <c r="D865" s="246">
        <f t="shared" si="39"/>
        <v>0.07145757206658547</v>
      </c>
      <c r="E865" s="169"/>
    </row>
    <row r="866" spans="1:5" s="153" customFormat="1" ht="15" customHeight="1">
      <c r="A866" s="244" t="s">
        <v>759</v>
      </c>
      <c r="B866" s="245">
        <f>SUM(B867:B891)</f>
        <v>15708</v>
      </c>
      <c r="C866" s="245">
        <f>SUM(C867:C891)</f>
        <v>10688</v>
      </c>
      <c r="D866" s="246">
        <f t="shared" si="39"/>
        <v>-0.3195823784059078</v>
      </c>
      <c r="E866" s="169"/>
    </row>
    <row r="867" spans="1:5" s="153" customFormat="1" ht="15" customHeight="1">
      <c r="A867" s="244" t="s">
        <v>103</v>
      </c>
      <c r="B867" s="245">
        <v>517</v>
      </c>
      <c r="C867" s="248">
        <v>912</v>
      </c>
      <c r="D867" s="246">
        <f t="shared" si="39"/>
        <v>0.7640232108317214</v>
      </c>
      <c r="E867" s="169"/>
    </row>
    <row r="868" spans="1:5" s="153" customFormat="1" ht="15" customHeight="1">
      <c r="A868" s="244" t="s">
        <v>104</v>
      </c>
      <c r="B868" s="245">
        <v>2</v>
      </c>
      <c r="C868" s="248">
        <v>11</v>
      </c>
      <c r="D868" s="246">
        <f t="shared" si="39"/>
        <v>4.5</v>
      </c>
      <c r="E868" s="169"/>
    </row>
    <row r="869" spans="1:5" s="153" customFormat="1" ht="15" customHeight="1">
      <c r="A869" s="244" t="s">
        <v>105</v>
      </c>
      <c r="B869" s="245"/>
      <c r="C869" s="248"/>
      <c r="D869" s="246"/>
      <c r="E869" s="169"/>
    </row>
    <row r="870" spans="1:5" s="153" customFormat="1" ht="15" customHeight="1">
      <c r="A870" s="244" t="s">
        <v>760</v>
      </c>
      <c r="B870" s="245"/>
      <c r="C870" s="248"/>
      <c r="D870" s="246"/>
      <c r="E870" s="169"/>
    </row>
    <row r="871" spans="1:5" s="153" customFormat="1" ht="15" customHeight="1">
      <c r="A871" s="244" t="s">
        <v>761</v>
      </c>
      <c r="B871" s="245">
        <v>11761</v>
      </c>
      <c r="C871" s="248">
        <v>7272</v>
      </c>
      <c r="D871" s="246">
        <f>(C871-B871)/B871</f>
        <v>-0.38168523084771705</v>
      </c>
      <c r="E871" s="169"/>
    </row>
    <row r="872" spans="1:5" s="153" customFormat="1" ht="15" customHeight="1">
      <c r="A872" s="244" t="s">
        <v>762</v>
      </c>
      <c r="B872" s="245"/>
      <c r="C872" s="248"/>
      <c r="D872" s="246"/>
      <c r="E872" s="169"/>
    </row>
    <row r="873" spans="1:5" s="153" customFormat="1" ht="15" customHeight="1">
      <c r="A873" s="244" t="s">
        <v>763</v>
      </c>
      <c r="B873" s="245"/>
      <c r="C873" s="248"/>
      <c r="D873" s="246"/>
      <c r="E873" s="169"/>
    </row>
    <row r="874" spans="1:5" s="237" customFormat="1" ht="15" customHeight="1">
      <c r="A874" s="244" t="s">
        <v>764</v>
      </c>
      <c r="B874" s="245"/>
      <c r="C874" s="248"/>
      <c r="D874" s="246"/>
      <c r="E874" s="247"/>
    </row>
    <row r="875" spans="1:5" s="237" customFormat="1" ht="15" customHeight="1">
      <c r="A875" s="244" t="s">
        <v>765</v>
      </c>
      <c r="B875" s="245"/>
      <c r="C875" s="248"/>
      <c r="D875" s="246"/>
      <c r="E875" s="247"/>
    </row>
    <row r="876" spans="1:5" s="153" customFormat="1" ht="15" customHeight="1">
      <c r="A876" s="244" t="s">
        <v>766</v>
      </c>
      <c r="B876" s="245"/>
      <c r="C876" s="248"/>
      <c r="D876" s="246"/>
      <c r="E876" s="169"/>
    </row>
    <row r="877" spans="1:5" s="153" customFormat="1" ht="15" customHeight="1">
      <c r="A877" s="244" t="s">
        <v>767</v>
      </c>
      <c r="B877" s="245"/>
      <c r="C877" s="248"/>
      <c r="D877" s="246"/>
      <c r="E877" s="169"/>
    </row>
    <row r="878" spans="1:5" s="153" customFormat="1" ht="15" customHeight="1">
      <c r="A878" s="244" t="s">
        <v>768</v>
      </c>
      <c r="B878" s="245"/>
      <c r="C878" s="248"/>
      <c r="D878" s="246"/>
      <c r="E878" s="169"/>
    </row>
    <row r="879" spans="1:5" s="153" customFormat="1" ht="15" customHeight="1">
      <c r="A879" s="244" t="s">
        <v>769</v>
      </c>
      <c r="B879" s="245"/>
      <c r="C879" s="251"/>
      <c r="D879" s="246"/>
      <c r="E879" s="169"/>
    </row>
    <row r="880" spans="1:5" s="153" customFormat="1" ht="15" customHeight="1">
      <c r="A880" s="244" t="s">
        <v>770</v>
      </c>
      <c r="B880" s="245">
        <v>282</v>
      </c>
      <c r="C880" s="248"/>
      <c r="D880" s="246">
        <f>(C880-B880)/B880</f>
        <v>-1</v>
      </c>
      <c r="E880" s="169"/>
    </row>
    <row r="881" spans="1:5" s="153" customFormat="1" ht="15" customHeight="1">
      <c r="A881" s="244" t="s">
        <v>771</v>
      </c>
      <c r="B881" s="245"/>
      <c r="C881" s="248"/>
      <c r="D881" s="246"/>
      <c r="E881" s="169"/>
    </row>
    <row r="882" spans="1:5" s="237" customFormat="1" ht="15" customHeight="1">
      <c r="A882" s="244" t="s">
        <v>772</v>
      </c>
      <c r="B882" s="245">
        <v>2832</v>
      </c>
      <c r="C882" s="248">
        <v>1161</v>
      </c>
      <c r="D882" s="246">
        <f>(C882-B882)/B882</f>
        <v>-0.590042372881356</v>
      </c>
      <c r="E882" s="247"/>
    </row>
    <row r="883" spans="1:5" s="155" customFormat="1" ht="15" customHeight="1">
      <c r="A883" s="244" t="s">
        <v>773</v>
      </c>
      <c r="B883" s="245"/>
      <c r="C883" s="248"/>
      <c r="D883" s="246"/>
      <c r="E883" s="252"/>
    </row>
    <row r="884" spans="1:5" s="153" customFormat="1" ht="15" customHeight="1">
      <c r="A884" s="244" t="s">
        <v>774</v>
      </c>
      <c r="B884" s="245"/>
      <c r="C884" s="248"/>
      <c r="D884" s="246"/>
      <c r="E884" s="169"/>
    </row>
    <row r="885" spans="1:5" s="237" customFormat="1" ht="15" customHeight="1">
      <c r="A885" s="244" t="s">
        <v>775</v>
      </c>
      <c r="B885" s="245"/>
      <c r="C885" s="248">
        <v>387</v>
      </c>
      <c r="D885" s="246"/>
      <c r="E885" s="247"/>
    </row>
    <row r="886" spans="1:5" s="153" customFormat="1" ht="15" customHeight="1">
      <c r="A886" s="244" t="s">
        <v>776</v>
      </c>
      <c r="B886" s="245"/>
      <c r="C886" s="245"/>
      <c r="D886" s="246"/>
      <c r="E886" s="169"/>
    </row>
    <row r="887" spans="1:5" s="153" customFormat="1" ht="15" customHeight="1">
      <c r="A887" s="244" t="s">
        <v>777</v>
      </c>
      <c r="B887" s="245"/>
      <c r="C887" s="245"/>
      <c r="D887" s="246"/>
      <c r="E887" s="169"/>
    </row>
    <row r="888" spans="1:5" s="153" customFormat="1" ht="15" customHeight="1">
      <c r="A888" s="244" t="s">
        <v>750</v>
      </c>
      <c r="B888" s="245"/>
      <c r="C888" s="245"/>
      <c r="D888" s="246"/>
      <c r="E888" s="169"/>
    </row>
    <row r="889" spans="1:5" s="237" customFormat="1" ht="15" customHeight="1">
      <c r="A889" s="244" t="s">
        <v>778</v>
      </c>
      <c r="B889" s="245"/>
      <c r="C889" s="245"/>
      <c r="D889" s="246"/>
      <c r="E889" s="247"/>
    </row>
    <row r="890" spans="1:5" s="153" customFormat="1" ht="15" customHeight="1">
      <c r="A890" s="244" t="s">
        <v>779</v>
      </c>
      <c r="B890" s="245">
        <v>250</v>
      </c>
      <c r="C890" s="245">
        <v>360</v>
      </c>
      <c r="D890" s="246">
        <f>(C890-B890)/B890</f>
        <v>0.44</v>
      </c>
      <c r="E890" s="169"/>
    </row>
    <row r="891" spans="1:5" s="153" customFormat="1" ht="15" customHeight="1">
      <c r="A891" s="244" t="s">
        <v>780</v>
      </c>
      <c r="B891" s="245">
        <v>64</v>
      </c>
      <c r="C891" s="245">
        <v>585</v>
      </c>
      <c r="D891" s="246">
        <f>(C891-B891)/B891</f>
        <v>8.140625</v>
      </c>
      <c r="E891" s="169"/>
    </row>
    <row r="892" spans="1:5" s="237" customFormat="1" ht="15" customHeight="1">
      <c r="A892" s="244" t="s">
        <v>781</v>
      </c>
      <c r="B892" s="245"/>
      <c r="C892" s="245"/>
      <c r="D892" s="246"/>
      <c r="E892" s="253"/>
    </row>
    <row r="893" spans="1:5" s="155" customFormat="1" ht="15" customHeight="1">
      <c r="A893" s="244" t="s">
        <v>103</v>
      </c>
      <c r="B893" s="245"/>
      <c r="C893" s="245"/>
      <c r="D893" s="246"/>
      <c r="E893" s="252"/>
    </row>
    <row r="894" spans="1:5" ht="15" customHeight="1">
      <c r="A894" s="244" t="s">
        <v>104</v>
      </c>
      <c r="B894" s="245"/>
      <c r="C894" s="245"/>
      <c r="D894" s="246"/>
      <c r="E894" s="183"/>
    </row>
    <row r="895" spans="1:5" ht="15" customHeight="1">
      <c r="A895" s="244" t="s">
        <v>105</v>
      </c>
      <c r="B895" s="245"/>
      <c r="C895" s="254"/>
      <c r="D895" s="246"/>
      <c r="E895" s="183"/>
    </row>
    <row r="896" spans="1:5" ht="15" customHeight="1">
      <c r="A896" s="244" t="s">
        <v>782</v>
      </c>
      <c r="B896" s="245"/>
      <c r="C896" s="245"/>
      <c r="D896" s="246"/>
      <c r="E896" s="183"/>
    </row>
    <row r="897" spans="1:5" ht="15" customHeight="1">
      <c r="A897" s="244" t="s">
        <v>783</v>
      </c>
      <c r="B897" s="245"/>
      <c r="C897" s="245"/>
      <c r="D897" s="246"/>
      <c r="E897" s="183"/>
    </row>
    <row r="898" spans="1:5" ht="15" customHeight="1">
      <c r="A898" s="244" t="s">
        <v>784</v>
      </c>
      <c r="B898" s="245"/>
      <c r="C898" s="255"/>
      <c r="D898" s="246"/>
      <c r="E898" s="183"/>
    </row>
    <row r="899" spans="1:5" ht="15" customHeight="1">
      <c r="A899" s="244" t="s">
        <v>785</v>
      </c>
      <c r="B899" s="245"/>
      <c r="C899" s="245"/>
      <c r="D899" s="246"/>
      <c r="E899" s="183"/>
    </row>
    <row r="900" spans="1:5" ht="15" customHeight="1">
      <c r="A900" s="244" t="s">
        <v>786</v>
      </c>
      <c r="B900" s="245"/>
      <c r="C900" s="255"/>
      <c r="D900" s="246"/>
      <c r="E900" s="183"/>
    </row>
    <row r="901" spans="1:5" ht="15" customHeight="1">
      <c r="A901" s="244" t="s">
        <v>787</v>
      </c>
      <c r="B901" s="245"/>
      <c r="C901" s="255"/>
      <c r="D901" s="246"/>
      <c r="E901" s="183"/>
    </row>
    <row r="902" spans="1:5" ht="15" customHeight="1">
      <c r="A902" s="244" t="s">
        <v>788</v>
      </c>
      <c r="B902" s="245"/>
      <c r="C902" s="245"/>
      <c r="D902" s="246"/>
      <c r="E902" s="183"/>
    </row>
    <row r="903" spans="1:5" ht="15" customHeight="1">
      <c r="A903" s="256" t="s">
        <v>789</v>
      </c>
      <c r="B903" s="257">
        <f>SUM(B904:B913)</f>
        <v>12987</v>
      </c>
      <c r="C903" s="257">
        <f>SUM(C904:C913)</f>
        <v>25518</v>
      </c>
      <c r="D903" s="246">
        <f aca="true" t="shared" si="40" ref="D903:D905">(C903-B903)/B903</f>
        <v>0.9648879648879649</v>
      </c>
      <c r="E903" s="183"/>
    </row>
    <row r="904" spans="1:5" ht="15" customHeight="1">
      <c r="A904" s="244" t="s">
        <v>103</v>
      </c>
      <c r="B904" s="245">
        <v>344</v>
      </c>
      <c r="C904" s="245">
        <v>322</v>
      </c>
      <c r="D904" s="246">
        <f t="shared" si="40"/>
        <v>-0.06395348837209303</v>
      </c>
      <c r="E904" s="183"/>
    </row>
    <row r="905" spans="1:5" ht="15" customHeight="1">
      <c r="A905" s="244" t="s">
        <v>104</v>
      </c>
      <c r="B905" s="245">
        <v>213</v>
      </c>
      <c r="C905" s="245">
        <v>21</v>
      </c>
      <c r="D905" s="246">
        <f t="shared" si="40"/>
        <v>-0.9014084507042254</v>
      </c>
      <c r="E905" s="183"/>
    </row>
    <row r="906" spans="1:5" ht="15" customHeight="1">
      <c r="A906" s="244" t="s">
        <v>105</v>
      </c>
      <c r="B906" s="257"/>
      <c r="C906" s="257"/>
      <c r="D906" s="246"/>
      <c r="E906" s="183"/>
    </row>
    <row r="907" spans="1:5" ht="15" customHeight="1">
      <c r="A907" s="244" t="s">
        <v>790</v>
      </c>
      <c r="B907" s="245">
        <v>426</v>
      </c>
      <c r="C907" s="245">
        <v>9906</v>
      </c>
      <c r="D907" s="246">
        <f aca="true" t="shared" si="41" ref="D907:D913">(C907-B907)/B907</f>
        <v>22.253521126760564</v>
      </c>
      <c r="E907" s="183"/>
    </row>
    <row r="908" spans="1:5" ht="15" customHeight="1">
      <c r="A908" s="244" t="s">
        <v>791</v>
      </c>
      <c r="B908" s="245"/>
      <c r="C908" s="245"/>
      <c r="D908" s="246"/>
      <c r="E908" s="183"/>
    </row>
    <row r="909" spans="1:5" ht="15" customHeight="1">
      <c r="A909" s="244" t="s">
        <v>792</v>
      </c>
      <c r="B909" s="257">
        <v>200</v>
      </c>
      <c r="C909" s="257">
        <v>8936</v>
      </c>
      <c r="D909" s="246">
        <f t="shared" si="41"/>
        <v>43.68</v>
      </c>
      <c r="E909" s="183"/>
    </row>
    <row r="910" spans="1:5" ht="15" customHeight="1">
      <c r="A910" s="244" t="s">
        <v>793</v>
      </c>
      <c r="B910" s="245"/>
      <c r="C910" s="245"/>
      <c r="D910" s="246"/>
      <c r="E910" s="183"/>
    </row>
    <row r="911" spans="1:5" ht="15" customHeight="1">
      <c r="A911" s="244" t="s">
        <v>794</v>
      </c>
      <c r="B911" s="245"/>
      <c r="C911" s="245"/>
      <c r="D911" s="246"/>
      <c r="E911" s="183"/>
    </row>
    <row r="912" spans="1:5" ht="15" customHeight="1">
      <c r="A912" s="244" t="s">
        <v>795</v>
      </c>
      <c r="B912" s="257">
        <v>4937</v>
      </c>
      <c r="C912" s="257"/>
      <c r="D912" s="246">
        <f t="shared" si="41"/>
        <v>-1</v>
      </c>
      <c r="E912" s="183"/>
    </row>
    <row r="913" spans="1:5" ht="15" customHeight="1">
      <c r="A913" s="244" t="s">
        <v>796</v>
      </c>
      <c r="B913" s="245">
        <v>6867</v>
      </c>
      <c r="C913" s="245">
        <v>6333</v>
      </c>
      <c r="D913" s="246">
        <f t="shared" si="41"/>
        <v>-0.07776321537789428</v>
      </c>
      <c r="E913" s="183"/>
    </row>
    <row r="914" spans="1:5" ht="15" customHeight="1">
      <c r="A914" s="244" t="s">
        <v>797</v>
      </c>
      <c r="B914" s="245">
        <f>SUM(B915:B919)</f>
        <v>0</v>
      </c>
      <c r="C914" s="245">
        <f>SUM(C915:C919)</f>
        <v>0</v>
      </c>
      <c r="D914" s="246"/>
      <c r="E914" s="183"/>
    </row>
    <row r="915" spans="1:5" ht="15" customHeight="1">
      <c r="A915" s="244" t="s">
        <v>374</v>
      </c>
      <c r="B915" s="245"/>
      <c r="C915" s="258"/>
      <c r="D915" s="246"/>
      <c r="E915" s="183"/>
    </row>
    <row r="916" spans="1:5" ht="15" customHeight="1">
      <c r="A916" s="244" t="s">
        <v>798</v>
      </c>
      <c r="B916" s="245"/>
      <c r="C916" s="258"/>
      <c r="D916" s="246"/>
      <c r="E916" s="183"/>
    </row>
    <row r="917" spans="1:5" ht="15" customHeight="1">
      <c r="A917" s="244" t="s">
        <v>799</v>
      </c>
      <c r="B917" s="245"/>
      <c r="C917" s="258"/>
      <c r="D917" s="246"/>
      <c r="E917" s="183"/>
    </row>
    <row r="918" spans="1:5" ht="15" customHeight="1">
      <c r="A918" s="244" t="s">
        <v>800</v>
      </c>
      <c r="B918" s="245"/>
      <c r="C918" s="258"/>
      <c r="D918" s="246"/>
      <c r="E918" s="183"/>
    </row>
    <row r="919" spans="1:5" ht="15" customHeight="1">
      <c r="A919" s="244" t="s">
        <v>801</v>
      </c>
      <c r="B919" s="245"/>
      <c r="C919" s="258"/>
      <c r="D919" s="246"/>
      <c r="E919" s="183"/>
    </row>
    <row r="920" spans="1:5" ht="15" customHeight="1">
      <c r="A920" s="244" t="s">
        <v>802</v>
      </c>
      <c r="B920" s="245">
        <f>SUM(B921:B926)</f>
        <v>5393</v>
      </c>
      <c r="C920" s="245">
        <f>SUM(C921:C926)</f>
        <v>4304</v>
      </c>
      <c r="D920" s="246">
        <f aca="true" t="shared" si="42" ref="D920:D925">(C920-B920)/B920</f>
        <v>-0.20192842573706657</v>
      </c>
      <c r="E920" s="183"/>
    </row>
    <row r="921" spans="1:5" ht="15" customHeight="1">
      <c r="A921" s="244" t="s">
        <v>803</v>
      </c>
      <c r="B921" s="245"/>
      <c r="C921" s="258"/>
      <c r="D921" s="246"/>
      <c r="E921" s="183"/>
    </row>
    <row r="922" spans="1:5" ht="15" customHeight="1">
      <c r="A922" s="244" t="s">
        <v>804</v>
      </c>
      <c r="B922" s="245"/>
      <c r="C922" s="258"/>
      <c r="D922" s="246"/>
      <c r="E922" s="183"/>
    </row>
    <row r="923" spans="1:5" ht="15" customHeight="1">
      <c r="A923" s="244" t="s">
        <v>805</v>
      </c>
      <c r="B923" s="245">
        <v>3947</v>
      </c>
      <c r="C923" s="245">
        <v>4126</v>
      </c>
      <c r="D923" s="246">
        <f t="shared" si="42"/>
        <v>0.04535089941727895</v>
      </c>
      <c r="E923" s="183"/>
    </row>
    <row r="924" spans="1:5" ht="15" customHeight="1">
      <c r="A924" s="244" t="s">
        <v>806</v>
      </c>
      <c r="B924" s="245"/>
      <c r="C924" s="245">
        <v>45</v>
      </c>
      <c r="D924" s="246"/>
      <c r="E924" s="183"/>
    </row>
    <row r="925" spans="1:5" ht="15" customHeight="1">
      <c r="A925" s="244" t="s">
        <v>807</v>
      </c>
      <c r="B925" s="245">
        <v>1446</v>
      </c>
      <c r="C925" s="245">
        <v>133</v>
      </c>
      <c r="D925" s="246">
        <f t="shared" si="42"/>
        <v>-0.9080221300138313</v>
      </c>
      <c r="E925" s="183"/>
    </row>
    <row r="926" spans="1:5" ht="15" customHeight="1">
      <c r="A926" s="244" t="s">
        <v>808</v>
      </c>
      <c r="B926" s="245"/>
      <c r="C926" s="245"/>
      <c r="D926" s="246"/>
      <c r="E926" s="183"/>
    </row>
    <row r="927" spans="1:5" ht="15" customHeight="1">
      <c r="A927" s="244" t="s">
        <v>809</v>
      </c>
      <c r="B927" s="245">
        <f>SUM(B928:B933)</f>
        <v>578</v>
      </c>
      <c r="C927" s="245">
        <f>SUM(C928:C933)</f>
        <v>903</v>
      </c>
      <c r="D927" s="246">
        <f>(C927-B927)/B927</f>
        <v>0.5622837370242214</v>
      </c>
      <c r="E927" s="183"/>
    </row>
    <row r="928" spans="1:5" ht="15" customHeight="1">
      <c r="A928" s="244" t="s">
        <v>810</v>
      </c>
      <c r="B928" s="245"/>
      <c r="C928" s="245"/>
      <c r="D928" s="246"/>
      <c r="E928" s="183"/>
    </row>
    <row r="929" spans="1:5" ht="15" customHeight="1">
      <c r="A929" s="244" t="s">
        <v>811</v>
      </c>
      <c r="B929" s="245"/>
      <c r="C929" s="245"/>
      <c r="D929" s="246"/>
      <c r="E929" s="183"/>
    </row>
    <row r="930" spans="1:5" ht="15" customHeight="1">
      <c r="A930" s="244" t="s">
        <v>812</v>
      </c>
      <c r="B930" s="245">
        <v>578</v>
      </c>
      <c r="C930" s="245">
        <v>856</v>
      </c>
      <c r="D930" s="246">
        <f>(C930-B930)/B930</f>
        <v>0.4809688581314879</v>
      </c>
      <c r="E930" s="183"/>
    </row>
    <row r="931" spans="1:5" ht="15" customHeight="1">
      <c r="A931" s="244" t="s">
        <v>813</v>
      </c>
      <c r="B931" s="189"/>
      <c r="C931" s="258"/>
      <c r="D931" s="246"/>
      <c r="E931" s="183"/>
    </row>
    <row r="932" spans="1:5" ht="15" customHeight="1">
      <c r="A932" s="244" t="s">
        <v>814</v>
      </c>
      <c r="B932" s="259"/>
      <c r="C932" s="258"/>
      <c r="D932" s="246"/>
      <c r="E932" s="183"/>
    </row>
    <row r="933" spans="1:5" ht="15" customHeight="1">
      <c r="A933" s="244" t="s">
        <v>815</v>
      </c>
      <c r="B933" s="254"/>
      <c r="C933" s="245">
        <v>47</v>
      </c>
      <c r="D933" s="246"/>
      <c r="E933" s="183"/>
    </row>
    <row r="934" spans="1:5" ht="15" customHeight="1">
      <c r="A934" s="244" t="s">
        <v>816</v>
      </c>
      <c r="B934" s="259">
        <f>B935+B936</f>
        <v>0</v>
      </c>
      <c r="C934" s="245">
        <f>C936+C935</f>
        <v>20</v>
      </c>
      <c r="D934" s="246"/>
      <c r="E934" s="183"/>
    </row>
    <row r="935" spans="1:5" ht="15" customHeight="1">
      <c r="A935" s="244" t="s">
        <v>817</v>
      </c>
      <c r="B935" s="259"/>
      <c r="C935" s="245"/>
      <c r="D935" s="246"/>
      <c r="E935" s="183"/>
    </row>
    <row r="936" spans="1:5" ht="15" customHeight="1">
      <c r="A936" s="244" t="s">
        <v>818</v>
      </c>
      <c r="B936" s="259"/>
      <c r="C936" s="245">
        <v>20</v>
      </c>
      <c r="D936" s="246"/>
      <c r="E936" s="183"/>
    </row>
    <row r="937" spans="1:5" ht="15" customHeight="1">
      <c r="A937" s="244" t="s">
        <v>819</v>
      </c>
      <c r="B937" s="245">
        <f>B938+B939</f>
        <v>140</v>
      </c>
      <c r="C937" s="245">
        <f>C938+C939</f>
        <v>7</v>
      </c>
      <c r="D937" s="246">
        <f aca="true" t="shared" si="43" ref="D937:D942">(C937-B937)/B937</f>
        <v>-0.95</v>
      </c>
      <c r="E937" s="183"/>
    </row>
    <row r="938" spans="1:5" ht="15" customHeight="1">
      <c r="A938" s="244" t="s">
        <v>820</v>
      </c>
      <c r="B938" s="245"/>
      <c r="C938" s="258"/>
      <c r="D938" s="246"/>
      <c r="E938" s="183"/>
    </row>
    <row r="939" spans="1:5" ht="15" customHeight="1">
      <c r="A939" s="244" t="s">
        <v>821</v>
      </c>
      <c r="B939" s="245">
        <v>140</v>
      </c>
      <c r="C939" s="245">
        <v>7</v>
      </c>
      <c r="D939" s="246">
        <f t="shared" si="43"/>
        <v>-0.95</v>
      </c>
      <c r="E939" s="183"/>
    </row>
    <row r="940" spans="1:5" ht="15" customHeight="1">
      <c r="A940" s="244" t="s">
        <v>822</v>
      </c>
      <c r="B940" s="245">
        <f>B941+B964+B974+B984+B989+B996+B1001</f>
        <v>5300</v>
      </c>
      <c r="C940" s="245">
        <f>C941+C964+C974+C984+C989+C996+C1001</f>
        <v>2496</v>
      </c>
      <c r="D940" s="246">
        <f t="shared" si="43"/>
        <v>-0.5290566037735849</v>
      </c>
      <c r="E940" s="183"/>
    </row>
    <row r="941" spans="1:5" ht="15" customHeight="1">
      <c r="A941" s="244" t="s">
        <v>823</v>
      </c>
      <c r="B941" s="245">
        <f>SUM(B942:B963)</f>
        <v>2047</v>
      </c>
      <c r="C941" s="245">
        <f>SUM(C942:C963)</f>
        <v>2082</v>
      </c>
      <c r="D941" s="246">
        <f t="shared" si="43"/>
        <v>0.01709819247679531</v>
      </c>
      <c r="E941" s="183"/>
    </row>
    <row r="942" spans="1:5" ht="15" customHeight="1">
      <c r="A942" s="244" t="s">
        <v>103</v>
      </c>
      <c r="B942" s="245">
        <v>387</v>
      </c>
      <c r="C942" s="245">
        <v>689</v>
      </c>
      <c r="D942" s="246">
        <f t="shared" si="43"/>
        <v>0.7803617571059431</v>
      </c>
      <c r="E942" s="183"/>
    </row>
    <row r="943" spans="1:5" ht="15" customHeight="1">
      <c r="A943" s="244" t="s">
        <v>104</v>
      </c>
      <c r="B943" s="245">
        <v>0</v>
      </c>
      <c r="C943" s="245">
        <v>30</v>
      </c>
      <c r="D943" s="246"/>
      <c r="E943" s="183"/>
    </row>
    <row r="944" spans="1:5" ht="15" customHeight="1">
      <c r="A944" s="244" t="s">
        <v>105</v>
      </c>
      <c r="B944" s="245"/>
      <c r="C944" s="245"/>
      <c r="D944" s="246"/>
      <c r="E944" s="183"/>
    </row>
    <row r="945" spans="1:5" ht="15" customHeight="1">
      <c r="A945" s="244" t="s">
        <v>824</v>
      </c>
      <c r="B945" s="245">
        <v>1306</v>
      </c>
      <c r="C945" s="245"/>
      <c r="D945" s="246">
        <f aca="true" t="shared" si="44" ref="D945:D950">(C945-B945)/B945</f>
        <v>-1</v>
      </c>
      <c r="E945" s="183"/>
    </row>
    <row r="946" spans="1:5" ht="15" customHeight="1">
      <c r="A946" s="244" t="s">
        <v>825</v>
      </c>
      <c r="B946" s="245">
        <v>149</v>
      </c>
      <c r="C946" s="245">
        <v>452</v>
      </c>
      <c r="D946" s="246">
        <f t="shared" si="44"/>
        <v>2.033557046979866</v>
      </c>
      <c r="E946" s="183"/>
    </row>
    <row r="947" spans="1:5" ht="15" customHeight="1">
      <c r="A947" s="244" t="s">
        <v>826</v>
      </c>
      <c r="B947" s="245"/>
      <c r="C947" s="245"/>
      <c r="D947" s="246"/>
      <c r="E947" s="183"/>
    </row>
    <row r="948" spans="1:5" ht="15" customHeight="1">
      <c r="A948" s="244" t="s">
        <v>827</v>
      </c>
      <c r="B948" s="245"/>
      <c r="C948" s="245"/>
      <c r="D948" s="246"/>
      <c r="E948" s="183"/>
    </row>
    <row r="949" spans="1:5" ht="15" customHeight="1">
      <c r="A949" s="244" t="s">
        <v>828</v>
      </c>
      <c r="B949" s="245"/>
      <c r="C949" s="245"/>
      <c r="D949" s="246"/>
      <c r="E949" s="183"/>
    </row>
    <row r="950" spans="1:5" ht="15" customHeight="1">
      <c r="A950" s="244" t="s">
        <v>829</v>
      </c>
      <c r="B950" s="245">
        <v>136</v>
      </c>
      <c r="C950" s="245">
        <v>148</v>
      </c>
      <c r="D950" s="246">
        <f t="shared" si="44"/>
        <v>0.08823529411764706</v>
      </c>
      <c r="E950" s="183"/>
    </row>
    <row r="951" spans="1:5" ht="15" customHeight="1">
      <c r="A951" s="244" t="s">
        <v>830</v>
      </c>
      <c r="B951" s="245"/>
      <c r="C951" s="258"/>
      <c r="D951" s="246"/>
      <c r="E951" s="183"/>
    </row>
    <row r="952" spans="1:5" ht="15" customHeight="1">
      <c r="A952" s="244" t="s">
        <v>831</v>
      </c>
      <c r="B952" s="245"/>
      <c r="C952" s="258"/>
      <c r="D952" s="246"/>
      <c r="E952" s="183"/>
    </row>
    <row r="953" spans="1:5" ht="15" customHeight="1">
      <c r="A953" s="244" t="s">
        <v>832</v>
      </c>
      <c r="B953" s="245"/>
      <c r="C953" s="258"/>
      <c r="D953" s="246"/>
      <c r="E953" s="183"/>
    </row>
    <row r="954" spans="1:5" ht="15" customHeight="1">
      <c r="A954" s="244" t="s">
        <v>833</v>
      </c>
      <c r="B954" s="245"/>
      <c r="C954" s="258"/>
      <c r="D954" s="246"/>
      <c r="E954" s="183"/>
    </row>
    <row r="955" spans="1:5" ht="15" customHeight="1">
      <c r="A955" s="244" t="s">
        <v>834</v>
      </c>
      <c r="B955" s="245"/>
      <c r="C955" s="258"/>
      <c r="D955" s="246"/>
      <c r="E955" s="183"/>
    </row>
    <row r="956" spans="1:5" ht="15" customHeight="1">
      <c r="A956" s="244" t="s">
        <v>835</v>
      </c>
      <c r="B956" s="245"/>
      <c r="C956" s="258"/>
      <c r="D956" s="246"/>
      <c r="E956" s="183"/>
    </row>
    <row r="957" spans="1:5" ht="15" customHeight="1">
      <c r="A957" s="244" t="s">
        <v>836</v>
      </c>
      <c r="B957" s="245"/>
      <c r="C957" s="258"/>
      <c r="D957" s="246"/>
      <c r="E957" s="183"/>
    </row>
    <row r="958" spans="1:5" ht="15" customHeight="1">
      <c r="A958" s="244" t="s">
        <v>837</v>
      </c>
      <c r="B958" s="245">
        <v>69</v>
      </c>
      <c r="C958" s="258"/>
      <c r="D958" s="246">
        <f>(C958-B958)/B958</f>
        <v>-1</v>
      </c>
      <c r="E958" s="183"/>
    </row>
    <row r="959" spans="1:5" ht="15" customHeight="1">
      <c r="A959" s="244" t="s">
        <v>838</v>
      </c>
      <c r="B959" s="245"/>
      <c r="C959" s="258"/>
      <c r="D959" s="246"/>
      <c r="E959" s="183"/>
    </row>
    <row r="960" spans="1:5" ht="15" customHeight="1">
      <c r="A960" s="244" t="s">
        <v>839</v>
      </c>
      <c r="B960" s="245"/>
      <c r="C960" s="258"/>
      <c r="D960" s="246"/>
      <c r="E960" s="183"/>
    </row>
    <row r="961" spans="1:5" ht="15" customHeight="1">
      <c r="A961" s="244" t="s">
        <v>840</v>
      </c>
      <c r="B961" s="245"/>
      <c r="C961" s="258"/>
      <c r="D961" s="246"/>
      <c r="E961" s="183"/>
    </row>
    <row r="962" spans="1:5" ht="15" customHeight="1">
      <c r="A962" s="244" t="s">
        <v>841</v>
      </c>
      <c r="B962" s="245"/>
      <c r="C962" s="258"/>
      <c r="D962" s="246"/>
      <c r="E962" s="183"/>
    </row>
    <row r="963" spans="1:5" ht="15" customHeight="1">
      <c r="A963" s="244" t="s">
        <v>842</v>
      </c>
      <c r="B963" s="259"/>
      <c r="C963" s="245">
        <v>763</v>
      </c>
      <c r="D963" s="246"/>
      <c r="E963" s="183"/>
    </row>
    <row r="964" spans="1:5" ht="15" customHeight="1">
      <c r="A964" s="244" t="s">
        <v>843</v>
      </c>
      <c r="B964" s="259">
        <f>SUM(B965:B973)</f>
        <v>0</v>
      </c>
      <c r="C964" s="245">
        <f>SUM(C965:C973)</f>
        <v>18</v>
      </c>
      <c r="D964" s="246"/>
      <c r="E964" s="183"/>
    </row>
    <row r="965" spans="1:5" ht="15" customHeight="1">
      <c r="A965" s="244" t="s">
        <v>103</v>
      </c>
      <c r="B965" s="259"/>
      <c r="C965" s="245"/>
      <c r="D965" s="246"/>
      <c r="E965" s="183"/>
    </row>
    <row r="966" spans="1:5" ht="15" customHeight="1">
      <c r="A966" s="244" t="s">
        <v>104</v>
      </c>
      <c r="B966" s="259"/>
      <c r="C966" s="245">
        <v>18</v>
      </c>
      <c r="D966" s="246"/>
      <c r="E966" s="183"/>
    </row>
    <row r="967" spans="1:5" ht="15" customHeight="1">
      <c r="A967" s="244" t="s">
        <v>105</v>
      </c>
      <c r="B967" s="259"/>
      <c r="C967" s="245"/>
      <c r="D967" s="246"/>
      <c r="E967" s="183"/>
    </row>
    <row r="968" spans="1:5" ht="15" customHeight="1">
      <c r="A968" s="244" t="s">
        <v>844</v>
      </c>
      <c r="B968" s="259"/>
      <c r="C968" s="245"/>
      <c r="D968" s="246"/>
      <c r="E968" s="183"/>
    </row>
    <row r="969" spans="1:5" ht="15" customHeight="1">
      <c r="A969" s="244" t="s">
        <v>845</v>
      </c>
      <c r="B969" s="259"/>
      <c r="C969" s="245"/>
      <c r="D969" s="246"/>
      <c r="E969" s="183"/>
    </row>
    <row r="970" spans="1:5" ht="15" customHeight="1">
      <c r="A970" s="244" t="s">
        <v>846</v>
      </c>
      <c r="B970" s="259"/>
      <c r="C970" s="258"/>
      <c r="D970" s="246"/>
      <c r="E970" s="183"/>
    </row>
    <row r="971" spans="1:5" ht="15" customHeight="1">
      <c r="A971" s="244" t="s">
        <v>847</v>
      </c>
      <c r="B971" s="259"/>
      <c r="C971" s="258"/>
      <c r="D971" s="246"/>
      <c r="E971" s="183"/>
    </row>
    <row r="972" spans="1:5" ht="15" customHeight="1">
      <c r="A972" s="244" t="s">
        <v>848</v>
      </c>
      <c r="B972" s="259"/>
      <c r="C972" s="258"/>
      <c r="D972" s="246"/>
      <c r="E972" s="183"/>
    </row>
    <row r="973" spans="1:5" ht="15" customHeight="1">
      <c r="A973" s="244" t="s">
        <v>849</v>
      </c>
      <c r="B973" s="259"/>
      <c r="C973" s="258"/>
      <c r="D973" s="246"/>
      <c r="E973" s="183"/>
    </row>
    <row r="974" spans="1:5" ht="15" customHeight="1">
      <c r="A974" s="244" t="s">
        <v>850</v>
      </c>
      <c r="B974" s="259"/>
      <c r="C974" s="258"/>
      <c r="D974" s="246"/>
      <c r="E974" s="183"/>
    </row>
    <row r="975" spans="1:5" ht="15" customHeight="1">
      <c r="A975" s="244" t="s">
        <v>103</v>
      </c>
      <c r="B975" s="259"/>
      <c r="C975" s="258"/>
      <c r="D975" s="246"/>
      <c r="E975" s="183"/>
    </row>
    <row r="976" spans="1:5" ht="15" customHeight="1">
      <c r="A976" s="244" t="s">
        <v>104</v>
      </c>
      <c r="B976" s="259"/>
      <c r="C976" s="258"/>
      <c r="D976" s="246"/>
      <c r="E976" s="183"/>
    </row>
    <row r="977" spans="1:5" ht="15" customHeight="1">
      <c r="A977" s="244" t="s">
        <v>105</v>
      </c>
      <c r="B977" s="259"/>
      <c r="C977" s="258"/>
      <c r="D977" s="246"/>
      <c r="E977" s="183"/>
    </row>
    <row r="978" spans="1:5" ht="15" customHeight="1">
      <c r="A978" s="244" t="s">
        <v>851</v>
      </c>
      <c r="B978" s="259"/>
      <c r="C978" s="258"/>
      <c r="D978" s="246"/>
      <c r="E978" s="183"/>
    </row>
    <row r="979" spans="1:5" ht="15" customHeight="1">
      <c r="A979" s="244" t="s">
        <v>852</v>
      </c>
      <c r="B979" s="245"/>
      <c r="C979" s="258"/>
      <c r="D979" s="246"/>
      <c r="E979" s="183"/>
    </row>
    <row r="980" spans="1:5" ht="15" customHeight="1">
      <c r="A980" s="244" t="s">
        <v>853</v>
      </c>
      <c r="B980" s="245"/>
      <c r="C980" s="258"/>
      <c r="D980" s="246"/>
      <c r="E980" s="183"/>
    </row>
    <row r="981" spans="1:5" ht="15" customHeight="1">
      <c r="A981" s="244" t="s">
        <v>854</v>
      </c>
      <c r="B981" s="245"/>
      <c r="C981" s="258"/>
      <c r="D981" s="246"/>
      <c r="E981" s="183"/>
    </row>
    <row r="982" spans="1:5" ht="15" customHeight="1">
      <c r="A982" s="244" t="s">
        <v>855</v>
      </c>
      <c r="B982" s="245"/>
      <c r="C982" s="258"/>
      <c r="D982" s="246"/>
      <c r="E982" s="183"/>
    </row>
    <row r="983" spans="1:5" ht="15" customHeight="1">
      <c r="A983" s="244" t="s">
        <v>856</v>
      </c>
      <c r="B983" s="245"/>
      <c r="C983" s="258"/>
      <c r="D983" s="246"/>
      <c r="E983" s="183"/>
    </row>
    <row r="984" spans="1:5" ht="15" customHeight="1">
      <c r="A984" s="244" t="s">
        <v>857</v>
      </c>
      <c r="B984" s="245">
        <f>SUM(B985:B988)</f>
        <v>14</v>
      </c>
      <c r="C984" s="245">
        <f>SUM(C985:C988)</f>
        <v>336</v>
      </c>
      <c r="D984" s="246">
        <f>(C984-B984)/B984</f>
        <v>23</v>
      </c>
      <c r="E984" s="183"/>
    </row>
    <row r="985" spans="1:5" ht="15" customHeight="1">
      <c r="A985" s="244" t="s">
        <v>858</v>
      </c>
      <c r="B985" s="245">
        <v>14</v>
      </c>
      <c r="C985" s="258"/>
      <c r="D985" s="246">
        <f>(C985-B985)/B985</f>
        <v>-1</v>
      </c>
      <c r="E985" s="183"/>
    </row>
    <row r="986" spans="1:5" ht="15" customHeight="1">
      <c r="A986" s="244" t="s">
        <v>859</v>
      </c>
      <c r="B986" s="245"/>
      <c r="C986" s="245">
        <v>336</v>
      </c>
      <c r="D986" s="246"/>
      <c r="E986" s="183"/>
    </row>
    <row r="987" spans="1:5" ht="15" customHeight="1">
      <c r="A987" s="244" t="s">
        <v>860</v>
      </c>
      <c r="B987" s="245"/>
      <c r="C987" s="258"/>
      <c r="D987" s="246"/>
      <c r="E987" s="183"/>
    </row>
    <row r="988" spans="1:5" ht="15" customHeight="1">
      <c r="A988" s="244" t="s">
        <v>861</v>
      </c>
      <c r="B988" s="245"/>
      <c r="C988" s="258"/>
      <c r="D988" s="246"/>
      <c r="E988" s="183"/>
    </row>
    <row r="989" spans="1:5" ht="15" customHeight="1">
      <c r="A989" s="244" t="s">
        <v>862</v>
      </c>
      <c r="B989" s="245"/>
      <c r="C989" s="258"/>
      <c r="D989" s="246"/>
      <c r="E989" s="183"/>
    </row>
    <row r="990" spans="1:5" ht="15" customHeight="1">
      <c r="A990" s="244" t="s">
        <v>103</v>
      </c>
      <c r="B990" s="245"/>
      <c r="C990" s="258"/>
      <c r="D990" s="246"/>
      <c r="E990" s="183"/>
    </row>
    <row r="991" spans="1:5" ht="15" customHeight="1">
      <c r="A991" s="244" t="s">
        <v>104</v>
      </c>
      <c r="B991" s="245"/>
      <c r="C991" s="258"/>
      <c r="D991" s="246"/>
      <c r="E991" s="183"/>
    </row>
    <row r="992" spans="1:5" ht="15" customHeight="1">
      <c r="A992" s="244" t="s">
        <v>105</v>
      </c>
      <c r="B992" s="245"/>
      <c r="C992" s="258"/>
      <c r="D992" s="246"/>
      <c r="E992" s="183"/>
    </row>
    <row r="993" spans="1:5" ht="15" customHeight="1">
      <c r="A993" s="244" t="s">
        <v>848</v>
      </c>
      <c r="B993" s="245"/>
      <c r="C993" s="258"/>
      <c r="D993" s="246"/>
      <c r="E993" s="183"/>
    </row>
    <row r="994" spans="1:5" ht="15" customHeight="1">
      <c r="A994" s="244" t="s">
        <v>863</v>
      </c>
      <c r="B994" s="245"/>
      <c r="C994" s="258"/>
      <c r="D994" s="246"/>
      <c r="E994" s="183"/>
    </row>
    <row r="995" spans="1:5" ht="15" customHeight="1">
      <c r="A995" s="244" t="s">
        <v>864</v>
      </c>
      <c r="B995" s="245"/>
      <c r="C995" s="258"/>
      <c r="D995" s="246"/>
      <c r="E995" s="183"/>
    </row>
    <row r="996" spans="1:5" ht="15" customHeight="1">
      <c r="A996" s="244" t="s">
        <v>865</v>
      </c>
      <c r="B996" s="245">
        <f>SUM(B997:B1000)</f>
        <v>3233</v>
      </c>
      <c r="C996" s="245">
        <f>SUM(C997:C1000)</f>
        <v>60</v>
      </c>
      <c r="D996" s="246">
        <f aca="true" t="shared" si="45" ref="D996:D1001">(C996-B996)/B996</f>
        <v>-0.9814413857098669</v>
      </c>
      <c r="E996" s="183"/>
    </row>
    <row r="997" spans="1:5" ht="15" customHeight="1">
      <c r="A997" s="244" t="s">
        <v>866</v>
      </c>
      <c r="B997" s="245">
        <v>3233</v>
      </c>
      <c r="C997" s="245">
        <v>60</v>
      </c>
      <c r="D997" s="246">
        <f t="shared" si="45"/>
        <v>-0.9814413857098669</v>
      </c>
      <c r="E997" s="183"/>
    </row>
    <row r="998" spans="1:5" ht="15" customHeight="1">
      <c r="A998" s="244" t="s">
        <v>867</v>
      </c>
      <c r="B998" s="245"/>
      <c r="C998" s="258"/>
      <c r="D998" s="246"/>
      <c r="E998" s="183"/>
    </row>
    <row r="999" spans="1:5" ht="15" customHeight="1">
      <c r="A999" s="244" t="s">
        <v>868</v>
      </c>
      <c r="B999" s="245"/>
      <c r="C999" s="258"/>
      <c r="D999" s="246"/>
      <c r="E999" s="183"/>
    </row>
    <row r="1000" spans="1:5" ht="15" customHeight="1">
      <c r="A1000" s="244" t="s">
        <v>869</v>
      </c>
      <c r="B1000" s="245"/>
      <c r="C1000" s="258"/>
      <c r="D1000" s="246"/>
      <c r="E1000" s="183"/>
    </row>
    <row r="1001" spans="1:5" ht="15" customHeight="1">
      <c r="A1001" s="244" t="s">
        <v>870</v>
      </c>
      <c r="B1001" s="245">
        <f>B1002+B1003</f>
        <v>6</v>
      </c>
      <c r="C1001" s="258"/>
      <c r="D1001" s="246">
        <f t="shared" si="45"/>
        <v>-1</v>
      </c>
      <c r="E1001" s="183"/>
    </row>
    <row r="1002" spans="1:5" ht="15" customHeight="1">
      <c r="A1002" s="244" t="s">
        <v>871</v>
      </c>
      <c r="B1002" s="245"/>
      <c r="C1002" s="258"/>
      <c r="D1002" s="246"/>
      <c r="E1002" s="183"/>
    </row>
    <row r="1003" spans="1:5" ht="15" customHeight="1">
      <c r="A1003" s="244" t="s">
        <v>872</v>
      </c>
      <c r="B1003" s="245">
        <v>6</v>
      </c>
      <c r="C1003" s="258"/>
      <c r="D1003" s="246">
        <f>(C1003-B1003)/B1003</f>
        <v>-1</v>
      </c>
      <c r="E1003" s="183"/>
    </row>
    <row r="1004" spans="1:5" ht="15" customHeight="1">
      <c r="A1004" s="244" t="s">
        <v>873</v>
      </c>
      <c r="B1004" s="245">
        <f>B1005+B1015+B1031+B1036+B1050+B1057+B1064</f>
        <v>1401</v>
      </c>
      <c r="C1004" s="245">
        <f>C1005+C1015+C1031+C1036+C1050+C1057+C1064</f>
        <v>1647</v>
      </c>
      <c r="D1004" s="246">
        <f>(C1004-B1004)/B1004</f>
        <v>0.17558886509635974</v>
      </c>
      <c r="E1004" s="183"/>
    </row>
    <row r="1005" spans="1:5" ht="15" customHeight="1">
      <c r="A1005" s="244" t="s">
        <v>874</v>
      </c>
      <c r="B1005" s="245">
        <f>SUM(B1006:B1014)</f>
        <v>0</v>
      </c>
      <c r="C1005" s="245">
        <f>SUM(C1006:C1014)</f>
        <v>537</v>
      </c>
      <c r="D1005" s="246"/>
      <c r="E1005" s="183"/>
    </row>
    <row r="1006" spans="1:5" ht="15" customHeight="1">
      <c r="A1006" s="244" t="s">
        <v>103</v>
      </c>
      <c r="B1006" s="245"/>
      <c r="C1006" s="245">
        <v>333</v>
      </c>
      <c r="D1006" s="246"/>
      <c r="E1006" s="183"/>
    </row>
    <row r="1007" spans="1:5" ht="15" customHeight="1">
      <c r="A1007" s="244" t="s">
        <v>104</v>
      </c>
      <c r="B1007" s="245"/>
      <c r="C1007" s="245">
        <v>10</v>
      </c>
      <c r="D1007" s="246"/>
      <c r="E1007" s="183"/>
    </row>
    <row r="1008" spans="1:5" ht="15" customHeight="1">
      <c r="A1008" s="244" t="s">
        <v>105</v>
      </c>
      <c r="B1008" s="245"/>
      <c r="C1008" s="245">
        <v>11</v>
      </c>
      <c r="D1008" s="246"/>
      <c r="E1008" s="183"/>
    </row>
    <row r="1009" spans="1:5" ht="15" customHeight="1">
      <c r="A1009" s="244" t="s">
        <v>875</v>
      </c>
      <c r="B1009" s="245"/>
      <c r="C1009" s="258"/>
      <c r="D1009" s="246"/>
      <c r="E1009" s="183"/>
    </row>
    <row r="1010" spans="1:5" ht="15" customHeight="1">
      <c r="A1010" s="244" t="s">
        <v>876</v>
      </c>
      <c r="B1010" s="245"/>
      <c r="C1010" s="258"/>
      <c r="D1010" s="246"/>
      <c r="E1010" s="183"/>
    </row>
    <row r="1011" spans="1:5" ht="15" customHeight="1">
      <c r="A1011" s="244" t="s">
        <v>877</v>
      </c>
      <c r="B1011" s="245"/>
      <c r="C1011" s="258"/>
      <c r="D1011" s="246"/>
      <c r="E1011" s="183"/>
    </row>
    <row r="1012" spans="1:5" ht="15" customHeight="1">
      <c r="A1012" s="244" t="s">
        <v>878</v>
      </c>
      <c r="B1012" s="245"/>
      <c r="C1012" s="258"/>
      <c r="D1012" s="246"/>
      <c r="E1012" s="183"/>
    </row>
    <row r="1013" spans="1:5" ht="15" customHeight="1">
      <c r="A1013" s="244" t="s">
        <v>879</v>
      </c>
      <c r="B1013" s="245"/>
      <c r="C1013" s="258"/>
      <c r="D1013" s="246"/>
      <c r="E1013" s="183"/>
    </row>
    <row r="1014" spans="1:5" ht="15" customHeight="1">
      <c r="A1014" s="244" t="s">
        <v>880</v>
      </c>
      <c r="B1014" s="245"/>
      <c r="C1014" s="245">
        <v>183</v>
      </c>
      <c r="D1014" s="246"/>
      <c r="E1014" s="183"/>
    </row>
    <row r="1015" spans="1:5" ht="15" customHeight="1">
      <c r="A1015" s="244" t="s">
        <v>881</v>
      </c>
      <c r="B1015" s="245">
        <f>SUM(B1016:B1030)</f>
        <v>0</v>
      </c>
      <c r="C1015" s="245">
        <f>SUM(C1016:C1030)</f>
        <v>857</v>
      </c>
      <c r="D1015" s="246"/>
      <c r="E1015" s="183"/>
    </row>
    <row r="1016" spans="1:5" ht="15" customHeight="1">
      <c r="A1016" s="244" t="s">
        <v>103</v>
      </c>
      <c r="B1016" s="245"/>
      <c r="C1016" s="258"/>
      <c r="D1016" s="246"/>
      <c r="E1016" s="183"/>
    </row>
    <row r="1017" spans="1:5" ht="15" customHeight="1">
      <c r="A1017" s="244" t="s">
        <v>104</v>
      </c>
      <c r="B1017" s="245"/>
      <c r="C1017" s="258"/>
      <c r="D1017" s="246"/>
      <c r="E1017" s="183"/>
    </row>
    <row r="1018" spans="1:5" ht="15" customHeight="1">
      <c r="A1018" s="244" t="s">
        <v>105</v>
      </c>
      <c r="B1018" s="245"/>
      <c r="C1018" s="258"/>
      <c r="D1018" s="246"/>
      <c r="E1018" s="183"/>
    </row>
    <row r="1019" spans="1:5" ht="15" customHeight="1">
      <c r="A1019" s="244" t="s">
        <v>882</v>
      </c>
      <c r="B1019" s="245"/>
      <c r="C1019" s="258"/>
      <c r="D1019" s="246"/>
      <c r="E1019" s="183"/>
    </row>
    <row r="1020" spans="1:5" ht="15" customHeight="1">
      <c r="A1020" s="244" t="s">
        <v>883</v>
      </c>
      <c r="B1020" s="245"/>
      <c r="C1020" s="258"/>
      <c r="D1020" s="246"/>
      <c r="E1020" s="183"/>
    </row>
    <row r="1021" spans="1:5" ht="15" customHeight="1">
      <c r="A1021" s="244" t="s">
        <v>884</v>
      </c>
      <c r="B1021" s="245"/>
      <c r="C1021" s="258"/>
      <c r="D1021" s="246"/>
      <c r="E1021" s="183"/>
    </row>
    <row r="1022" spans="1:5" ht="15" customHeight="1">
      <c r="A1022" s="244" t="s">
        <v>885</v>
      </c>
      <c r="B1022" s="245"/>
      <c r="C1022" s="258"/>
      <c r="D1022" s="246"/>
      <c r="E1022" s="183"/>
    </row>
    <row r="1023" spans="1:5" ht="15" customHeight="1">
      <c r="A1023" s="244" t="s">
        <v>886</v>
      </c>
      <c r="B1023" s="245"/>
      <c r="C1023" s="258"/>
      <c r="D1023" s="246"/>
      <c r="E1023" s="183"/>
    </row>
    <row r="1024" spans="1:5" ht="15" customHeight="1">
      <c r="A1024" s="244" t="s">
        <v>887</v>
      </c>
      <c r="B1024" s="245"/>
      <c r="C1024" s="258"/>
      <c r="D1024" s="246"/>
      <c r="E1024" s="183"/>
    </row>
    <row r="1025" spans="1:5" ht="15" customHeight="1">
      <c r="A1025" s="244" t="s">
        <v>888</v>
      </c>
      <c r="B1025" s="245"/>
      <c r="C1025" s="258"/>
      <c r="D1025" s="246"/>
      <c r="E1025" s="183"/>
    </row>
    <row r="1026" spans="1:5" ht="15" customHeight="1">
      <c r="A1026" s="244" t="s">
        <v>889</v>
      </c>
      <c r="B1026" s="245"/>
      <c r="C1026" s="258"/>
      <c r="D1026" s="246"/>
      <c r="E1026" s="183"/>
    </row>
    <row r="1027" spans="1:5" ht="15" customHeight="1">
      <c r="A1027" s="244" t="s">
        <v>890</v>
      </c>
      <c r="B1027" s="245"/>
      <c r="C1027" s="258"/>
      <c r="D1027" s="246"/>
      <c r="E1027" s="183"/>
    </row>
    <row r="1028" spans="1:5" ht="15" customHeight="1">
      <c r="A1028" s="244" t="s">
        <v>891</v>
      </c>
      <c r="B1028" s="245"/>
      <c r="C1028" s="258"/>
      <c r="D1028" s="246"/>
      <c r="E1028" s="183"/>
    </row>
    <row r="1029" spans="1:5" ht="15" customHeight="1">
      <c r="A1029" s="244" t="s">
        <v>892</v>
      </c>
      <c r="B1029" s="245"/>
      <c r="C1029" s="258"/>
      <c r="D1029" s="246"/>
      <c r="E1029" s="183"/>
    </row>
    <row r="1030" spans="1:5" ht="15" customHeight="1">
      <c r="A1030" s="244" t="s">
        <v>893</v>
      </c>
      <c r="B1030" s="245"/>
      <c r="C1030" s="245">
        <v>857</v>
      </c>
      <c r="D1030" s="246"/>
      <c r="E1030" s="183"/>
    </row>
    <row r="1031" spans="1:5" ht="15" customHeight="1">
      <c r="A1031" s="244" t="s">
        <v>894</v>
      </c>
      <c r="B1031" s="245"/>
      <c r="C1031" s="258"/>
      <c r="D1031" s="246"/>
      <c r="E1031" s="183"/>
    </row>
    <row r="1032" spans="1:5" ht="15" customHeight="1">
      <c r="A1032" s="244" t="s">
        <v>103</v>
      </c>
      <c r="B1032" s="245"/>
      <c r="C1032" s="258"/>
      <c r="D1032" s="246"/>
      <c r="E1032" s="183"/>
    </row>
    <row r="1033" spans="1:5" ht="15" customHeight="1">
      <c r="A1033" s="244" t="s">
        <v>104</v>
      </c>
      <c r="B1033" s="245"/>
      <c r="C1033" s="258"/>
      <c r="D1033" s="246"/>
      <c r="E1033" s="183"/>
    </row>
    <row r="1034" spans="1:5" ht="15" customHeight="1">
      <c r="A1034" s="244" t="s">
        <v>105</v>
      </c>
      <c r="B1034" s="245"/>
      <c r="C1034" s="258"/>
      <c r="D1034" s="246"/>
      <c r="E1034" s="183"/>
    </row>
    <row r="1035" spans="1:5" ht="15" customHeight="1">
      <c r="A1035" s="244" t="s">
        <v>895</v>
      </c>
      <c r="B1035" s="245"/>
      <c r="C1035" s="258"/>
      <c r="D1035" s="246"/>
      <c r="E1035" s="183"/>
    </row>
    <row r="1036" spans="1:5" ht="15" customHeight="1">
      <c r="A1036" s="244" t="s">
        <v>896</v>
      </c>
      <c r="B1036" s="245">
        <f>SUM(B1037:B1049)</f>
        <v>992</v>
      </c>
      <c r="C1036" s="245">
        <f>SUM(C1037:C1049)</f>
        <v>151</v>
      </c>
      <c r="D1036" s="246">
        <f>(C1036-B1036)/B1036</f>
        <v>-0.8477822580645161</v>
      </c>
      <c r="E1036" s="183"/>
    </row>
    <row r="1037" spans="1:5" ht="15" customHeight="1">
      <c r="A1037" s="244" t="s">
        <v>103</v>
      </c>
      <c r="B1037" s="245">
        <v>296</v>
      </c>
      <c r="C1037" s="245">
        <v>133</v>
      </c>
      <c r="D1037" s="246">
        <f>(C1037-B1037)/B1037</f>
        <v>-0.5506756756756757</v>
      </c>
      <c r="E1037" s="183"/>
    </row>
    <row r="1038" spans="1:5" ht="15" customHeight="1">
      <c r="A1038" s="244" t="s">
        <v>104</v>
      </c>
      <c r="B1038" s="245"/>
      <c r="C1038" s="245">
        <v>9</v>
      </c>
      <c r="D1038" s="246"/>
      <c r="E1038" s="183"/>
    </row>
    <row r="1039" spans="1:5" ht="15" customHeight="1">
      <c r="A1039" s="244" t="s">
        <v>105</v>
      </c>
      <c r="B1039" s="245"/>
      <c r="C1039" s="258"/>
      <c r="D1039" s="246"/>
      <c r="E1039" s="183"/>
    </row>
    <row r="1040" spans="1:5" ht="15" customHeight="1">
      <c r="A1040" s="244" t="s">
        <v>897</v>
      </c>
      <c r="B1040" s="245"/>
      <c r="C1040" s="258"/>
      <c r="D1040" s="246"/>
      <c r="E1040" s="183"/>
    </row>
    <row r="1041" spans="1:5" ht="15" customHeight="1">
      <c r="A1041" s="244" t="s">
        <v>898</v>
      </c>
      <c r="B1041" s="245"/>
      <c r="C1041" s="258"/>
      <c r="D1041" s="246"/>
      <c r="E1041" s="183"/>
    </row>
    <row r="1042" spans="1:5" ht="15" customHeight="1">
      <c r="A1042" s="244" t="s">
        <v>899</v>
      </c>
      <c r="B1042" s="245"/>
      <c r="C1042" s="258"/>
      <c r="D1042" s="246"/>
      <c r="E1042" s="183"/>
    </row>
    <row r="1043" spans="1:5" ht="15" customHeight="1">
      <c r="A1043" s="244" t="s">
        <v>900</v>
      </c>
      <c r="B1043" s="245"/>
      <c r="C1043" s="258"/>
      <c r="D1043" s="246"/>
      <c r="E1043" s="183"/>
    </row>
    <row r="1044" spans="1:5" ht="15" customHeight="1">
      <c r="A1044" s="244" t="s">
        <v>901</v>
      </c>
      <c r="B1044" s="245"/>
      <c r="C1044" s="258"/>
      <c r="D1044" s="246"/>
      <c r="E1044" s="183"/>
    </row>
    <row r="1045" spans="1:5" ht="15" customHeight="1">
      <c r="A1045" s="244" t="s">
        <v>902</v>
      </c>
      <c r="B1045" s="245">
        <v>0</v>
      </c>
      <c r="C1045" s="258"/>
      <c r="D1045" s="246"/>
      <c r="E1045" s="183"/>
    </row>
    <row r="1046" spans="1:5" ht="15" customHeight="1">
      <c r="A1046" s="244" t="s">
        <v>903</v>
      </c>
      <c r="B1046" s="245"/>
      <c r="C1046" s="258"/>
      <c r="D1046" s="246"/>
      <c r="E1046" s="183"/>
    </row>
    <row r="1047" spans="1:5" ht="15" customHeight="1">
      <c r="A1047" s="244" t="s">
        <v>848</v>
      </c>
      <c r="B1047" s="245"/>
      <c r="C1047" s="258"/>
      <c r="D1047" s="246"/>
      <c r="E1047" s="183"/>
    </row>
    <row r="1048" spans="1:5" ht="15" customHeight="1">
      <c r="A1048" s="244" t="s">
        <v>904</v>
      </c>
      <c r="B1048" s="245"/>
      <c r="C1048" s="258"/>
      <c r="D1048" s="246"/>
      <c r="E1048" s="183"/>
    </row>
    <row r="1049" spans="1:5" ht="15" customHeight="1">
      <c r="A1049" s="244" t="s">
        <v>905</v>
      </c>
      <c r="B1049" s="245">
        <v>696</v>
      </c>
      <c r="C1049" s="245">
        <v>9</v>
      </c>
      <c r="D1049" s="246">
        <f aca="true" t="shared" si="46" ref="D1049:D1052">(C1049-B1049)/B1049</f>
        <v>-0.9870689655172413</v>
      </c>
      <c r="E1049" s="183"/>
    </row>
    <row r="1050" spans="1:5" ht="15" customHeight="1">
      <c r="A1050" s="244" t="s">
        <v>906</v>
      </c>
      <c r="B1050" s="245">
        <f>SUM(B1051:B1056)</f>
        <v>409</v>
      </c>
      <c r="C1050" s="245">
        <f>SUM(C1051:C1056)</f>
        <v>102</v>
      </c>
      <c r="D1050" s="246">
        <f t="shared" si="46"/>
        <v>-0.7506112469437652</v>
      </c>
      <c r="E1050" s="183"/>
    </row>
    <row r="1051" spans="1:5" ht="15" customHeight="1">
      <c r="A1051" s="244" t="s">
        <v>103</v>
      </c>
      <c r="B1051" s="245">
        <v>84</v>
      </c>
      <c r="C1051" s="245">
        <v>84</v>
      </c>
      <c r="D1051" s="246">
        <f t="shared" si="46"/>
        <v>0</v>
      </c>
      <c r="E1051" s="183"/>
    </row>
    <row r="1052" spans="1:5" ht="15" customHeight="1">
      <c r="A1052" s="244" t="s">
        <v>104</v>
      </c>
      <c r="B1052" s="245">
        <v>16</v>
      </c>
      <c r="C1052" s="245">
        <v>16</v>
      </c>
      <c r="D1052" s="246">
        <f t="shared" si="46"/>
        <v>0</v>
      </c>
      <c r="E1052" s="183"/>
    </row>
    <row r="1053" spans="1:5" ht="15" customHeight="1">
      <c r="A1053" s="244" t="s">
        <v>105</v>
      </c>
      <c r="B1053" s="245"/>
      <c r="C1053" s="258"/>
      <c r="D1053" s="246"/>
      <c r="E1053" s="183"/>
    </row>
    <row r="1054" spans="1:5" ht="15" customHeight="1">
      <c r="A1054" s="244" t="s">
        <v>907</v>
      </c>
      <c r="B1054" s="245">
        <v>2</v>
      </c>
      <c r="C1054" s="258"/>
      <c r="D1054" s="246">
        <f>(C1054-B1054)/B1054</f>
        <v>-1</v>
      </c>
      <c r="E1054" s="183"/>
    </row>
    <row r="1055" spans="1:5" ht="15" customHeight="1">
      <c r="A1055" s="244" t="s">
        <v>908</v>
      </c>
      <c r="B1055" s="245"/>
      <c r="C1055" s="258"/>
      <c r="D1055" s="246"/>
      <c r="E1055" s="183"/>
    </row>
    <row r="1056" spans="1:5" ht="15" customHeight="1">
      <c r="A1056" s="244" t="s">
        <v>909</v>
      </c>
      <c r="B1056" s="245">
        <v>307</v>
      </c>
      <c r="C1056" s="245">
        <v>2</v>
      </c>
      <c r="D1056" s="246">
        <f>(C1056-B1056)/B1056</f>
        <v>-0.993485342019544</v>
      </c>
      <c r="E1056" s="183"/>
    </row>
    <row r="1057" spans="1:5" ht="15" customHeight="1">
      <c r="A1057" s="244" t="s">
        <v>910</v>
      </c>
      <c r="B1057" s="245"/>
      <c r="C1057" s="258"/>
      <c r="D1057" s="246"/>
      <c r="E1057" s="183"/>
    </row>
    <row r="1058" spans="1:5" ht="15" customHeight="1">
      <c r="A1058" s="244" t="s">
        <v>103</v>
      </c>
      <c r="B1058" s="245"/>
      <c r="C1058" s="258"/>
      <c r="D1058" s="246"/>
      <c r="E1058" s="183"/>
    </row>
    <row r="1059" spans="1:5" ht="15" customHeight="1">
      <c r="A1059" s="244" t="s">
        <v>104</v>
      </c>
      <c r="B1059" s="245"/>
      <c r="C1059" s="258"/>
      <c r="D1059" s="246"/>
      <c r="E1059" s="183"/>
    </row>
    <row r="1060" spans="1:5" ht="15" customHeight="1">
      <c r="A1060" s="244" t="s">
        <v>105</v>
      </c>
      <c r="B1060" s="245"/>
      <c r="C1060" s="258"/>
      <c r="D1060" s="246"/>
      <c r="E1060" s="183"/>
    </row>
    <row r="1061" spans="1:5" ht="15" customHeight="1">
      <c r="A1061" s="244" t="s">
        <v>911</v>
      </c>
      <c r="B1061" s="245"/>
      <c r="C1061" s="258"/>
      <c r="D1061" s="246"/>
      <c r="E1061" s="183"/>
    </row>
    <row r="1062" spans="1:5" ht="15" customHeight="1">
      <c r="A1062" s="244" t="s">
        <v>912</v>
      </c>
      <c r="B1062" s="245"/>
      <c r="C1062" s="258"/>
      <c r="D1062" s="246"/>
      <c r="E1062" s="183"/>
    </row>
    <row r="1063" spans="1:5" ht="15" customHeight="1">
      <c r="A1063" s="244" t="s">
        <v>913</v>
      </c>
      <c r="B1063" s="245"/>
      <c r="C1063" s="258"/>
      <c r="D1063" s="246"/>
      <c r="E1063" s="183"/>
    </row>
    <row r="1064" spans="1:5" ht="15" customHeight="1">
      <c r="A1064" s="244" t="s">
        <v>914</v>
      </c>
      <c r="B1064" s="245"/>
      <c r="C1064" s="258"/>
      <c r="D1064" s="246"/>
      <c r="E1064" s="183"/>
    </row>
    <row r="1065" spans="1:5" ht="15" customHeight="1">
      <c r="A1065" s="244" t="s">
        <v>915</v>
      </c>
      <c r="B1065" s="245"/>
      <c r="C1065" s="258"/>
      <c r="D1065" s="246"/>
      <c r="E1065" s="183"/>
    </row>
    <row r="1066" spans="1:5" ht="15" customHeight="1">
      <c r="A1066" s="244" t="s">
        <v>916</v>
      </c>
      <c r="B1066" s="245"/>
      <c r="C1066" s="258"/>
      <c r="D1066" s="246"/>
      <c r="E1066" s="183"/>
    </row>
    <row r="1067" spans="1:5" ht="15" customHeight="1">
      <c r="A1067" s="244" t="s">
        <v>917</v>
      </c>
      <c r="B1067" s="245"/>
      <c r="C1067" s="258"/>
      <c r="D1067" s="246"/>
      <c r="E1067" s="183"/>
    </row>
    <row r="1068" spans="1:5" ht="15" customHeight="1">
      <c r="A1068" s="244" t="s">
        <v>918</v>
      </c>
      <c r="B1068" s="245"/>
      <c r="C1068" s="258"/>
      <c r="D1068" s="246"/>
      <c r="E1068" s="183"/>
    </row>
    <row r="1069" spans="1:5" ht="15" customHeight="1">
      <c r="A1069" s="244" t="s">
        <v>919</v>
      </c>
      <c r="B1069" s="245"/>
      <c r="C1069" s="258"/>
      <c r="D1069" s="246"/>
      <c r="E1069" s="183"/>
    </row>
    <row r="1070" spans="1:5" ht="15" customHeight="1">
      <c r="A1070" s="244" t="s">
        <v>920</v>
      </c>
      <c r="B1070" s="245">
        <f>B1071+B1081+B1087</f>
        <v>235</v>
      </c>
      <c r="C1070" s="245">
        <f>C1071+C1081+C1087</f>
        <v>347</v>
      </c>
      <c r="D1070" s="246">
        <f aca="true" t="shared" si="47" ref="D1070:D1073">(C1070-B1070)/B1070</f>
        <v>0.4765957446808511</v>
      </c>
      <c r="E1070" s="183"/>
    </row>
    <row r="1071" spans="1:5" ht="15" customHeight="1">
      <c r="A1071" s="244" t="s">
        <v>921</v>
      </c>
      <c r="B1071" s="245">
        <f>SUM(B1072:B1080)</f>
        <v>234</v>
      </c>
      <c r="C1071" s="245">
        <f>SUM(C1072:C1080)</f>
        <v>300</v>
      </c>
      <c r="D1071" s="246">
        <f t="shared" si="47"/>
        <v>0.28205128205128205</v>
      </c>
      <c r="E1071" s="183"/>
    </row>
    <row r="1072" spans="1:5" ht="15" customHeight="1">
      <c r="A1072" s="244" t="s">
        <v>103</v>
      </c>
      <c r="B1072" s="245">
        <v>79</v>
      </c>
      <c r="C1072" s="245">
        <v>127</v>
      </c>
      <c r="D1072" s="246">
        <f t="shared" si="47"/>
        <v>0.6075949367088608</v>
      </c>
      <c r="E1072" s="183"/>
    </row>
    <row r="1073" spans="1:5" ht="15" customHeight="1">
      <c r="A1073" s="244" t="s">
        <v>104</v>
      </c>
      <c r="B1073" s="245">
        <v>109</v>
      </c>
      <c r="C1073" s="245">
        <v>11</v>
      </c>
      <c r="D1073" s="246">
        <f t="shared" si="47"/>
        <v>-0.8990825688073395</v>
      </c>
      <c r="E1073" s="183"/>
    </row>
    <row r="1074" spans="1:5" ht="15" customHeight="1">
      <c r="A1074" s="244" t="s">
        <v>105</v>
      </c>
      <c r="B1074" s="245"/>
      <c r="C1074" s="258"/>
      <c r="D1074" s="246"/>
      <c r="E1074" s="183"/>
    </row>
    <row r="1075" spans="1:5" ht="15" customHeight="1">
      <c r="A1075" s="244" t="s">
        <v>922</v>
      </c>
      <c r="B1075" s="245"/>
      <c r="C1075" s="258"/>
      <c r="D1075" s="246"/>
      <c r="E1075" s="183"/>
    </row>
    <row r="1076" spans="1:5" ht="15" customHeight="1">
      <c r="A1076" s="244" t="s">
        <v>923</v>
      </c>
      <c r="B1076" s="245"/>
      <c r="C1076" s="258"/>
      <c r="D1076" s="246"/>
      <c r="E1076" s="183"/>
    </row>
    <row r="1077" spans="1:5" ht="15" customHeight="1">
      <c r="A1077" s="244" t="s">
        <v>924</v>
      </c>
      <c r="B1077" s="245"/>
      <c r="C1077" s="258"/>
      <c r="D1077" s="246"/>
      <c r="E1077" s="183"/>
    </row>
    <row r="1078" spans="1:5" ht="15" customHeight="1">
      <c r="A1078" s="244" t="s">
        <v>925</v>
      </c>
      <c r="B1078" s="245"/>
      <c r="C1078" s="258"/>
      <c r="D1078" s="246"/>
      <c r="E1078" s="183"/>
    </row>
    <row r="1079" spans="1:5" ht="15" customHeight="1">
      <c r="A1079" s="244" t="s">
        <v>112</v>
      </c>
      <c r="B1079" s="245"/>
      <c r="C1079" s="258"/>
      <c r="D1079" s="246"/>
      <c r="E1079" s="183"/>
    </row>
    <row r="1080" spans="1:5" ht="15" customHeight="1">
      <c r="A1080" s="244" t="s">
        <v>926</v>
      </c>
      <c r="B1080" s="245">
        <v>46</v>
      </c>
      <c r="C1080" s="245">
        <v>162</v>
      </c>
      <c r="D1080" s="246">
        <f>(C1080-B1080)/B1080</f>
        <v>2.5217391304347827</v>
      </c>
      <c r="E1080" s="183"/>
    </row>
    <row r="1081" spans="1:5" ht="15" customHeight="1">
      <c r="A1081" s="244" t="s">
        <v>927</v>
      </c>
      <c r="B1081" s="245">
        <f>SUM(B1082:B1086)</f>
        <v>0</v>
      </c>
      <c r="C1081" s="245">
        <f>SUM(C1082:C1086)</f>
        <v>47</v>
      </c>
      <c r="D1081" s="246"/>
      <c r="E1081" s="183"/>
    </row>
    <row r="1082" spans="1:5" ht="15" customHeight="1">
      <c r="A1082" s="244" t="s">
        <v>103</v>
      </c>
      <c r="B1082" s="245"/>
      <c r="C1082" s="245"/>
      <c r="D1082" s="246"/>
      <c r="E1082" s="183"/>
    </row>
    <row r="1083" spans="1:5" ht="15" customHeight="1">
      <c r="A1083" s="244" t="s">
        <v>104</v>
      </c>
      <c r="B1083" s="245"/>
      <c r="C1083" s="245"/>
      <c r="D1083" s="246"/>
      <c r="E1083" s="183"/>
    </row>
    <row r="1084" spans="1:5" ht="15" customHeight="1">
      <c r="A1084" s="244" t="s">
        <v>105</v>
      </c>
      <c r="B1084" s="245"/>
      <c r="C1084" s="245"/>
      <c r="D1084" s="246"/>
      <c r="E1084" s="183"/>
    </row>
    <row r="1085" spans="1:5" ht="15" customHeight="1">
      <c r="A1085" s="244" t="s">
        <v>928</v>
      </c>
      <c r="B1085" s="245"/>
      <c r="C1085" s="245"/>
      <c r="D1085" s="246"/>
      <c r="E1085" s="183"/>
    </row>
    <row r="1086" spans="1:5" ht="15" customHeight="1">
      <c r="A1086" s="244" t="s">
        <v>929</v>
      </c>
      <c r="B1086" s="245"/>
      <c r="C1086" s="245">
        <v>47</v>
      </c>
      <c r="D1086" s="246"/>
      <c r="E1086" s="183"/>
    </row>
    <row r="1087" spans="1:5" ht="15" customHeight="1">
      <c r="A1087" s="244" t="s">
        <v>930</v>
      </c>
      <c r="B1087" s="245">
        <f>SUM(B1088:B1089)</f>
        <v>1</v>
      </c>
      <c r="C1087" s="258"/>
      <c r="D1087" s="246">
        <f aca="true" t="shared" si="48" ref="D1087:D1092">(C1087-B1087)/B1087</f>
        <v>-1</v>
      </c>
      <c r="E1087" s="183"/>
    </row>
    <row r="1088" spans="1:5" ht="15" customHeight="1">
      <c r="A1088" s="244" t="s">
        <v>931</v>
      </c>
      <c r="B1088" s="245"/>
      <c r="C1088" s="258"/>
      <c r="D1088" s="246"/>
      <c r="E1088" s="183"/>
    </row>
    <row r="1089" spans="1:5" ht="15" customHeight="1">
      <c r="A1089" s="244" t="s">
        <v>932</v>
      </c>
      <c r="B1089" s="245">
        <v>1</v>
      </c>
      <c r="C1089" s="258"/>
      <c r="D1089" s="246">
        <f t="shared" si="48"/>
        <v>-1</v>
      </c>
      <c r="E1089" s="183"/>
    </row>
    <row r="1090" spans="1:5" ht="15" customHeight="1">
      <c r="A1090" s="244" t="s">
        <v>933</v>
      </c>
      <c r="B1090" s="245">
        <f>B1091+B1098+B1108+B1114+B1117</f>
        <v>72</v>
      </c>
      <c r="C1090" s="245">
        <f>C1091+C1098+C1108+C1114+C1117</f>
        <v>165</v>
      </c>
      <c r="D1090" s="246">
        <f t="shared" si="48"/>
        <v>1.2916666666666667</v>
      </c>
      <c r="E1090" s="183"/>
    </row>
    <row r="1091" spans="1:5" ht="15" customHeight="1">
      <c r="A1091" s="244" t="s">
        <v>934</v>
      </c>
      <c r="B1091" s="245">
        <f>SUM(B1092:B1097)</f>
        <v>41</v>
      </c>
      <c r="C1091" s="245">
        <f>SUM(C1092:C1097)</f>
        <v>116</v>
      </c>
      <c r="D1091" s="246">
        <f t="shared" si="48"/>
        <v>1.829268292682927</v>
      </c>
      <c r="E1091" s="183"/>
    </row>
    <row r="1092" spans="1:5" ht="15" customHeight="1">
      <c r="A1092" s="244" t="s">
        <v>103</v>
      </c>
      <c r="B1092" s="245">
        <v>41</v>
      </c>
      <c r="C1092" s="245">
        <v>64</v>
      </c>
      <c r="D1092" s="246">
        <f t="shared" si="48"/>
        <v>0.5609756097560976</v>
      </c>
      <c r="E1092" s="183"/>
    </row>
    <row r="1093" spans="1:5" ht="15" customHeight="1">
      <c r="A1093" s="244" t="s">
        <v>104</v>
      </c>
      <c r="B1093" s="245"/>
      <c r="C1093" s="245">
        <v>52</v>
      </c>
      <c r="D1093" s="246"/>
      <c r="E1093" s="183"/>
    </row>
    <row r="1094" spans="1:5" ht="15" customHeight="1">
      <c r="A1094" s="244" t="s">
        <v>105</v>
      </c>
      <c r="B1094" s="245"/>
      <c r="C1094" s="258"/>
      <c r="D1094" s="246"/>
      <c r="E1094" s="183"/>
    </row>
    <row r="1095" spans="1:5" ht="15" customHeight="1">
      <c r="A1095" s="244" t="s">
        <v>935</v>
      </c>
      <c r="B1095" s="245"/>
      <c r="C1095" s="258"/>
      <c r="D1095" s="246"/>
      <c r="E1095" s="183"/>
    </row>
    <row r="1096" spans="1:5" ht="15" customHeight="1">
      <c r="A1096" s="244" t="s">
        <v>112</v>
      </c>
      <c r="B1096" s="245"/>
      <c r="C1096" s="258"/>
      <c r="D1096" s="246"/>
      <c r="E1096" s="183"/>
    </row>
    <row r="1097" spans="1:5" ht="15" customHeight="1">
      <c r="A1097" s="244" t="s">
        <v>936</v>
      </c>
      <c r="B1097" s="245"/>
      <c r="C1097" s="258"/>
      <c r="D1097" s="246"/>
      <c r="E1097" s="183"/>
    </row>
    <row r="1098" spans="1:5" ht="15" customHeight="1">
      <c r="A1098" s="244" t="s">
        <v>937</v>
      </c>
      <c r="B1098" s="245"/>
      <c r="C1098" s="258"/>
      <c r="D1098" s="246"/>
      <c r="E1098" s="183"/>
    </row>
    <row r="1099" spans="1:5" ht="15" customHeight="1">
      <c r="A1099" s="244" t="s">
        <v>938</v>
      </c>
      <c r="B1099" s="245"/>
      <c r="C1099" s="258"/>
      <c r="D1099" s="246"/>
      <c r="E1099" s="183"/>
    </row>
    <row r="1100" spans="1:5" ht="15" customHeight="1">
      <c r="A1100" s="244" t="s">
        <v>939</v>
      </c>
      <c r="B1100" s="245"/>
      <c r="C1100" s="258"/>
      <c r="D1100" s="246"/>
      <c r="E1100" s="183"/>
    </row>
    <row r="1101" spans="1:5" ht="15" customHeight="1">
      <c r="A1101" s="244" t="s">
        <v>940</v>
      </c>
      <c r="B1101" s="245"/>
      <c r="C1101" s="258"/>
      <c r="D1101" s="246"/>
      <c r="E1101" s="183"/>
    </row>
    <row r="1102" spans="1:5" ht="15" customHeight="1">
      <c r="A1102" s="244" t="s">
        <v>941</v>
      </c>
      <c r="B1102" s="245"/>
      <c r="C1102" s="258"/>
      <c r="D1102" s="246"/>
      <c r="E1102" s="183"/>
    </row>
    <row r="1103" spans="1:5" ht="15" customHeight="1">
      <c r="A1103" s="244" t="s">
        <v>942</v>
      </c>
      <c r="B1103" s="245"/>
      <c r="C1103" s="258"/>
      <c r="D1103" s="246"/>
      <c r="E1103" s="183"/>
    </row>
    <row r="1104" spans="1:5" ht="15" customHeight="1">
      <c r="A1104" s="244" t="s">
        <v>943</v>
      </c>
      <c r="B1104" s="245"/>
      <c r="C1104" s="258"/>
      <c r="D1104" s="246"/>
      <c r="E1104" s="183"/>
    </row>
    <row r="1105" spans="1:5" ht="15" customHeight="1">
      <c r="A1105" s="244" t="s">
        <v>944</v>
      </c>
      <c r="B1105" s="245"/>
      <c r="C1105" s="258"/>
      <c r="D1105" s="246"/>
      <c r="E1105" s="183"/>
    </row>
    <row r="1106" spans="1:5" ht="15" customHeight="1">
      <c r="A1106" s="244" t="s">
        <v>945</v>
      </c>
      <c r="B1106" s="245"/>
      <c r="C1106" s="258"/>
      <c r="D1106" s="246"/>
      <c r="E1106" s="183"/>
    </row>
    <row r="1107" spans="1:5" ht="15" customHeight="1">
      <c r="A1107" s="244" t="s">
        <v>946</v>
      </c>
      <c r="B1107" s="245"/>
      <c r="C1107" s="258"/>
      <c r="D1107" s="246"/>
      <c r="E1107" s="183"/>
    </row>
    <row r="1108" spans="1:5" ht="15" customHeight="1">
      <c r="A1108" s="244" t="s">
        <v>947</v>
      </c>
      <c r="B1108" s="245"/>
      <c r="C1108" s="258"/>
      <c r="D1108" s="246"/>
      <c r="E1108" s="183"/>
    </row>
    <row r="1109" spans="1:5" ht="15" customHeight="1">
      <c r="A1109" s="244" t="s">
        <v>948</v>
      </c>
      <c r="B1109" s="245"/>
      <c r="C1109" s="258"/>
      <c r="D1109" s="246"/>
      <c r="E1109" s="183"/>
    </row>
    <row r="1110" spans="1:5" ht="15" customHeight="1">
      <c r="A1110" s="244" t="s">
        <v>949</v>
      </c>
      <c r="B1110" s="245"/>
      <c r="C1110" s="258"/>
      <c r="D1110" s="246"/>
      <c r="E1110" s="183"/>
    </row>
    <row r="1111" spans="1:5" ht="15" customHeight="1">
      <c r="A1111" s="244" t="s">
        <v>950</v>
      </c>
      <c r="B1111" s="245"/>
      <c r="C1111" s="258"/>
      <c r="D1111" s="246"/>
      <c r="E1111" s="183"/>
    </row>
    <row r="1112" spans="1:5" ht="15" customHeight="1">
      <c r="A1112" s="244" t="s">
        <v>951</v>
      </c>
      <c r="B1112" s="245"/>
      <c r="C1112" s="258"/>
      <c r="D1112" s="246"/>
      <c r="E1112" s="183"/>
    </row>
    <row r="1113" spans="1:5" ht="15" customHeight="1">
      <c r="A1113" s="244" t="s">
        <v>952</v>
      </c>
      <c r="B1113" s="245"/>
      <c r="C1113" s="258"/>
      <c r="D1113" s="246"/>
      <c r="E1113" s="183"/>
    </row>
    <row r="1114" spans="1:5" ht="15" customHeight="1">
      <c r="A1114" s="244" t="s">
        <v>953</v>
      </c>
      <c r="B1114" s="245"/>
      <c r="C1114" s="258"/>
      <c r="D1114" s="246"/>
      <c r="E1114" s="183"/>
    </row>
    <row r="1115" spans="1:5" ht="15" customHeight="1">
      <c r="A1115" s="244" t="s">
        <v>954</v>
      </c>
      <c r="B1115" s="245"/>
      <c r="C1115" s="258"/>
      <c r="D1115" s="246"/>
      <c r="E1115" s="183"/>
    </row>
    <row r="1116" spans="1:5" ht="15" customHeight="1">
      <c r="A1116" s="244" t="s">
        <v>955</v>
      </c>
      <c r="B1116" s="245"/>
      <c r="C1116" s="258"/>
      <c r="D1116" s="246"/>
      <c r="E1116" s="183"/>
    </row>
    <row r="1117" spans="1:5" ht="15" customHeight="1">
      <c r="A1117" s="244" t="s">
        <v>956</v>
      </c>
      <c r="B1117" s="245">
        <f>B1118</f>
        <v>31</v>
      </c>
      <c r="C1117" s="245">
        <f>C1118</f>
        <v>49</v>
      </c>
      <c r="D1117" s="246">
        <f aca="true" t="shared" si="49" ref="D1117:D1123">(C1117-B1117)/B1117</f>
        <v>0.5806451612903226</v>
      </c>
      <c r="E1117" s="183"/>
    </row>
    <row r="1118" spans="1:5" ht="15" customHeight="1">
      <c r="A1118" s="244" t="s">
        <v>957</v>
      </c>
      <c r="B1118" s="245">
        <v>31</v>
      </c>
      <c r="C1118" s="245">
        <v>49</v>
      </c>
      <c r="D1118" s="246">
        <f t="shared" si="49"/>
        <v>0.5806451612903226</v>
      </c>
      <c r="E1118" s="183"/>
    </row>
    <row r="1119" spans="1:5" ht="15" customHeight="1">
      <c r="A1119" s="244" t="s">
        <v>958</v>
      </c>
      <c r="B1119" s="245"/>
      <c r="C1119" s="258"/>
      <c r="D1119" s="246"/>
      <c r="E1119" s="183"/>
    </row>
    <row r="1120" spans="1:5" ht="15" customHeight="1">
      <c r="A1120" s="244" t="s">
        <v>959</v>
      </c>
      <c r="B1120" s="245">
        <f>B1121+B1140+B1142+B1145+B1160</f>
        <v>349</v>
      </c>
      <c r="C1120" s="245">
        <f>C1121+C1140+C1142+C1145+C1160</f>
        <v>3249</v>
      </c>
      <c r="D1120" s="246">
        <f t="shared" si="49"/>
        <v>8.30945558739255</v>
      </c>
      <c r="E1120" s="183"/>
    </row>
    <row r="1121" spans="1:5" ht="15" customHeight="1">
      <c r="A1121" s="244" t="s">
        <v>960</v>
      </c>
      <c r="B1121" s="245">
        <f>SUM(B1122:B1139)</f>
        <v>311</v>
      </c>
      <c r="C1121" s="245">
        <f>SUM(C1122:C1139)</f>
        <v>3198</v>
      </c>
      <c r="D1121" s="246">
        <f t="shared" si="49"/>
        <v>9.282958199356914</v>
      </c>
      <c r="E1121" s="183"/>
    </row>
    <row r="1122" spans="1:5" ht="15" customHeight="1">
      <c r="A1122" s="244" t="s">
        <v>103</v>
      </c>
      <c r="B1122" s="245">
        <v>276</v>
      </c>
      <c r="C1122" s="245">
        <v>591</v>
      </c>
      <c r="D1122" s="246">
        <f t="shared" si="49"/>
        <v>1.141304347826087</v>
      </c>
      <c r="E1122" s="183"/>
    </row>
    <row r="1123" spans="1:5" ht="15" customHeight="1">
      <c r="A1123" s="244" t="s">
        <v>104</v>
      </c>
      <c r="B1123" s="245">
        <v>15</v>
      </c>
      <c r="C1123" s="245"/>
      <c r="D1123" s="246">
        <f t="shared" si="49"/>
        <v>-1</v>
      </c>
      <c r="E1123" s="183"/>
    </row>
    <row r="1124" spans="1:5" ht="15" customHeight="1">
      <c r="A1124" s="244" t="s">
        <v>105</v>
      </c>
      <c r="B1124" s="245"/>
      <c r="C1124" s="258"/>
      <c r="D1124" s="246"/>
      <c r="E1124" s="183"/>
    </row>
    <row r="1125" spans="1:5" ht="15" customHeight="1">
      <c r="A1125" s="244" t="s">
        <v>961</v>
      </c>
      <c r="B1125" s="245"/>
      <c r="C1125" s="258"/>
      <c r="D1125" s="246"/>
      <c r="E1125" s="183"/>
    </row>
    <row r="1126" spans="1:5" ht="15" customHeight="1">
      <c r="A1126" s="244" t="s">
        <v>962</v>
      </c>
      <c r="B1126" s="245"/>
      <c r="C1126" s="258"/>
      <c r="D1126" s="246"/>
      <c r="E1126" s="183"/>
    </row>
    <row r="1127" spans="1:5" ht="15" customHeight="1">
      <c r="A1127" s="244" t="s">
        <v>963</v>
      </c>
      <c r="B1127" s="245"/>
      <c r="C1127" s="258"/>
      <c r="D1127" s="246"/>
      <c r="E1127" s="183"/>
    </row>
    <row r="1128" spans="1:5" ht="15" customHeight="1">
      <c r="A1128" s="244" t="s">
        <v>964</v>
      </c>
      <c r="B1128" s="245"/>
      <c r="C1128" s="258"/>
      <c r="D1128" s="246"/>
      <c r="E1128" s="183"/>
    </row>
    <row r="1129" spans="1:5" ht="15" customHeight="1">
      <c r="A1129" s="244" t="s">
        <v>965</v>
      </c>
      <c r="B1129" s="245"/>
      <c r="C1129" s="258"/>
      <c r="D1129" s="246"/>
      <c r="E1129" s="183"/>
    </row>
    <row r="1130" spans="1:5" ht="15" customHeight="1">
      <c r="A1130" s="244" t="s">
        <v>966</v>
      </c>
      <c r="B1130" s="245"/>
      <c r="C1130" s="258"/>
      <c r="D1130" s="246"/>
      <c r="E1130" s="183"/>
    </row>
    <row r="1131" spans="1:5" ht="15" customHeight="1">
      <c r="A1131" s="244" t="s">
        <v>967</v>
      </c>
      <c r="B1131" s="245"/>
      <c r="C1131" s="245">
        <v>704</v>
      </c>
      <c r="D1131" s="246"/>
      <c r="E1131" s="183"/>
    </row>
    <row r="1132" spans="1:5" ht="15" customHeight="1">
      <c r="A1132" s="244" t="s">
        <v>968</v>
      </c>
      <c r="B1132" s="245"/>
      <c r="C1132" s="245"/>
      <c r="D1132" s="246"/>
      <c r="E1132" s="183"/>
    </row>
    <row r="1133" spans="1:5" ht="15" customHeight="1">
      <c r="A1133" s="244" t="s">
        <v>969</v>
      </c>
      <c r="B1133" s="245"/>
      <c r="C1133" s="245"/>
      <c r="D1133" s="246"/>
      <c r="E1133" s="183"/>
    </row>
    <row r="1134" spans="1:5" ht="15" customHeight="1">
      <c r="A1134" s="244" t="s">
        <v>970</v>
      </c>
      <c r="B1134" s="245"/>
      <c r="C1134" s="245">
        <v>507</v>
      </c>
      <c r="D1134" s="246"/>
      <c r="E1134" s="183"/>
    </row>
    <row r="1135" spans="1:5" ht="15" customHeight="1">
      <c r="A1135" s="244" t="s">
        <v>971</v>
      </c>
      <c r="B1135" s="245"/>
      <c r="C1135" s="258"/>
      <c r="D1135" s="246"/>
      <c r="E1135" s="183"/>
    </row>
    <row r="1136" spans="1:5" ht="15" customHeight="1">
      <c r="A1136" s="244" t="s">
        <v>972</v>
      </c>
      <c r="B1136" s="245"/>
      <c r="C1136" s="258"/>
      <c r="D1136" s="246"/>
      <c r="E1136" s="183"/>
    </row>
    <row r="1137" spans="1:5" ht="15" customHeight="1">
      <c r="A1137" s="244" t="s">
        <v>973</v>
      </c>
      <c r="B1137" s="245"/>
      <c r="C1137" s="258"/>
      <c r="D1137" s="246"/>
      <c r="E1137" s="183"/>
    </row>
    <row r="1138" spans="1:5" ht="15" customHeight="1">
      <c r="A1138" s="244" t="s">
        <v>112</v>
      </c>
      <c r="B1138" s="245"/>
      <c r="C1138" s="258"/>
      <c r="D1138" s="246"/>
      <c r="E1138" s="183"/>
    </row>
    <row r="1139" spans="1:5" ht="15" customHeight="1">
      <c r="A1139" s="244" t="s">
        <v>974</v>
      </c>
      <c r="B1139" s="245">
        <v>20</v>
      </c>
      <c r="C1139" s="245">
        <v>1396</v>
      </c>
      <c r="D1139" s="246">
        <f>(C1139-B1139)/B1139</f>
        <v>68.8</v>
      </c>
      <c r="E1139" s="183"/>
    </row>
    <row r="1140" spans="1:5" ht="15" customHeight="1">
      <c r="A1140" s="244" t="s">
        <v>975</v>
      </c>
      <c r="B1140" s="245"/>
      <c r="C1140" s="245"/>
      <c r="D1140" s="246"/>
      <c r="E1140" s="183"/>
    </row>
    <row r="1141" spans="1:5" ht="15" customHeight="1">
      <c r="A1141" s="244" t="s">
        <v>103</v>
      </c>
      <c r="B1141" s="245"/>
      <c r="C1141" s="245"/>
      <c r="D1141" s="246"/>
      <c r="E1141" s="183"/>
    </row>
    <row r="1142" spans="1:5" ht="15" customHeight="1">
      <c r="A1142" s="244" t="s">
        <v>976</v>
      </c>
      <c r="B1142" s="245"/>
      <c r="C1142" s="245"/>
      <c r="D1142" s="246"/>
      <c r="E1142" s="183"/>
    </row>
    <row r="1143" spans="1:5" ht="15" customHeight="1">
      <c r="A1143" s="244" t="s">
        <v>103</v>
      </c>
      <c r="B1143" s="245"/>
      <c r="C1143" s="245"/>
      <c r="D1143" s="246"/>
      <c r="E1143" s="183"/>
    </row>
    <row r="1144" spans="1:5" ht="15" customHeight="1">
      <c r="A1144" s="244" t="s">
        <v>977</v>
      </c>
      <c r="B1144" s="245"/>
      <c r="C1144" s="245"/>
      <c r="D1144" s="246"/>
      <c r="E1144" s="183"/>
    </row>
    <row r="1145" spans="1:5" ht="15" customHeight="1">
      <c r="A1145" s="244" t="s">
        <v>978</v>
      </c>
      <c r="B1145" s="245">
        <f>SUM(B1146:B1159)</f>
        <v>38</v>
      </c>
      <c r="C1145" s="245">
        <f>SUM(C1146:C1159)</f>
        <v>51</v>
      </c>
      <c r="D1145" s="246">
        <f>(C1145-B1145)/B1145</f>
        <v>0.34210526315789475</v>
      </c>
      <c r="E1145" s="183"/>
    </row>
    <row r="1146" spans="1:5" ht="15" customHeight="1">
      <c r="A1146" s="244" t="s">
        <v>103</v>
      </c>
      <c r="B1146" s="245">
        <v>38</v>
      </c>
      <c r="C1146" s="245">
        <v>51</v>
      </c>
      <c r="D1146" s="246">
        <f>(C1146-B1146)/B1146</f>
        <v>0.34210526315789475</v>
      </c>
      <c r="E1146" s="183"/>
    </row>
    <row r="1147" spans="1:5" ht="15" customHeight="1">
      <c r="A1147" s="244" t="s">
        <v>104</v>
      </c>
      <c r="B1147" s="245">
        <v>0</v>
      </c>
      <c r="C1147" s="245"/>
      <c r="D1147" s="246"/>
      <c r="E1147" s="183"/>
    </row>
    <row r="1148" spans="1:5" ht="15" customHeight="1">
      <c r="A1148" s="244" t="s">
        <v>105</v>
      </c>
      <c r="B1148" s="245"/>
      <c r="C1148" s="258"/>
      <c r="D1148" s="246"/>
      <c r="E1148" s="183"/>
    </row>
    <row r="1149" spans="1:5" ht="15" customHeight="1">
      <c r="A1149" s="244" t="s">
        <v>979</v>
      </c>
      <c r="B1149" s="245"/>
      <c r="C1149" s="258"/>
      <c r="D1149" s="246"/>
      <c r="E1149" s="183"/>
    </row>
    <row r="1150" spans="1:5" ht="15" customHeight="1">
      <c r="A1150" s="244" t="s">
        <v>980</v>
      </c>
      <c r="B1150" s="245"/>
      <c r="C1150" s="258"/>
      <c r="D1150" s="246"/>
      <c r="E1150" s="183"/>
    </row>
    <row r="1151" spans="1:5" ht="15" customHeight="1">
      <c r="A1151" s="244" t="s">
        <v>981</v>
      </c>
      <c r="B1151" s="245"/>
      <c r="C1151" s="258"/>
      <c r="D1151" s="246"/>
      <c r="E1151" s="183"/>
    </row>
    <row r="1152" spans="1:5" ht="15" customHeight="1">
      <c r="A1152" s="244" t="s">
        <v>982</v>
      </c>
      <c r="B1152" s="245"/>
      <c r="C1152" s="258"/>
      <c r="D1152" s="246"/>
      <c r="E1152" s="183"/>
    </row>
    <row r="1153" spans="1:5" ht="15" customHeight="1">
      <c r="A1153" s="244" t="s">
        <v>983</v>
      </c>
      <c r="B1153" s="245"/>
      <c r="C1153" s="258"/>
      <c r="D1153" s="246"/>
      <c r="E1153" s="183"/>
    </row>
    <row r="1154" spans="1:5" ht="15" customHeight="1">
      <c r="A1154" s="244" t="s">
        <v>984</v>
      </c>
      <c r="B1154" s="245"/>
      <c r="C1154" s="258"/>
      <c r="D1154" s="246"/>
      <c r="E1154" s="183"/>
    </row>
    <row r="1155" spans="1:5" ht="15" customHeight="1">
      <c r="A1155" s="244" t="s">
        <v>985</v>
      </c>
      <c r="B1155" s="245"/>
      <c r="C1155" s="258"/>
      <c r="D1155" s="246"/>
      <c r="E1155" s="183"/>
    </row>
    <row r="1156" spans="1:5" ht="15" customHeight="1">
      <c r="A1156" s="244" t="s">
        <v>986</v>
      </c>
      <c r="B1156" s="245"/>
      <c r="C1156" s="258"/>
      <c r="D1156" s="246"/>
      <c r="E1156" s="183"/>
    </row>
    <row r="1157" spans="1:5" ht="15" customHeight="1">
      <c r="A1157" s="244" t="s">
        <v>987</v>
      </c>
      <c r="B1157" s="245"/>
      <c r="C1157" s="258"/>
      <c r="D1157" s="246"/>
      <c r="E1157" s="183"/>
    </row>
    <row r="1158" spans="1:5" ht="15" customHeight="1">
      <c r="A1158" s="244" t="s">
        <v>988</v>
      </c>
      <c r="B1158" s="245"/>
      <c r="C1158" s="258"/>
      <c r="D1158" s="246"/>
      <c r="E1158" s="183"/>
    </row>
    <row r="1159" spans="1:5" ht="15" customHeight="1">
      <c r="A1159" s="244" t="s">
        <v>989</v>
      </c>
      <c r="B1159" s="245"/>
      <c r="C1159" s="258"/>
      <c r="D1159" s="246"/>
      <c r="E1159" s="183"/>
    </row>
    <row r="1160" spans="1:5" ht="15" customHeight="1">
      <c r="A1160" s="244" t="s">
        <v>990</v>
      </c>
      <c r="B1160" s="245"/>
      <c r="C1160" s="258"/>
      <c r="D1160" s="246"/>
      <c r="E1160" s="183"/>
    </row>
    <row r="1161" spans="1:5" ht="15" customHeight="1">
      <c r="A1161" s="244" t="s">
        <v>991</v>
      </c>
      <c r="B1161" s="245"/>
      <c r="C1161" s="258"/>
      <c r="D1161" s="246"/>
      <c r="E1161" s="183"/>
    </row>
    <row r="1162" spans="1:5" ht="15" customHeight="1">
      <c r="A1162" s="244" t="s">
        <v>992</v>
      </c>
      <c r="B1162" s="245">
        <f>B1163+B1172+B1176</f>
        <v>6165</v>
      </c>
      <c r="C1162" s="245">
        <f>C1163+C1172+C1176</f>
        <v>4515</v>
      </c>
      <c r="D1162" s="246">
        <f aca="true" t="shared" si="50" ref="D1162:D1166">(C1162-B1162)/B1162</f>
        <v>-0.26763990267639903</v>
      </c>
      <c r="E1162" s="183"/>
    </row>
    <row r="1163" spans="1:5" ht="15" customHeight="1">
      <c r="A1163" s="244" t="s">
        <v>993</v>
      </c>
      <c r="B1163" s="245">
        <f>SUM(B1164:B1171)</f>
        <v>2344</v>
      </c>
      <c r="C1163" s="245">
        <f>SUM(C1164:C1171)</f>
        <v>2061</v>
      </c>
      <c r="D1163" s="246">
        <f t="shared" si="50"/>
        <v>-0.12073378839590444</v>
      </c>
      <c r="E1163" s="183"/>
    </row>
    <row r="1164" spans="1:5" ht="15" customHeight="1">
      <c r="A1164" s="244" t="s">
        <v>994</v>
      </c>
      <c r="B1164" s="245"/>
      <c r="C1164" s="258"/>
      <c r="D1164" s="246"/>
      <c r="E1164" s="183"/>
    </row>
    <row r="1165" spans="1:5" ht="15" customHeight="1">
      <c r="A1165" s="244" t="s">
        <v>995</v>
      </c>
      <c r="B1165" s="245"/>
      <c r="C1165" s="258"/>
      <c r="D1165" s="246"/>
      <c r="E1165" s="183"/>
    </row>
    <row r="1166" spans="1:5" ht="15" customHeight="1">
      <c r="A1166" s="244" t="s">
        <v>996</v>
      </c>
      <c r="B1166" s="245">
        <v>874</v>
      </c>
      <c r="C1166" s="245">
        <v>592</v>
      </c>
      <c r="D1166" s="246">
        <f t="shared" si="50"/>
        <v>-0.32265446224256294</v>
      </c>
      <c r="E1166" s="183"/>
    </row>
    <row r="1167" spans="1:5" ht="15" customHeight="1">
      <c r="A1167" s="244" t="s">
        <v>997</v>
      </c>
      <c r="B1167" s="245"/>
      <c r="C1167" s="258"/>
      <c r="D1167" s="246"/>
      <c r="E1167" s="183"/>
    </row>
    <row r="1168" spans="1:5" ht="15" customHeight="1">
      <c r="A1168" s="244" t="s">
        <v>998</v>
      </c>
      <c r="B1168" s="245">
        <v>1470</v>
      </c>
      <c r="C1168" s="245">
        <v>1469</v>
      </c>
      <c r="D1168" s="246">
        <f aca="true" t="shared" si="51" ref="D1168:D1173">(C1168-B1168)/B1168</f>
        <v>-0.0006802721088435374</v>
      </c>
      <c r="E1168" s="183"/>
    </row>
    <row r="1169" spans="1:5" ht="15" customHeight="1">
      <c r="A1169" s="244" t="s">
        <v>999</v>
      </c>
      <c r="B1169" s="245"/>
      <c r="C1169" s="258"/>
      <c r="D1169" s="246"/>
      <c r="E1169" s="183"/>
    </row>
    <row r="1170" spans="1:5" ht="15" customHeight="1">
      <c r="A1170" s="244" t="s">
        <v>1000</v>
      </c>
      <c r="B1170" s="245"/>
      <c r="C1170" s="258"/>
      <c r="D1170" s="246"/>
      <c r="E1170" s="183"/>
    </row>
    <row r="1171" spans="1:5" ht="15" customHeight="1">
      <c r="A1171" s="244" t="s">
        <v>1001</v>
      </c>
      <c r="B1171" s="245"/>
      <c r="C1171" s="258"/>
      <c r="D1171" s="246"/>
      <c r="E1171" s="183"/>
    </row>
    <row r="1172" spans="1:5" ht="15" customHeight="1">
      <c r="A1172" s="244" t="s">
        <v>1002</v>
      </c>
      <c r="B1172" s="245">
        <f>SUM(B1173:B1175)</f>
        <v>3821</v>
      </c>
      <c r="C1172" s="245">
        <f>SUM(C1173:C1175)</f>
        <v>2454</v>
      </c>
      <c r="D1172" s="246">
        <f t="shared" si="51"/>
        <v>-0.35775974875686994</v>
      </c>
      <c r="E1172" s="183"/>
    </row>
    <row r="1173" spans="1:5" ht="15" customHeight="1">
      <c r="A1173" s="244" t="s">
        <v>1003</v>
      </c>
      <c r="B1173" s="245">
        <v>3821</v>
      </c>
      <c r="C1173" s="245">
        <v>2454</v>
      </c>
      <c r="D1173" s="246">
        <f t="shared" si="51"/>
        <v>-0.35775974875686994</v>
      </c>
      <c r="E1173" s="183"/>
    </row>
    <row r="1174" spans="1:5" ht="15" customHeight="1">
      <c r="A1174" s="244" t="s">
        <v>1004</v>
      </c>
      <c r="B1174" s="245"/>
      <c r="C1174" s="258"/>
      <c r="D1174" s="246"/>
      <c r="E1174" s="183"/>
    </row>
    <row r="1175" spans="1:5" ht="15" customHeight="1">
      <c r="A1175" s="244" t="s">
        <v>1005</v>
      </c>
      <c r="B1175" s="245"/>
      <c r="C1175" s="258"/>
      <c r="D1175" s="246"/>
      <c r="E1175" s="183"/>
    </row>
    <row r="1176" spans="1:5" ht="15" customHeight="1">
      <c r="A1176" s="244" t="s">
        <v>1006</v>
      </c>
      <c r="B1176" s="245"/>
      <c r="C1176" s="258"/>
      <c r="D1176" s="246"/>
      <c r="E1176" s="183"/>
    </row>
    <row r="1177" spans="1:5" ht="15" customHeight="1">
      <c r="A1177" s="244" t="s">
        <v>1007</v>
      </c>
      <c r="B1177" s="245"/>
      <c r="C1177" s="258"/>
      <c r="D1177" s="246"/>
      <c r="E1177" s="183"/>
    </row>
    <row r="1178" spans="1:5" ht="15" customHeight="1">
      <c r="A1178" s="244" t="s">
        <v>1008</v>
      </c>
      <c r="B1178" s="245"/>
      <c r="C1178" s="258"/>
      <c r="D1178" s="246"/>
      <c r="E1178" s="183"/>
    </row>
    <row r="1179" spans="1:5" ht="15" customHeight="1">
      <c r="A1179" s="244" t="s">
        <v>1009</v>
      </c>
      <c r="B1179" s="245"/>
      <c r="C1179" s="258"/>
      <c r="D1179" s="246"/>
      <c r="E1179" s="183"/>
    </row>
    <row r="1180" spans="1:5" ht="15" customHeight="1">
      <c r="A1180" s="244" t="s">
        <v>1010</v>
      </c>
      <c r="B1180" s="245">
        <f>B1181+B1196+B1210+B1215+B1221</f>
        <v>219</v>
      </c>
      <c r="C1180" s="245">
        <f>C1181+C1196+C1210+C1215+C1221</f>
        <v>202</v>
      </c>
      <c r="D1180" s="246">
        <f aca="true" t="shared" si="52" ref="D1180:D1183">(C1180-B1180)/B1180</f>
        <v>-0.0776255707762557</v>
      </c>
      <c r="E1180" s="183"/>
    </row>
    <row r="1181" spans="1:5" ht="15" customHeight="1">
      <c r="A1181" s="244" t="s">
        <v>1011</v>
      </c>
      <c r="B1181" s="245">
        <f>SUM(B1182:B1195)</f>
        <v>219</v>
      </c>
      <c r="C1181" s="245">
        <f>SUM(C1182:C1195)</f>
        <v>202</v>
      </c>
      <c r="D1181" s="246">
        <f t="shared" si="52"/>
        <v>-0.0776255707762557</v>
      </c>
      <c r="E1181" s="183"/>
    </row>
    <row r="1182" spans="1:5" ht="15" customHeight="1">
      <c r="A1182" s="244" t="s">
        <v>103</v>
      </c>
      <c r="B1182" s="245">
        <v>216</v>
      </c>
      <c r="C1182" s="245">
        <v>172</v>
      </c>
      <c r="D1182" s="246">
        <f t="shared" si="52"/>
        <v>-0.2037037037037037</v>
      </c>
      <c r="E1182" s="183"/>
    </row>
    <row r="1183" spans="1:5" ht="15" customHeight="1">
      <c r="A1183" s="244" t="s">
        <v>104</v>
      </c>
      <c r="B1183" s="245">
        <v>3</v>
      </c>
      <c r="C1183" s="245"/>
      <c r="D1183" s="246">
        <f t="shared" si="52"/>
        <v>-1</v>
      </c>
      <c r="E1183" s="183"/>
    </row>
    <row r="1184" spans="1:5" ht="15" customHeight="1">
      <c r="A1184" s="244" t="s">
        <v>105</v>
      </c>
      <c r="B1184" s="245"/>
      <c r="C1184" s="258"/>
      <c r="D1184" s="246"/>
      <c r="E1184" s="183"/>
    </row>
    <row r="1185" spans="1:5" ht="15" customHeight="1">
      <c r="A1185" s="244" t="s">
        <v>1012</v>
      </c>
      <c r="B1185" s="245"/>
      <c r="C1185" s="258"/>
      <c r="D1185" s="246"/>
      <c r="E1185" s="183"/>
    </row>
    <row r="1186" spans="1:5" ht="15" customHeight="1">
      <c r="A1186" s="244" t="s">
        <v>1013</v>
      </c>
      <c r="B1186" s="245"/>
      <c r="C1186" s="258"/>
      <c r="D1186" s="246"/>
      <c r="E1186" s="183"/>
    </row>
    <row r="1187" spans="1:5" ht="15" customHeight="1">
      <c r="A1187" s="244" t="s">
        <v>1014</v>
      </c>
      <c r="B1187" s="245"/>
      <c r="C1187" s="258"/>
      <c r="D1187" s="246"/>
      <c r="E1187" s="183"/>
    </row>
    <row r="1188" spans="1:5" ht="15" customHeight="1">
      <c r="A1188" s="244" t="s">
        <v>1015</v>
      </c>
      <c r="B1188" s="245"/>
      <c r="C1188" s="258"/>
      <c r="D1188" s="246"/>
      <c r="E1188" s="183"/>
    </row>
    <row r="1189" spans="1:5" ht="15" customHeight="1">
      <c r="A1189" s="244" t="s">
        <v>1016</v>
      </c>
      <c r="B1189" s="245"/>
      <c r="C1189" s="258"/>
      <c r="D1189" s="246"/>
      <c r="E1189" s="183"/>
    </row>
    <row r="1190" spans="1:5" ht="15" customHeight="1">
      <c r="A1190" s="244" t="s">
        <v>1017</v>
      </c>
      <c r="B1190" s="245"/>
      <c r="C1190" s="258"/>
      <c r="D1190" s="246"/>
      <c r="E1190" s="183"/>
    </row>
    <row r="1191" spans="1:5" ht="15" customHeight="1">
      <c r="A1191" s="244" t="s">
        <v>1018</v>
      </c>
      <c r="B1191" s="245"/>
      <c r="C1191" s="258"/>
      <c r="D1191" s="246"/>
      <c r="E1191" s="183"/>
    </row>
    <row r="1192" spans="1:5" ht="15" customHeight="1">
      <c r="A1192" s="244" t="s">
        <v>1019</v>
      </c>
      <c r="B1192" s="245"/>
      <c r="C1192" s="258"/>
      <c r="D1192" s="246"/>
      <c r="E1192" s="183"/>
    </row>
    <row r="1193" spans="1:5" ht="15" customHeight="1">
      <c r="A1193" s="244" t="s">
        <v>1020</v>
      </c>
      <c r="B1193" s="245"/>
      <c r="C1193" s="258"/>
      <c r="D1193" s="246"/>
      <c r="E1193" s="183"/>
    </row>
    <row r="1194" spans="1:5" ht="15" customHeight="1">
      <c r="A1194" s="244" t="s">
        <v>112</v>
      </c>
      <c r="B1194" s="245"/>
      <c r="C1194" s="258"/>
      <c r="D1194" s="246"/>
      <c r="E1194" s="183"/>
    </row>
    <row r="1195" spans="1:5" ht="15" customHeight="1">
      <c r="A1195" s="244" t="s">
        <v>1021</v>
      </c>
      <c r="B1195" s="245">
        <v>0</v>
      </c>
      <c r="C1195" s="245">
        <v>30</v>
      </c>
      <c r="D1195" s="246"/>
      <c r="E1195" s="183"/>
    </row>
    <row r="1196" spans="1:5" ht="15" customHeight="1">
      <c r="A1196" s="244" t="s">
        <v>1022</v>
      </c>
      <c r="B1196" s="245"/>
      <c r="C1196" s="258"/>
      <c r="D1196" s="246"/>
      <c r="E1196" s="183"/>
    </row>
    <row r="1197" spans="1:5" ht="15" customHeight="1">
      <c r="A1197" s="244" t="s">
        <v>103</v>
      </c>
      <c r="B1197" s="245"/>
      <c r="C1197" s="258"/>
      <c r="D1197" s="246"/>
      <c r="E1197" s="183"/>
    </row>
    <row r="1198" spans="1:5" ht="15" customHeight="1">
      <c r="A1198" s="244" t="s">
        <v>104</v>
      </c>
      <c r="B1198" s="245"/>
      <c r="C1198" s="258"/>
      <c r="D1198" s="246"/>
      <c r="E1198" s="183"/>
    </row>
    <row r="1199" spans="1:5" ht="15" customHeight="1">
      <c r="A1199" s="244" t="s">
        <v>105</v>
      </c>
      <c r="B1199" s="245"/>
      <c r="C1199" s="258"/>
      <c r="D1199" s="246"/>
      <c r="E1199" s="183"/>
    </row>
    <row r="1200" spans="1:5" ht="15" customHeight="1">
      <c r="A1200" s="244" t="s">
        <v>1023</v>
      </c>
      <c r="B1200" s="245"/>
      <c r="C1200" s="258"/>
      <c r="D1200" s="246"/>
      <c r="E1200" s="183"/>
    </row>
    <row r="1201" spans="1:5" ht="15" customHeight="1">
      <c r="A1201" s="244" t="s">
        <v>1024</v>
      </c>
      <c r="B1201" s="245"/>
      <c r="C1201" s="258"/>
      <c r="D1201" s="246"/>
      <c r="E1201" s="183"/>
    </row>
    <row r="1202" spans="1:5" ht="15" customHeight="1">
      <c r="A1202" s="244" t="s">
        <v>1025</v>
      </c>
      <c r="B1202" s="245"/>
      <c r="C1202" s="258"/>
      <c r="D1202" s="246"/>
      <c r="E1202" s="183"/>
    </row>
    <row r="1203" spans="1:5" ht="15" customHeight="1">
      <c r="A1203" s="244" t="s">
        <v>1026</v>
      </c>
      <c r="B1203" s="245"/>
      <c r="C1203" s="258"/>
      <c r="D1203" s="246"/>
      <c r="E1203" s="183"/>
    </row>
    <row r="1204" spans="1:5" ht="15" customHeight="1">
      <c r="A1204" s="244" t="s">
        <v>1027</v>
      </c>
      <c r="B1204" s="245"/>
      <c r="C1204" s="258"/>
      <c r="D1204" s="246"/>
      <c r="E1204" s="183"/>
    </row>
    <row r="1205" spans="1:5" ht="15" customHeight="1">
      <c r="A1205" s="244" t="s">
        <v>1028</v>
      </c>
      <c r="B1205" s="245"/>
      <c r="C1205" s="258"/>
      <c r="D1205" s="246"/>
      <c r="E1205" s="183"/>
    </row>
    <row r="1206" spans="1:5" ht="15" customHeight="1">
      <c r="A1206" s="244" t="s">
        <v>1029</v>
      </c>
      <c r="B1206" s="245"/>
      <c r="C1206" s="258"/>
      <c r="D1206" s="246"/>
      <c r="E1206" s="183"/>
    </row>
    <row r="1207" spans="1:5" ht="15" customHeight="1">
      <c r="A1207" s="244" t="s">
        <v>1030</v>
      </c>
      <c r="B1207" s="245"/>
      <c r="C1207" s="258"/>
      <c r="D1207" s="246"/>
      <c r="E1207" s="183"/>
    </row>
    <row r="1208" spans="1:5" ht="15" customHeight="1">
      <c r="A1208" s="244" t="s">
        <v>112</v>
      </c>
      <c r="B1208" s="245"/>
      <c r="C1208" s="258"/>
      <c r="D1208" s="246"/>
      <c r="E1208" s="183"/>
    </row>
    <row r="1209" spans="1:5" ht="15" customHeight="1">
      <c r="A1209" s="244" t="s">
        <v>1031</v>
      </c>
      <c r="B1209" s="245"/>
      <c r="C1209" s="258"/>
      <c r="D1209" s="246"/>
      <c r="E1209" s="183"/>
    </row>
    <row r="1210" spans="1:5" ht="15" customHeight="1">
      <c r="A1210" s="244" t="s">
        <v>1032</v>
      </c>
      <c r="B1210" s="245"/>
      <c r="C1210" s="258"/>
      <c r="D1210" s="246"/>
      <c r="E1210" s="183"/>
    </row>
    <row r="1211" spans="1:5" ht="15" customHeight="1">
      <c r="A1211" s="244" t="s">
        <v>1033</v>
      </c>
      <c r="B1211" s="245"/>
      <c r="C1211" s="258"/>
      <c r="D1211" s="246"/>
      <c r="E1211" s="183"/>
    </row>
    <row r="1212" spans="1:5" ht="15" customHeight="1">
      <c r="A1212" s="244" t="s">
        <v>1034</v>
      </c>
      <c r="B1212" s="245"/>
      <c r="C1212" s="258"/>
      <c r="D1212" s="246"/>
      <c r="E1212" s="183"/>
    </row>
    <row r="1213" spans="1:5" ht="15" customHeight="1">
      <c r="A1213" s="244" t="s">
        <v>1035</v>
      </c>
      <c r="B1213" s="259"/>
      <c r="C1213" s="258"/>
      <c r="D1213" s="246"/>
      <c r="E1213" s="183"/>
    </row>
    <row r="1214" spans="1:5" ht="15" customHeight="1">
      <c r="A1214" s="244" t="s">
        <v>1036</v>
      </c>
      <c r="B1214" s="259"/>
      <c r="C1214" s="258"/>
      <c r="D1214" s="246"/>
      <c r="E1214" s="183"/>
    </row>
    <row r="1215" spans="1:5" ht="15" customHeight="1">
      <c r="A1215" s="244" t="s">
        <v>1037</v>
      </c>
      <c r="B1215" s="259"/>
      <c r="C1215" s="258"/>
      <c r="D1215" s="246"/>
      <c r="E1215" s="183"/>
    </row>
    <row r="1216" spans="1:5" ht="15" customHeight="1">
      <c r="A1216" s="244" t="s">
        <v>1038</v>
      </c>
      <c r="B1216" s="259"/>
      <c r="C1216" s="258"/>
      <c r="D1216" s="246"/>
      <c r="E1216" s="183"/>
    </row>
    <row r="1217" spans="1:5" ht="15" customHeight="1">
      <c r="A1217" s="244" t="s">
        <v>1039</v>
      </c>
      <c r="B1217" s="259"/>
      <c r="C1217" s="258"/>
      <c r="D1217" s="246"/>
      <c r="E1217" s="183"/>
    </row>
    <row r="1218" spans="1:5" ht="15" customHeight="1">
      <c r="A1218" s="244" t="s">
        <v>1040</v>
      </c>
      <c r="B1218" s="259"/>
      <c r="C1218" s="258"/>
      <c r="D1218" s="246"/>
      <c r="E1218" s="183"/>
    </row>
    <row r="1219" spans="1:5" ht="15" customHeight="1">
      <c r="A1219" s="244" t="s">
        <v>1041</v>
      </c>
      <c r="B1219" s="259"/>
      <c r="C1219" s="258"/>
      <c r="D1219" s="246"/>
      <c r="E1219" s="183"/>
    </row>
    <row r="1220" spans="1:5" ht="15" customHeight="1">
      <c r="A1220" s="244" t="s">
        <v>1042</v>
      </c>
      <c r="B1220" s="259"/>
      <c r="C1220" s="258"/>
      <c r="D1220" s="246"/>
      <c r="E1220" s="183"/>
    </row>
    <row r="1221" spans="1:5" ht="15" customHeight="1">
      <c r="A1221" s="244" t="s">
        <v>1043</v>
      </c>
      <c r="B1221" s="259"/>
      <c r="C1221" s="258"/>
      <c r="D1221" s="246"/>
      <c r="E1221" s="183"/>
    </row>
    <row r="1222" spans="1:5" ht="15" customHeight="1">
      <c r="A1222" s="244" t="s">
        <v>1044</v>
      </c>
      <c r="B1222" s="259"/>
      <c r="C1222" s="258"/>
      <c r="D1222" s="246"/>
      <c r="E1222" s="183"/>
    </row>
    <row r="1223" spans="1:5" ht="15" customHeight="1">
      <c r="A1223" s="244" t="s">
        <v>1045</v>
      </c>
      <c r="B1223" s="259"/>
      <c r="C1223" s="258"/>
      <c r="D1223" s="246"/>
      <c r="E1223" s="183"/>
    </row>
    <row r="1224" spans="1:5" ht="15" customHeight="1">
      <c r="A1224" s="244" t="s">
        <v>1046</v>
      </c>
      <c r="B1224" s="259"/>
      <c r="C1224" s="258"/>
      <c r="D1224" s="246"/>
      <c r="E1224" s="183"/>
    </row>
    <row r="1225" spans="1:5" ht="15" customHeight="1">
      <c r="A1225" s="244" t="s">
        <v>1047</v>
      </c>
      <c r="B1225" s="259"/>
      <c r="C1225" s="258"/>
      <c r="D1225" s="246"/>
      <c r="E1225" s="183"/>
    </row>
    <row r="1226" spans="1:5" ht="15" customHeight="1">
      <c r="A1226" s="244" t="s">
        <v>1048</v>
      </c>
      <c r="B1226" s="259"/>
      <c r="C1226" s="258"/>
      <c r="D1226" s="246"/>
      <c r="E1226" s="183"/>
    </row>
    <row r="1227" spans="1:5" ht="15" customHeight="1">
      <c r="A1227" s="244" t="s">
        <v>1049</v>
      </c>
      <c r="B1227" s="259"/>
      <c r="C1227" s="258"/>
      <c r="D1227" s="246"/>
      <c r="E1227" s="183"/>
    </row>
    <row r="1228" spans="1:5" ht="15" customHeight="1">
      <c r="A1228" s="244" t="s">
        <v>1050</v>
      </c>
      <c r="B1228" s="259"/>
      <c r="C1228" s="258"/>
      <c r="D1228" s="246"/>
      <c r="E1228" s="183"/>
    </row>
    <row r="1229" spans="1:5" ht="15" customHeight="1">
      <c r="A1229" s="244" t="s">
        <v>1051</v>
      </c>
      <c r="B1229" s="259"/>
      <c r="C1229" s="258"/>
      <c r="D1229" s="246"/>
      <c r="E1229" s="183"/>
    </row>
    <row r="1230" spans="1:5" ht="15" customHeight="1">
      <c r="A1230" s="244" t="s">
        <v>1052</v>
      </c>
      <c r="B1230" s="259"/>
      <c r="C1230" s="258"/>
      <c r="D1230" s="246"/>
      <c r="E1230" s="183"/>
    </row>
    <row r="1231" spans="1:5" ht="15" customHeight="1">
      <c r="A1231" s="244" t="s">
        <v>1053</v>
      </c>
      <c r="B1231" s="245"/>
      <c r="C1231" s="258"/>
      <c r="D1231" s="246"/>
      <c r="E1231" s="183"/>
    </row>
    <row r="1232" spans="1:5" ht="15" customHeight="1">
      <c r="A1232" s="244" t="s">
        <v>1054</v>
      </c>
      <c r="B1232" s="245"/>
      <c r="C1232" s="258"/>
      <c r="D1232" s="246"/>
      <c r="E1232" s="183"/>
    </row>
    <row r="1233" spans="1:5" ht="15" customHeight="1">
      <c r="A1233" s="244" t="s">
        <v>1055</v>
      </c>
      <c r="B1233" s="245">
        <f>B1234+B1246+B1252+B1258+B1266+B1279+B1283+B1289+B1290</f>
        <v>2113</v>
      </c>
      <c r="C1233" s="245">
        <f>C1234+C1246+C1252+C1258+C1266+C1279+C1283+C1289+C1290</f>
        <v>1740</v>
      </c>
      <c r="D1233" s="246">
        <f aca="true" t="shared" si="53" ref="D1233:D1236">(C1233-B1233)/B1233</f>
        <v>-0.1765262659725509</v>
      </c>
      <c r="E1233" s="183"/>
    </row>
    <row r="1234" spans="1:5" ht="15" customHeight="1">
      <c r="A1234" s="244" t="s">
        <v>1056</v>
      </c>
      <c r="B1234" s="245">
        <f>SUM(B1235:B1245)</f>
        <v>1069</v>
      </c>
      <c r="C1234" s="245">
        <f>SUM(C1235:C1245)</f>
        <v>525</v>
      </c>
      <c r="D1234" s="246">
        <f t="shared" si="53"/>
        <v>-0.5088868101028999</v>
      </c>
      <c r="E1234" s="183"/>
    </row>
    <row r="1235" spans="1:5" ht="15" customHeight="1">
      <c r="A1235" s="244" t="s">
        <v>103</v>
      </c>
      <c r="B1235" s="245">
        <v>370</v>
      </c>
      <c r="C1235" s="245">
        <v>465</v>
      </c>
      <c r="D1235" s="246">
        <f t="shared" si="53"/>
        <v>0.25675675675675674</v>
      </c>
      <c r="E1235" s="183"/>
    </row>
    <row r="1236" spans="1:5" ht="15" customHeight="1">
      <c r="A1236" s="244" t="s">
        <v>104</v>
      </c>
      <c r="B1236" s="245">
        <v>28</v>
      </c>
      <c r="C1236" s="258"/>
      <c r="D1236" s="246">
        <f t="shared" si="53"/>
        <v>-1</v>
      </c>
      <c r="E1236" s="183"/>
    </row>
    <row r="1237" spans="1:5" ht="15" customHeight="1">
      <c r="A1237" s="244" t="s">
        <v>105</v>
      </c>
      <c r="B1237" s="245"/>
      <c r="C1237" s="258"/>
      <c r="D1237" s="246"/>
      <c r="E1237" s="183"/>
    </row>
    <row r="1238" spans="1:5" ht="15" customHeight="1">
      <c r="A1238" s="244" t="s">
        <v>1057</v>
      </c>
      <c r="B1238" s="245"/>
      <c r="C1238" s="258"/>
      <c r="D1238" s="246"/>
      <c r="E1238" s="183"/>
    </row>
    <row r="1239" spans="1:5" ht="15" customHeight="1">
      <c r="A1239" s="244" t="s">
        <v>1058</v>
      </c>
      <c r="B1239" s="245"/>
      <c r="C1239" s="258"/>
      <c r="D1239" s="246"/>
      <c r="E1239" s="183"/>
    </row>
    <row r="1240" spans="1:5" ht="15" customHeight="1">
      <c r="A1240" s="244" t="s">
        <v>1059</v>
      </c>
      <c r="B1240" s="245">
        <v>413</v>
      </c>
      <c r="C1240" s="245">
        <v>50</v>
      </c>
      <c r="D1240" s="246">
        <f aca="true" t="shared" si="54" ref="D1240:D1242">(C1240-B1240)/B1240</f>
        <v>-0.8789346246973365</v>
      </c>
      <c r="E1240" s="183"/>
    </row>
    <row r="1241" spans="1:5" ht="15" customHeight="1">
      <c r="A1241" s="244" t="s">
        <v>1060</v>
      </c>
      <c r="B1241" s="245">
        <v>1</v>
      </c>
      <c r="C1241" s="245">
        <v>1</v>
      </c>
      <c r="D1241" s="246">
        <f t="shared" si="54"/>
        <v>0</v>
      </c>
      <c r="E1241" s="183"/>
    </row>
    <row r="1242" spans="1:5" ht="15" customHeight="1">
      <c r="A1242" s="244" t="s">
        <v>1061</v>
      </c>
      <c r="B1242" s="245">
        <v>253</v>
      </c>
      <c r="C1242" s="245">
        <v>2</v>
      </c>
      <c r="D1242" s="246">
        <f t="shared" si="54"/>
        <v>-0.9920948616600791</v>
      </c>
      <c r="E1242" s="183"/>
    </row>
    <row r="1243" spans="1:5" ht="15" customHeight="1">
      <c r="A1243" s="244" t="s">
        <v>1062</v>
      </c>
      <c r="B1243" s="245"/>
      <c r="C1243" s="258"/>
      <c r="D1243" s="246"/>
      <c r="E1243" s="183"/>
    </row>
    <row r="1244" spans="1:5" ht="15" customHeight="1">
      <c r="A1244" s="244" t="s">
        <v>112</v>
      </c>
      <c r="B1244" s="245"/>
      <c r="C1244" s="258"/>
      <c r="D1244" s="246"/>
      <c r="E1244" s="183"/>
    </row>
    <row r="1245" spans="1:5" ht="15" customHeight="1">
      <c r="A1245" s="244" t="s">
        <v>1063</v>
      </c>
      <c r="B1245" s="245">
        <v>4</v>
      </c>
      <c r="C1245" s="245">
        <v>7</v>
      </c>
      <c r="D1245" s="246">
        <f aca="true" t="shared" si="55" ref="D1245:D1250">(C1245-B1245)/B1245</f>
        <v>0.75</v>
      </c>
      <c r="E1245" s="183"/>
    </row>
    <row r="1246" spans="1:5" ht="15" customHeight="1">
      <c r="A1246" s="244" t="s">
        <v>1064</v>
      </c>
      <c r="B1246" s="245">
        <f>SUM(B1247:B1251)</f>
        <v>297</v>
      </c>
      <c r="C1246" s="245">
        <f>SUM(C1247:C1251)</f>
        <v>50</v>
      </c>
      <c r="D1246" s="246">
        <f t="shared" si="55"/>
        <v>-0.8316498316498316</v>
      </c>
      <c r="E1246" s="183"/>
    </row>
    <row r="1247" spans="1:5" ht="15" customHeight="1">
      <c r="A1247" s="244" t="s">
        <v>103</v>
      </c>
      <c r="B1247" s="245"/>
      <c r="C1247" s="258"/>
      <c r="D1247" s="246"/>
      <c r="E1247" s="183"/>
    </row>
    <row r="1248" spans="1:5" ht="15" customHeight="1">
      <c r="A1248" s="244" t="s">
        <v>104</v>
      </c>
      <c r="B1248" s="245"/>
      <c r="C1248" s="258"/>
      <c r="D1248" s="246"/>
      <c r="E1248" s="183"/>
    </row>
    <row r="1249" spans="1:5" ht="15" customHeight="1">
      <c r="A1249" s="244" t="s">
        <v>105</v>
      </c>
      <c r="B1249" s="245"/>
      <c r="C1249" s="258"/>
      <c r="D1249" s="246"/>
      <c r="E1249" s="183"/>
    </row>
    <row r="1250" spans="1:5" ht="15" customHeight="1">
      <c r="A1250" s="244" t="s">
        <v>1065</v>
      </c>
      <c r="B1250" s="245">
        <v>297</v>
      </c>
      <c r="C1250" s="245"/>
      <c r="D1250" s="246">
        <f t="shared" si="55"/>
        <v>-1</v>
      </c>
      <c r="E1250" s="183"/>
    </row>
    <row r="1251" spans="1:5" ht="15" customHeight="1">
      <c r="A1251" s="244" t="s">
        <v>1066</v>
      </c>
      <c r="B1251" s="245"/>
      <c r="C1251" s="245">
        <v>50</v>
      </c>
      <c r="D1251" s="246"/>
      <c r="E1251" s="183"/>
    </row>
    <row r="1252" spans="1:5" ht="15" customHeight="1">
      <c r="A1252" s="244" t="s">
        <v>1067</v>
      </c>
      <c r="B1252" s="259"/>
      <c r="C1252" s="258"/>
      <c r="D1252" s="246"/>
      <c r="E1252" s="183"/>
    </row>
    <row r="1253" spans="1:5" ht="15" customHeight="1">
      <c r="A1253" s="244" t="s">
        <v>103</v>
      </c>
      <c r="B1253" s="259"/>
      <c r="C1253" s="258"/>
      <c r="D1253" s="246"/>
      <c r="E1253" s="183"/>
    </row>
    <row r="1254" spans="1:5" ht="15" customHeight="1">
      <c r="A1254" s="244" t="s">
        <v>104</v>
      </c>
      <c r="B1254" s="259"/>
      <c r="C1254" s="258"/>
      <c r="D1254" s="246"/>
      <c r="E1254" s="183"/>
    </row>
    <row r="1255" spans="1:5" ht="15" customHeight="1">
      <c r="A1255" s="244" t="s">
        <v>105</v>
      </c>
      <c r="B1255" s="259"/>
      <c r="C1255" s="258"/>
      <c r="D1255" s="246"/>
      <c r="E1255" s="183"/>
    </row>
    <row r="1256" spans="1:5" ht="15" customHeight="1">
      <c r="A1256" s="244" t="s">
        <v>1068</v>
      </c>
      <c r="B1256" s="245"/>
      <c r="C1256" s="258"/>
      <c r="D1256" s="246"/>
      <c r="E1256" s="183"/>
    </row>
    <row r="1257" spans="1:5" ht="15" customHeight="1">
      <c r="A1257" s="244" t="s">
        <v>1069</v>
      </c>
      <c r="B1257" s="245"/>
      <c r="C1257" s="258"/>
      <c r="D1257" s="246"/>
      <c r="E1257" s="183"/>
    </row>
    <row r="1258" spans="1:5" ht="15" customHeight="1">
      <c r="A1258" s="244" t="s">
        <v>1070</v>
      </c>
      <c r="B1258" s="245">
        <f>SUM(B1259:B1265)</f>
        <v>16</v>
      </c>
      <c r="C1258" s="258"/>
      <c r="D1258" s="246">
        <f>(C1258-B1258)/B1258</f>
        <v>-1</v>
      </c>
      <c r="E1258" s="183"/>
    </row>
    <row r="1259" spans="1:5" ht="15" customHeight="1">
      <c r="A1259" s="244" t="s">
        <v>103</v>
      </c>
      <c r="B1259" s="245"/>
      <c r="C1259" s="258"/>
      <c r="D1259" s="246"/>
      <c r="E1259" s="183"/>
    </row>
    <row r="1260" spans="1:5" ht="15" customHeight="1">
      <c r="A1260" s="244" t="s">
        <v>104</v>
      </c>
      <c r="B1260" s="245"/>
      <c r="C1260" s="258"/>
      <c r="D1260" s="246"/>
      <c r="E1260" s="183"/>
    </row>
    <row r="1261" spans="1:5" ht="15" customHeight="1">
      <c r="A1261" s="244" t="s">
        <v>105</v>
      </c>
      <c r="B1261" s="245"/>
      <c r="C1261" s="258"/>
      <c r="D1261" s="246"/>
      <c r="E1261" s="183"/>
    </row>
    <row r="1262" spans="1:5" ht="15" customHeight="1">
      <c r="A1262" s="244" t="s">
        <v>1071</v>
      </c>
      <c r="B1262" s="245"/>
      <c r="C1262" s="258"/>
      <c r="D1262" s="246"/>
      <c r="E1262" s="183"/>
    </row>
    <row r="1263" spans="1:5" ht="15" customHeight="1">
      <c r="A1263" s="244" t="s">
        <v>1072</v>
      </c>
      <c r="B1263" s="245"/>
      <c r="C1263" s="258"/>
      <c r="D1263" s="246"/>
      <c r="E1263" s="183"/>
    </row>
    <row r="1264" spans="1:5" ht="15" customHeight="1">
      <c r="A1264" s="244" t="s">
        <v>112</v>
      </c>
      <c r="B1264" s="245"/>
      <c r="C1264" s="258"/>
      <c r="D1264" s="246"/>
      <c r="E1264" s="183"/>
    </row>
    <row r="1265" spans="1:5" ht="15" customHeight="1">
      <c r="A1265" s="244" t="s">
        <v>1073</v>
      </c>
      <c r="B1265" s="245">
        <v>16</v>
      </c>
      <c r="C1265" s="245"/>
      <c r="D1265" s="246">
        <f aca="true" t="shared" si="56" ref="D1265:D1268">(C1265-B1265)/B1265</f>
        <v>-1</v>
      </c>
      <c r="E1265" s="183"/>
    </row>
    <row r="1266" spans="1:5" ht="15" customHeight="1">
      <c r="A1266" s="244" t="s">
        <v>1074</v>
      </c>
      <c r="B1266" s="245">
        <f>SUM(B1267:B1278)</f>
        <v>161</v>
      </c>
      <c r="C1266" s="245">
        <f>SUM(C1267:C1278)</f>
        <v>90</v>
      </c>
      <c r="D1266" s="246">
        <f t="shared" si="56"/>
        <v>-0.4409937888198758</v>
      </c>
      <c r="E1266" s="183"/>
    </row>
    <row r="1267" spans="1:5" ht="15" customHeight="1">
      <c r="A1267" s="244" t="s">
        <v>103</v>
      </c>
      <c r="B1267" s="245">
        <v>105</v>
      </c>
      <c r="C1267" s="245">
        <v>75</v>
      </c>
      <c r="D1267" s="246">
        <f t="shared" si="56"/>
        <v>-0.2857142857142857</v>
      </c>
      <c r="E1267" s="183"/>
    </row>
    <row r="1268" spans="1:5" ht="15" customHeight="1">
      <c r="A1268" s="244" t="s">
        <v>104</v>
      </c>
      <c r="B1268" s="245">
        <v>34</v>
      </c>
      <c r="C1268" s="245"/>
      <c r="D1268" s="246">
        <f t="shared" si="56"/>
        <v>-1</v>
      </c>
      <c r="E1268" s="183"/>
    </row>
    <row r="1269" spans="1:5" ht="15" customHeight="1">
      <c r="A1269" s="244" t="s">
        <v>105</v>
      </c>
      <c r="B1269" s="245"/>
      <c r="C1269" s="245"/>
      <c r="D1269" s="246"/>
      <c r="E1269" s="183"/>
    </row>
    <row r="1270" spans="1:5" ht="15" customHeight="1">
      <c r="A1270" s="244" t="s">
        <v>1075</v>
      </c>
      <c r="B1270" s="245">
        <v>12</v>
      </c>
      <c r="C1270" s="245"/>
      <c r="D1270" s="246">
        <f>(C1270-B1270)/B1270</f>
        <v>-1</v>
      </c>
      <c r="E1270" s="183"/>
    </row>
    <row r="1271" spans="1:5" ht="15" customHeight="1">
      <c r="A1271" s="244" t="s">
        <v>1076</v>
      </c>
      <c r="B1271" s="245"/>
      <c r="C1271" s="245"/>
      <c r="D1271" s="246"/>
      <c r="E1271" s="183"/>
    </row>
    <row r="1272" spans="1:5" ht="15" customHeight="1">
      <c r="A1272" s="244" t="s">
        <v>1077</v>
      </c>
      <c r="B1272" s="245"/>
      <c r="C1272" s="245"/>
      <c r="D1272" s="246"/>
      <c r="E1272" s="183"/>
    </row>
    <row r="1273" spans="1:5" ht="15" customHeight="1">
      <c r="A1273" s="244" t="s">
        <v>1078</v>
      </c>
      <c r="B1273" s="245"/>
      <c r="C1273" s="245"/>
      <c r="D1273" s="246"/>
      <c r="E1273" s="183"/>
    </row>
    <row r="1274" spans="1:5" ht="15" customHeight="1">
      <c r="A1274" s="244" t="s">
        <v>1079</v>
      </c>
      <c r="B1274" s="245"/>
      <c r="C1274" s="245"/>
      <c r="D1274" s="246"/>
      <c r="E1274" s="183"/>
    </row>
    <row r="1275" spans="1:5" ht="15" customHeight="1">
      <c r="A1275" s="244" t="s">
        <v>1080</v>
      </c>
      <c r="B1275" s="245">
        <v>3</v>
      </c>
      <c r="C1275" s="245"/>
      <c r="D1275" s="246">
        <f aca="true" t="shared" si="57" ref="D1275:D1280">(C1275-B1275)/B1275</f>
        <v>-1</v>
      </c>
      <c r="E1275" s="183"/>
    </row>
    <row r="1276" spans="1:5" ht="15" customHeight="1">
      <c r="A1276" s="244" t="s">
        <v>1081</v>
      </c>
      <c r="B1276" s="245"/>
      <c r="C1276" s="258"/>
      <c r="D1276" s="246"/>
      <c r="E1276" s="183"/>
    </row>
    <row r="1277" spans="1:5" ht="15" customHeight="1">
      <c r="A1277" s="244" t="s">
        <v>1082</v>
      </c>
      <c r="B1277" s="245"/>
      <c r="C1277" s="258"/>
      <c r="D1277" s="246"/>
      <c r="E1277" s="183"/>
    </row>
    <row r="1278" spans="1:5" ht="15" customHeight="1">
      <c r="A1278" s="244" t="s">
        <v>1083</v>
      </c>
      <c r="B1278" s="245">
        <v>7</v>
      </c>
      <c r="C1278" s="245">
        <v>15</v>
      </c>
      <c r="D1278" s="246">
        <f t="shared" si="57"/>
        <v>1.1428571428571428</v>
      </c>
      <c r="E1278" s="183"/>
    </row>
    <row r="1279" spans="1:5" ht="15" customHeight="1">
      <c r="A1279" s="244" t="s">
        <v>1084</v>
      </c>
      <c r="B1279" s="245">
        <f>SUM(B1280:B1282)</f>
        <v>570</v>
      </c>
      <c r="C1279" s="245">
        <f>SUM(C1280:C1282)</f>
        <v>745</v>
      </c>
      <c r="D1279" s="246">
        <f t="shared" si="57"/>
        <v>0.30701754385964913</v>
      </c>
      <c r="E1279" s="183"/>
    </row>
    <row r="1280" spans="1:5" ht="15" customHeight="1">
      <c r="A1280" s="244" t="s">
        <v>1085</v>
      </c>
      <c r="B1280" s="245">
        <v>570</v>
      </c>
      <c r="C1280" s="245">
        <v>745</v>
      </c>
      <c r="D1280" s="246">
        <f t="shared" si="57"/>
        <v>0.30701754385964913</v>
      </c>
      <c r="E1280" s="183"/>
    </row>
    <row r="1281" spans="1:5" ht="15" customHeight="1">
      <c r="A1281" s="244" t="s">
        <v>1086</v>
      </c>
      <c r="B1281" s="259"/>
      <c r="C1281" s="258"/>
      <c r="D1281" s="246"/>
      <c r="E1281" s="183"/>
    </row>
    <row r="1282" spans="1:5" ht="15" customHeight="1">
      <c r="A1282" s="244" t="s">
        <v>1087</v>
      </c>
      <c r="B1282" s="259"/>
      <c r="C1282" s="258"/>
      <c r="D1282" s="246"/>
      <c r="E1282" s="183"/>
    </row>
    <row r="1283" spans="1:5" ht="15" customHeight="1">
      <c r="A1283" s="244" t="s">
        <v>1088</v>
      </c>
      <c r="B1283" s="259"/>
      <c r="C1283" s="258"/>
      <c r="D1283" s="246"/>
      <c r="E1283" s="183"/>
    </row>
    <row r="1284" spans="1:5" ht="15" customHeight="1">
      <c r="A1284" s="244" t="s">
        <v>1089</v>
      </c>
      <c r="B1284" s="259"/>
      <c r="C1284" s="258"/>
      <c r="D1284" s="246"/>
      <c r="E1284" s="183"/>
    </row>
    <row r="1285" spans="1:5" ht="15" customHeight="1">
      <c r="A1285" s="244" t="s">
        <v>1090</v>
      </c>
      <c r="B1285" s="259"/>
      <c r="C1285" s="258"/>
      <c r="D1285" s="246"/>
      <c r="E1285" s="183"/>
    </row>
    <row r="1286" spans="1:5" ht="15" customHeight="1">
      <c r="A1286" s="244" t="s">
        <v>1091</v>
      </c>
      <c r="B1286" s="259"/>
      <c r="C1286" s="258"/>
      <c r="D1286" s="246"/>
      <c r="E1286" s="183"/>
    </row>
    <row r="1287" spans="1:5" ht="15" customHeight="1">
      <c r="A1287" s="244" t="s">
        <v>1092</v>
      </c>
      <c r="B1287" s="259"/>
      <c r="C1287" s="258"/>
      <c r="D1287" s="246"/>
      <c r="E1287" s="183"/>
    </row>
    <row r="1288" spans="1:5" ht="15" customHeight="1">
      <c r="A1288" s="244" t="s">
        <v>1093</v>
      </c>
      <c r="B1288" s="259"/>
      <c r="C1288" s="258"/>
      <c r="D1288" s="246"/>
      <c r="E1288" s="183"/>
    </row>
    <row r="1289" spans="1:5" ht="15" customHeight="1">
      <c r="A1289" s="244" t="s">
        <v>1094</v>
      </c>
      <c r="B1289" s="259"/>
      <c r="C1289" s="245">
        <v>330</v>
      </c>
      <c r="D1289" s="246"/>
      <c r="E1289" s="183"/>
    </row>
    <row r="1290" spans="1:5" ht="15" customHeight="1">
      <c r="A1290" s="244" t="s">
        <v>1094</v>
      </c>
      <c r="B1290" s="259"/>
      <c r="C1290" s="245"/>
      <c r="D1290" s="246"/>
      <c r="E1290" s="183"/>
    </row>
    <row r="1291" spans="1:5" ht="15" customHeight="1">
      <c r="A1291" s="244" t="s">
        <v>1095</v>
      </c>
      <c r="B1291" s="259"/>
      <c r="C1291" s="258"/>
      <c r="D1291" s="246"/>
      <c r="E1291" s="183"/>
    </row>
    <row r="1292" spans="1:5" ht="15" customHeight="1">
      <c r="A1292" s="244" t="s">
        <v>1096</v>
      </c>
      <c r="B1292" s="259"/>
      <c r="C1292" s="258"/>
      <c r="D1292" s="246"/>
      <c r="E1292" s="183"/>
    </row>
    <row r="1293" spans="1:5" ht="15" customHeight="1">
      <c r="A1293" s="244" t="s">
        <v>1097</v>
      </c>
      <c r="B1293" s="259">
        <f>B1294+B1295</f>
        <v>0</v>
      </c>
      <c r="C1293" s="245">
        <f>C1294+C1295</f>
        <v>755</v>
      </c>
      <c r="D1293" s="246"/>
      <c r="E1293" s="183"/>
    </row>
    <row r="1294" spans="1:5" ht="15" customHeight="1">
      <c r="A1294" s="244" t="s">
        <v>1098</v>
      </c>
      <c r="B1294" s="259"/>
      <c r="C1294" s="245"/>
      <c r="D1294" s="246"/>
      <c r="E1294" s="183"/>
    </row>
    <row r="1295" spans="1:5" ht="15" customHeight="1">
      <c r="A1295" s="244" t="s">
        <v>1099</v>
      </c>
      <c r="B1295" s="259">
        <f aca="true" t="shared" si="58" ref="B1295:B1298">B1296</f>
        <v>0</v>
      </c>
      <c r="C1295" s="245">
        <f aca="true" t="shared" si="59" ref="C1295:C1298">C1296</f>
        <v>755</v>
      </c>
      <c r="D1295" s="246"/>
      <c r="E1295" s="183"/>
    </row>
    <row r="1296" spans="1:5" ht="15" customHeight="1">
      <c r="A1296" s="244" t="s">
        <v>1100</v>
      </c>
      <c r="B1296" s="259"/>
      <c r="C1296" s="245">
        <v>755</v>
      </c>
      <c r="D1296" s="246"/>
      <c r="E1296" s="183"/>
    </row>
    <row r="1297" spans="1:5" ht="15" customHeight="1">
      <c r="A1297" s="244" t="s">
        <v>1101</v>
      </c>
      <c r="B1297" s="245">
        <f t="shared" si="58"/>
        <v>6134</v>
      </c>
      <c r="C1297" s="245">
        <f t="shared" si="59"/>
        <v>5984</v>
      </c>
      <c r="D1297" s="246">
        <f aca="true" t="shared" si="60" ref="D1297:D1299">(C1297-B1297)/B1297</f>
        <v>-0.024453863710466255</v>
      </c>
      <c r="E1297" s="183"/>
    </row>
    <row r="1298" spans="1:5" ht="15" customHeight="1">
      <c r="A1298" s="244" t="s">
        <v>1102</v>
      </c>
      <c r="B1298" s="245">
        <f t="shared" si="58"/>
        <v>6134</v>
      </c>
      <c r="C1298" s="245">
        <f t="shared" si="59"/>
        <v>5984</v>
      </c>
      <c r="D1298" s="246">
        <f t="shared" si="60"/>
        <v>-0.024453863710466255</v>
      </c>
      <c r="E1298" s="183"/>
    </row>
    <row r="1299" spans="1:5" ht="15" customHeight="1">
      <c r="A1299" s="244" t="s">
        <v>1103</v>
      </c>
      <c r="B1299" s="245">
        <v>6134</v>
      </c>
      <c r="C1299" s="245">
        <v>5984</v>
      </c>
      <c r="D1299" s="246">
        <f t="shared" si="60"/>
        <v>-0.024453863710466255</v>
      </c>
      <c r="E1299" s="183"/>
    </row>
    <row r="1300" spans="1:5" ht="15" customHeight="1">
      <c r="A1300" s="244" t="s">
        <v>1104</v>
      </c>
      <c r="B1300" s="245"/>
      <c r="C1300" s="245"/>
      <c r="D1300" s="246"/>
      <c r="E1300" s="183"/>
    </row>
    <row r="1301" spans="1:5" ht="15" customHeight="1">
      <c r="A1301" s="244" t="s">
        <v>1105</v>
      </c>
      <c r="B1301" s="259">
        <f>B1302</f>
        <v>0</v>
      </c>
      <c r="C1301" s="245">
        <f>C1302</f>
        <v>45</v>
      </c>
      <c r="D1301" s="246"/>
      <c r="E1301" s="183"/>
    </row>
    <row r="1302" spans="1:5" ht="15" customHeight="1">
      <c r="A1302" s="244" t="s">
        <v>1106</v>
      </c>
      <c r="B1302" s="259">
        <f>B1303</f>
        <v>0</v>
      </c>
      <c r="C1302" s="245">
        <f>C1303</f>
        <v>45</v>
      </c>
      <c r="D1302" s="246"/>
      <c r="E1302" s="183"/>
    </row>
    <row r="1303" spans="1:5" ht="15" customHeight="1">
      <c r="A1303" s="256" t="s">
        <v>1106</v>
      </c>
      <c r="B1303" s="260"/>
      <c r="C1303" s="257">
        <v>45</v>
      </c>
      <c r="D1303" s="246"/>
      <c r="E1303" s="261"/>
    </row>
    <row r="1304" spans="1:5" s="155" customFormat="1" ht="15" customHeight="1">
      <c r="A1304" s="262" t="s">
        <v>1107</v>
      </c>
      <c r="B1304" s="254">
        <f>B5+B275+B294+B357+B412+B468+B524+B643+B714+B792+B815+B940+B1004+B1070+B1090+B1120+B1162+B1180+B1233+B1297+B1293+B1301+B1291</f>
        <v>172194</v>
      </c>
      <c r="C1304" s="254">
        <f>C5+C275+C294+C357+C412+C468+C524+C643+C714+C792+C815+C940+C1004+C1070+C1090+C1120+C1162+C1180+C1233+C1297+C1293+C1301</f>
        <v>181455</v>
      </c>
      <c r="D1304" s="263">
        <f aca="true" t="shared" si="61" ref="D1304:D1308">(C1304-B1304)/B1304</f>
        <v>0.053782361754764973</v>
      </c>
      <c r="E1304" s="182"/>
    </row>
    <row r="1305" spans="1:5" ht="15" customHeight="1">
      <c r="A1305" s="264" t="s">
        <v>1108</v>
      </c>
      <c r="B1305" s="245">
        <f>SUM(B1306:B1307)</f>
        <v>614</v>
      </c>
      <c r="C1305" s="245">
        <f>SUM(C1306:C1307)</f>
        <v>1321</v>
      </c>
      <c r="D1305" s="246">
        <f t="shared" si="61"/>
        <v>1.1514657980456027</v>
      </c>
      <c r="E1305" s="183"/>
    </row>
    <row r="1306" spans="1:5" ht="15" customHeight="1">
      <c r="A1306" s="264" t="s">
        <v>1109</v>
      </c>
      <c r="B1306" s="245">
        <v>2</v>
      </c>
      <c r="C1306" s="245">
        <v>2</v>
      </c>
      <c r="D1306" s="246">
        <f t="shared" si="61"/>
        <v>0</v>
      </c>
      <c r="E1306" s="183"/>
    </row>
    <row r="1307" spans="1:5" ht="15" customHeight="1">
      <c r="A1307" s="264" t="s">
        <v>1110</v>
      </c>
      <c r="B1307" s="245">
        <v>612</v>
      </c>
      <c r="C1307" s="245">
        <v>1319</v>
      </c>
      <c r="D1307" s="246">
        <f t="shared" si="61"/>
        <v>1.1552287581699345</v>
      </c>
      <c r="E1307" s="183"/>
    </row>
    <row r="1308" spans="1:5" ht="15" customHeight="1">
      <c r="A1308" s="264" t="s">
        <v>1111</v>
      </c>
      <c r="B1308" s="245">
        <v>31930</v>
      </c>
      <c r="C1308" s="245">
        <v>31930</v>
      </c>
      <c r="D1308" s="246">
        <f t="shared" si="61"/>
        <v>0</v>
      </c>
      <c r="E1308" s="183"/>
    </row>
    <row r="1309" spans="1:5" ht="15" customHeight="1">
      <c r="A1309" s="264" t="s">
        <v>1112</v>
      </c>
      <c r="B1309" s="245"/>
      <c r="C1309" s="245">
        <v>148</v>
      </c>
      <c r="D1309" s="246"/>
      <c r="E1309" s="183"/>
    </row>
    <row r="1310" spans="1:5" ht="15" customHeight="1">
      <c r="A1310" s="264" t="s">
        <v>1113</v>
      </c>
      <c r="B1310" s="245"/>
      <c r="C1310" s="245">
        <v>391</v>
      </c>
      <c r="D1310" s="246"/>
      <c r="E1310" s="183"/>
    </row>
    <row r="1311" spans="1:5" s="155" customFormat="1" ht="15" customHeight="1">
      <c r="A1311" s="262" t="s">
        <v>1114</v>
      </c>
      <c r="B1311" s="254">
        <f>B1304+B1305+B1308+B1309</f>
        <v>204738</v>
      </c>
      <c r="C1311" s="254">
        <f>C1304+C1305+C1308+C1310+C1309</f>
        <v>215245</v>
      </c>
      <c r="D1311" s="263">
        <f>(C1311-B1311)/B1311</f>
        <v>0.05131924703767742</v>
      </c>
      <c r="E1311" s="182"/>
    </row>
  </sheetData>
  <sheetProtection/>
  <mergeCells count="2">
    <mergeCell ref="A2:E2"/>
    <mergeCell ref="A3:E3"/>
  </mergeCells>
  <printOptions horizontalCentered="1"/>
  <pageMargins left="0.55" right="0.55" top="0.94" bottom="0.87" header="0.35" footer="0.67"/>
  <pageSetup firstPageNumber="20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5"/>
  <sheetViews>
    <sheetView showZeros="0" zoomScaleSheetLayoutView="100" workbookViewId="0" topLeftCell="A1">
      <selection activeCell="A1" sqref="A1:E2"/>
    </sheetView>
  </sheetViews>
  <sheetFormatPr defaultColWidth="9.00390625" defaultRowHeight="14.25"/>
  <cols>
    <col min="1" max="1" width="25.75390625" style="210" customWidth="1"/>
    <col min="2" max="2" width="10.50390625" style="210" customWidth="1"/>
    <col min="3" max="3" width="12.375" style="210" customWidth="1"/>
    <col min="4" max="4" width="14.00390625" style="211" customWidth="1"/>
    <col min="5" max="5" width="13.375" style="208" customWidth="1"/>
    <col min="6" max="253" width="9.00390625" style="208" customWidth="1"/>
    <col min="254" max="16384" width="9.00390625" style="212" customWidth="1"/>
  </cols>
  <sheetData>
    <row r="1" spans="1:5" ht="19.5" customHeight="1">
      <c r="A1" s="213" t="s">
        <v>1115</v>
      </c>
      <c r="B1" s="214"/>
      <c r="C1" s="214"/>
      <c r="D1" s="215"/>
      <c r="E1" s="209"/>
    </row>
    <row r="2" spans="1:5" s="208" customFormat="1" ht="25.5">
      <c r="A2" s="216" t="s">
        <v>1116</v>
      </c>
      <c r="B2" s="216"/>
      <c r="C2" s="216"/>
      <c r="D2" s="217"/>
      <c r="E2" s="216"/>
    </row>
    <row r="3" spans="1:5" s="208" customFormat="1" ht="19.5" customHeight="1">
      <c r="A3" s="218"/>
      <c r="B3" s="210"/>
      <c r="C3" s="210"/>
      <c r="D3" s="219" t="s">
        <v>97</v>
      </c>
      <c r="E3" s="220"/>
    </row>
    <row r="4" spans="1:5" s="208" customFormat="1" ht="36" customHeight="1">
      <c r="A4" s="221" t="s">
        <v>1117</v>
      </c>
      <c r="B4" s="64" t="s">
        <v>99</v>
      </c>
      <c r="C4" s="64" t="s">
        <v>5</v>
      </c>
      <c r="D4" s="64" t="s">
        <v>1118</v>
      </c>
      <c r="E4" s="221" t="s">
        <v>7</v>
      </c>
    </row>
    <row r="5" spans="1:256" s="209" customFormat="1" ht="22.5" customHeight="1">
      <c r="A5" s="222" t="s">
        <v>1119</v>
      </c>
      <c r="B5" s="223">
        <f>SUM(B6:B9)</f>
        <v>22423</v>
      </c>
      <c r="C5" s="224">
        <f>SUM(C6:C9)</f>
        <v>30305</v>
      </c>
      <c r="D5" s="80">
        <f>(C5-B5)/B5</f>
        <v>0.3515140703741694</v>
      </c>
      <c r="E5" s="225"/>
      <c r="IT5" s="235"/>
      <c r="IU5" s="235"/>
      <c r="IV5" s="235"/>
    </row>
    <row r="6" spans="1:256" s="209" customFormat="1" ht="22.5" customHeight="1">
      <c r="A6" s="226" t="s">
        <v>1120</v>
      </c>
      <c r="B6" s="171">
        <v>14812</v>
      </c>
      <c r="C6" s="227">
        <v>19444</v>
      </c>
      <c r="D6" s="75">
        <f>(C6-B6)/B6</f>
        <v>0.3127194166891709</v>
      </c>
      <c r="E6" s="225"/>
      <c r="IT6" s="236"/>
      <c r="IU6" s="236"/>
      <c r="IV6" s="236"/>
    </row>
    <row r="7" spans="1:5" s="208" customFormat="1" ht="22.5" customHeight="1">
      <c r="A7" s="226" t="s">
        <v>1121</v>
      </c>
      <c r="B7" s="171">
        <v>5492</v>
      </c>
      <c r="C7" s="227">
        <v>4605</v>
      </c>
      <c r="D7" s="75">
        <f aca="true" t="shared" si="0" ref="D7:D25">(C7-B7)/B7</f>
        <v>-0.16150764748725419</v>
      </c>
      <c r="E7" s="228"/>
    </row>
    <row r="8" spans="1:5" s="208" customFormat="1" ht="22.5" customHeight="1">
      <c r="A8" s="226" t="s">
        <v>1122</v>
      </c>
      <c r="B8" s="171">
        <v>2119</v>
      </c>
      <c r="C8" s="227">
        <v>2124</v>
      </c>
      <c r="D8" s="75">
        <f t="shared" si="0"/>
        <v>0.0023596035865974517</v>
      </c>
      <c r="E8" s="228"/>
    </row>
    <row r="9" spans="1:5" s="208" customFormat="1" ht="22.5" customHeight="1">
      <c r="A9" s="226" t="s">
        <v>1123</v>
      </c>
      <c r="B9" s="229"/>
      <c r="C9" s="227">
        <v>4132</v>
      </c>
      <c r="D9" s="75"/>
      <c r="E9" s="228"/>
    </row>
    <row r="10" spans="1:256" s="209" customFormat="1" ht="22.5" customHeight="1">
      <c r="A10" s="222" t="s">
        <v>1124</v>
      </c>
      <c r="B10" s="223">
        <f>SUM(B11:B20)</f>
        <v>6391</v>
      </c>
      <c r="C10" s="224">
        <f>SUM(C11:C20)</f>
        <v>6394</v>
      </c>
      <c r="D10" s="80">
        <f t="shared" si="0"/>
        <v>0.00046941010796432484</v>
      </c>
      <c r="E10" s="225"/>
      <c r="IT10" s="235"/>
      <c r="IU10" s="235"/>
      <c r="IV10" s="235"/>
    </row>
    <row r="11" spans="1:5" s="208" customFormat="1" ht="22.5" customHeight="1">
      <c r="A11" s="226" t="s">
        <v>1125</v>
      </c>
      <c r="B11" s="171">
        <v>2957</v>
      </c>
      <c r="C11" s="227">
        <v>2210</v>
      </c>
      <c r="D11" s="75">
        <f t="shared" si="0"/>
        <v>-0.2526208995603652</v>
      </c>
      <c r="E11" s="228"/>
    </row>
    <row r="12" spans="1:5" ht="22.5" customHeight="1">
      <c r="A12" s="226" t="s">
        <v>1126</v>
      </c>
      <c r="B12" s="171">
        <v>178</v>
      </c>
      <c r="C12" s="227">
        <v>575</v>
      </c>
      <c r="D12" s="75">
        <f t="shared" si="0"/>
        <v>2.230337078651685</v>
      </c>
      <c r="E12" s="228"/>
    </row>
    <row r="13" spans="1:5" ht="22.5" customHeight="1">
      <c r="A13" s="226" t="s">
        <v>1127</v>
      </c>
      <c r="B13" s="171">
        <v>158</v>
      </c>
      <c r="C13" s="227">
        <v>550</v>
      </c>
      <c r="D13" s="75">
        <f t="shared" si="0"/>
        <v>2.481012658227848</v>
      </c>
      <c r="E13" s="228"/>
    </row>
    <row r="14" spans="1:5" ht="22.5" customHeight="1">
      <c r="A14" s="226" t="s">
        <v>1128</v>
      </c>
      <c r="B14" s="171">
        <v>86</v>
      </c>
      <c r="C14" s="227">
        <v>136</v>
      </c>
      <c r="D14" s="75">
        <f t="shared" si="0"/>
        <v>0.5813953488372093</v>
      </c>
      <c r="E14" s="228"/>
    </row>
    <row r="15" spans="1:5" ht="22.5" customHeight="1">
      <c r="A15" s="226" t="s">
        <v>1129</v>
      </c>
      <c r="B15" s="230">
        <v>984</v>
      </c>
      <c r="C15" s="227">
        <v>936</v>
      </c>
      <c r="D15" s="75">
        <f t="shared" si="0"/>
        <v>-0.04878048780487805</v>
      </c>
      <c r="E15" s="228"/>
    </row>
    <row r="16" spans="1:5" ht="22.5" customHeight="1">
      <c r="A16" s="231" t="s">
        <v>1130</v>
      </c>
      <c r="B16" s="171">
        <v>358</v>
      </c>
      <c r="C16" s="227">
        <v>358</v>
      </c>
      <c r="D16" s="75">
        <f t="shared" si="0"/>
        <v>0</v>
      </c>
      <c r="E16" s="228"/>
    </row>
    <row r="17" spans="1:5" ht="22.5" customHeight="1">
      <c r="A17" s="231" t="s">
        <v>1131</v>
      </c>
      <c r="B17" s="232"/>
      <c r="C17" s="227"/>
      <c r="D17" s="75"/>
      <c r="E17" s="228"/>
    </row>
    <row r="18" spans="1:5" ht="22.5" customHeight="1">
      <c r="A18" s="231" t="s">
        <v>1132</v>
      </c>
      <c r="B18" s="171">
        <v>635</v>
      </c>
      <c r="C18" s="227">
        <v>672</v>
      </c>
      <c r="D18" s="75">
        <f t="shared" si="0"/>
        <v>0.05826771653543307</v>
      </c>
      <c r="E18" s="228"/>
    </row>
    <row r="19" spans="1:5" ht="22.5" customHeight="1">
      <c r="A19" s="231" t="s">
        <v>1133</v>
      </c>
      <c r="B19" s="171">
        <v>108</v>
      </c>
      <c r="C19" s="227">
        <v>666</v>
      </c>
      <c r="D19" s="75">
        <f t="shared" si="0"/>
        <v>5.166666666666667</v>
      </c>
      <c r="E19" s="228"/>
    </row>
    <row r="20" spans="1:5" ht="22.5" customHeight="1">
      <c r="A20" s="226" t="s">
        <v>1134</v>
      </c>
      <c r="B20" s="233">
        <v>927</v>
      </c>
      <c r="C20" s="227">
        <v>291</v>
      </c>
      <c r="D20" s="75">
        <f t="shared" si="0"/>
        <v>-0.686084142394822</v>
      </c>
      <c r="E20" s="228"/>
    </row>
    <row r="21" spans="1:256" s="56" customFormat="1" ht="22.5" customHeight="1">
      <c r="A21" s="222" t="s">
        <v>1135</v>
      </c>
      <c r="B21" s="223">
        <f>SUM(B22:B24)</f>
        <v>24236</v>
      </c>
      <c r="C21" s="224">
        <f>SUM(C22:C24)</f>
        <v>29055</v>
      </c>
      <c r="D21" s="80">
        <f t="shared" si="0"/>
        <v>0.19883644165703912</v>
      </c>
      <c r="E21" s="225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209"/>
      <c r="DX21" s="209"/>
      <c r="DY21" s="209"/>
      <c r="DZ21" s="209"/>
      <c r="EA21" s="209"/>
      <c r="EB21" s="209"/>
      <c r="EC21" s="209"/>
      <c r="ED21" s="209"/>
      <c r="EE21" s="209"/>
      <c r="EF21" s="209"/>
      <c r="EG21" s="209"/>
      <c r="EH21" s="209"/>
      <c r="EI21" s="209"/>
      <c r="EJ21" s="209"/>
      <c r="EK21" s="209"/>
      <c r="EL21" s="209"/>
      <c r="EM21" s="209"/>
      <c r="EN21" s="209"/>
      <c r="EO21" s="209"/>
      <c r="EP21" s="209"/>
      <c r="EQ21" s="209"/>
      <c r="ER21" s="209"/>
      <c r="ES21" s="209"/>
      <c r="ET21" s="209"/>
      <c r="EU21" s="209"/>
      <c r="EV21" s="209"/>
      <c r="EW21" s="209"/>
      <c r="EX21" s="209"/>
      <c r="EY21" s="209"/>
      <c r="EZ21" s="209"/>
      <c r="FA21" s="209"/>
      <c r="FB21" s="209"/>
      <c r="FC21" s="209"/>
      <c r="FD21" s="209"/>
      <c r="FE21" s="209"/>
      <c r="FF21" s="209"/>
      <c r="FG21" s="209"/>
      <c r="FH21" s="209"/>
      <c r="FI21" s="209"/>
      <c r="FJ21" s="209"/>
      <c r="FK21" s="209"/>
      <c r="FL21" s="209"/>
      <c r="FM21" s="209"/>
      <c r="FN21" s="209"/>
      <c r="FO21" s="209"/>
      <c r="FP21" s="209"/>
      <c r="FQ21" s="209"/>
      <c r="FR21" s="209"/>
      <c r="FS21" s="209"/>
      <c r="FT21" s="209"/>
      <c r="FU21" s="209"/>
      <c r="FV21" s="209"/>
      <c r="FW21" s="209"/>
      <c r="FX21" s="209"/>
      <c r="FY21" s="209"/>
      <c r="FZ21" s="209"/>
      <c r="GA21" s="209"/>
      <c r="GB21" s="209"/>
      <c r="GC21" s="209"/>
      <c r="GD21" s="209"/>
      <c r="GE21" s="209"/>
      <c r="GF21" s="209"/>
      <c r="GG21" s="209"/>
      <c r="GH21" s="209"/>
      <c r="GI21" s="209"/>
      <c r="GJ21" s="209"/>
      <c r="GK21" s="209"/>
      <c r="GL21" s="209"/>
      <c r="GM21" s="209"/>
      <c r="GN21" s="209"/>
      <c r="GO21" s="209"/>
      <c r="GP21" s="209"/>
      <c r="GQ21" s="209"/>
      <c r="GR21" s="209"/>
      <c r="GS21" s="209"/>
      <c r="GT21" s="209"/>
      <c r="GU21" s="209"/>
      <c r="GV21" s="209"/>
      <c r="GW21" s="209"/>
      <c r="GX21" s="209"/>
      <c r="GY21" s="209"/>
      <c r="GZ21" s="209"/>
      <c r="HA21" s="209"/>
      <c r="HB21" s="209"/>
      <c r="HC21" s="209"/>
      <c r="HD21" s="209"/>
      <c r="HE21" s="209"/>
      <c r="HF21" s="209"/>
      <c r="HG21" s="209"/>
      <c r="HH21" s="209"/>
      <c r="HI21" s="209"/>
      <c r="HJ21" s="209"/>
      <c r="HK21" s="209"/>
      <c r="HL21" s="209"/>
      <c r="HM21" s="209"/>
      <c r="HN21" s="209"/>
      <c r="HO21" s="209"/>
      <c r="HP21" s="209"/>
      <c r="HQ21" s="209"/>
      <c r="HR21" s="209"/>
      <c r="HS21" s="209"/>
      <c r="HT21" s="209"/>
      <c r="HU21" s="209"/>
      <c r="HV21" s="209"/>
      <c r="HW21" s="209"/>
      <c r="HX21" s="209"/>
      <c r="HY21" s="209"/>
      <c r="HZ21" s="209"/>
      <c r="IA21" s="209"/>
      <c r="IB21" s="209"/>
      <c r="IC21" s="209"/>
      <c r="ID21" s="209"/>
      <c r="IE21" s="209"/>
      <c r="IF21" s="209"/>
      <c r="IG21" s="209"/>
      <c r="IH21" s="209"/>
      <c r="II21" s="209"/>
      <c r="IJ21" s="209"/>
      <c r="IK21" s="209"/>
      <c r="IL21" s="209"/>
      <c r="IM21" s="209"/>
      <c r="IN21" s="209"/>
      <c r="IO21" s="209"/>
      <c r="IP21" s="209"/>
      <c r="IQ21" s="209"/>
      <c r="IR21" s="209"/>
      <c r="IS21" s="209"/>
      <c r="IT21" s="235"/>
      <c r="IU21" s="235"/>
      <c r="IV21" s="235"/>
    </row>
    <row r="22" spans="1:5" ht="22.5" customHeight="1">
      <c r="A22" s="226" t="s">
        <v>1136</v>
      </c>
      <c r="B22" s="229">
        <v>23928</v>
      </c>
      <c r="C22" s="227">
        <v>26894</v>
      </c>
      <c r="D22" s="75">
        <f t="shared" si="0"/>
        <v>0.1239551989301237</v>
      </c>
      <c r="E22" s="228"/>
    </row>
    <row r="23" spans="1:5" ht="22.5" customHeight="1">
      <c r="A23" s="226" t="s">
        <v>1137</v>
      </c>
      <c r="B23" s="229">
        <v>308</v>
      </c>
      <c r="C23" s="227">
        <v>2018</v>
      </c>
      <c r="D23" s="75">
        <f t="shared" si="0"/>
        <v>5.5519480519480515</v>
      </c>
      <c r="E23" s="228"/>
    </row>
    <row r="24" spans="1:5" ht="22.5" customHeight="1">
      <c r="A24" s="226" t="s">
        <v>1138</v>
      </c>
      <c r="B24" s="229"/>
      <c r="C24" s="227">
        <v>143</v>
      </c>
      <c r="D24" s="75"/>
      <c r="E24" s="228"/>
    </row>
    <row r="25" spans="1:256" s="56" customFormat="1" ht="22.5" customHeight="1">
      <c r="A25" s="234" t="s">
        <v>1139</v>
      </c>
      <c r="B25" s="223">
        <f>B21+B10+B5</f>
        <v>53050</v>
      </c>
      <c r="C25" s="224">
        <f>C21+C10+C5</f>
        <v>65754</v>
      </c>
      <c r="D25" s="80">
        <f t="shared" si="0"/>
        <v>0.2394721960414703</v>
      </c>
      <c r="E25" s="225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209"/>
      <c r="CO25" s="209"/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09"/>
      <c r="DA25" s="209"/>
      <c r="DB25" s="209"/>
      <c r="DC25" s="209"/>
      <c r="DD25" s="209"/>
      <c r="DE25" s="209"/>
      <c r="DF25" s="209"/>
      <c r="DG25" s="209"/>
      <c r="DH25" s="209"/>
      <c r="DI25" s="209"/>
      <c r="DJ25" s="209"/>
      <c r="DK25" s="209"/>
      <c r="DL25" s="209"/>
      <c r="DM25" s="209"/>
      <c r="DN25" s="209"/>
      <c r="DO25" s="209"/>
      <c r="DP25" s="209"/>
      <c r="DQ25" s="209"/>
      <c r="DR25" s="209"/>
      <c r="DS25" s="209"/>
      <c r="DT25" s="209"/>
      <c r="DU25" s="209"/>
      <c r="DV25" s="209"/>
      <c r="DW25" s="209"/>
      <c r="DX25" s="209"/>
      <c r="DY25" s="209"/>
      <c r="DZ25" s="209"/>
      <c r="EA25" s="209"/>
      <c r="EB25" s="209"/>
      <c r="EC25" s="209"/>
      <c r="ED25" s="209"/>
      <c r="EE25" s="209"/>
      <c r="EF25" s="209"/>
      <c r="EG25" s="209"/>
      <c r="EH25" s="209"/>
      <c r="EI25" s="209"/>
      <c r="EJ25" s="209"/>
      <c r="EK25" s="209"/>
      <c r="EL25" s="209"/>
      <c r="EM25" s="209"/>
      <c r="EN25" s="209"/>
      <c r="EO25" s="209"/>
      <c r="EP25" s="209"/>
      <c r="EQ25" s="209"/>
      <c r="ER25" s="209"/>
      <c r="ES25" s="209"/>
      <c r="ET25" s="209"/>
      <c r="EU25" s="209"/>
      <c r="EV25" s="209"/>
      <c r="EW25" s="209"/>
      <c r="EX25" s="209"/>
      <c r="EY25" s="209"/>
      <c r="EZ25" s="209"/>
      <c r="FA25" s="209"/>
      <c r="FB25" s="209"/>
      <c r="FC25" s="209"/>
      <c r="FD25" s="209"/>
      <c r="FE25" s="209"/>
      <c r="FF25" s="209"/>
      <c r="FG25" s="209"/>
      <c r="FH25" s="209"/>
      <c r="FI25" s="209"/>
      <c r="FJ25" s="209"/>
      <c r="FK25" s="209"/>
      <c r="FL25" s="209"/>
      <c r="FM25" s="209"/>
      <c r="FN25" s="209"/>
      <c r="FO25" s="209"/>
      <c r="FP25" s="209"/>
      <c r="FQ25" s="209"/>
      <c r="FR25" s="209"/>
      <c r="FS25" s="209"/>
      <c r="FT25" s="209"/>
      <c r="FU25" s="209"/>
      <c r="FV25" s="209"/>
      <c r="FW25" s="209"/>
      <c r="FX25" s="209"/>
      <c r="FY25" s="209"/>
      <c r="FZ25" s="209"/>
      <c r="GA25" s="209"/>
      <c r="GB25" s="209"/>
      <c r="GC25" s="209"/>
      <c r="GD25" s="209"/>
      <c r="GE25" s="209"/>
      <c r="GF25" s="209"/>
      <c r="GG25" s="209"/>
      <c r="GH25" s="209"/>
      <c r="GI25" s="209"/>
      <c r="GJ25" s="209"/>
      <c r="GK25" s="209"/>
      <c r="GL25" s="209"/>
      <c r="GM25" s="209"/>
      <c r="GN25" s="209"/>
      <c r="GO25" s="209"/>
      <c r="GP25" s="209"/>
      <c r="GQ25" s="209"/>
      <c r="GR25" s="209"/>
      <c r="GS25" s="209"/>
      <c r="GT25" s="209"/>
      <c r="GU25" s="209"/>
      <c r="GV25" s="209"/>
      <c r="GW25" s="209"/>
      <c r="GX25" s="209"/>
      <c r="GY25" s="209"/>
      <c r="GZ25" s="209"/>
      <c r="HA25" s="209"/>
      <c r="HB25" s="209"/>
      <c r="HC25" s="209"/>
      <c r="HD25" s="209"/>
      <c r="HE25" s="209"/>
      <c r="HF25" s="209"/>
      <c r="HG25" s="209"/>
      <c r="HH25" s="209"/>
      <c r="HI25" s="209"/>
      <c r="HJ25" s="209"/>
      <c r="HK25" s="209"/>
      <c r="HL25" s="209"/>
      <c r="HM25" s="209"/>
      <c r="HN25" s="209"/>
      <c r="HO25" s="209"/>
      <c r="HP25" s="209"/>
      <c r="HQ25" s="209"/>
      <c r="HR25" s="209"/>
      <c r="HS25" s="209"/>
      <c r="HT25" s="209"/>
      <c r="HU25" s="209"/>
      <c r="HV25" s="209"/>
      <c r="HW25" s="209"/>
      <c r="HX25" s="209"/>
      <c r="HY25" s="209"/>
      <c r="HZ25" s="209"/>
      <c r="IA25" s="209"/>
      <c r="IB25" s="209"/>
      <c r="IC25" s="209"/>
      <c r="ID25" s="209"/>
      <c r="IE25" s="209"/>
      <c r="IF25" s="209"/>
      <c r="IG25" s="209"/>
      <c r="IH25" s="209"/>
      <c r="II25" s="209"/>
      <c r="IJ25" s="209"/>
      <c r="IK25" s="209"/>
      <c r="IL25" s="209"/>
      <c r="IM25" s="209"/>
      <c r="IN25" s="209"/>
      <c r="IO25" s="209"/>
      <c r="IP25" s="209"/>
      <c r="IQ25" s="209"/>
      <c r="IR25" s="209"/>
      <c r="IS25" s="209"/>
      <c r="IT25" s="235"/>
      <c r="IU25" s="235"/>
      <c r="IV25" s="235"/>
    </row>
  </sheetData>
  <sheetProtection/>
  <mergeCells count="2">
    <mergeCell ref="A2:E2"/>
    <mergeCell ref="D3:E3"/>
  </mergeCells>
  <printOptions horizontalCentered="1"/>
  <pageMargins left="0.55" right="0.55" top="1.02" bottom="0.87" header="0.51" footer="0.51"/>
  <pageSetup firstPageNumber="40" useFirstPageNumber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workbookViewId="0" topLeftCell="A1">
      <selection activeCell="B7" sqref="B7"/>
    </sheetView>
  </sheetViews>
  <sheetFormatPr defaultColWidth="9.00390625" defaultRowHeight="54.75" customHeight="1"/>
  <cols>
    <col min="1" max="1" width="45.75390625" style="139" customWidth="1"/>
    <col min="2" max="2" width="29.50390625" style="139" customWidth="1"/>
    <col min="3" max="3" width="10.375" style="139" bestFit="1" customWidth="1"/>
    <col min="4" max="16384" width="9.00390625" style="139" customWidth="1"/>
  </cols>
  <sheetData>
    <row r="1" spans="1:2" ht="30.75" customHeight="1">
      <c r="A1" s="207" t="s">
        <v>1140</v>
      </c>
      <c r="B1" s="146"/>
    </row>
    <row r="2" spans="1:2" ht="54.75" customHeight="1">
      <c r="A2" s="147" t="s">
        <v>1141</v>
      </c>
      <c r="B2" s="147"/>
    </row>
    <row r="3" spans="1:2" ht="30.75" customHeight="1">
      <c r="A3" s="146"/>
      <c r="B3" s="148" t="s">
        <v>97</v>
      </c>
    </row>
    <row r="4" spans="1:2" ht="54.75" customHeight="1">
      <c r="A4" s="149" t="s">
        <v>1142</v>
      </c>
      <c r="B4" s="149" t="s">
        <v>1143</v>
      </c>
    </row>
    <row r="5" spans="1:2" ht="54.75" customHeight="1">
      <c r="A5" s="150" t="s">
        <v>1144</v>
      </c>
      <c r="B5" s="151">
        <v>176487</v>
      </c>
    </row>
    <row r="6" spans="1:2" ht="54.75" customHeight="1">
      <c r="A6" s="150" t="s">
        <v>1145</v>
      </c>
      <c r="B6" s="151">
        <v>39176</v>
      </c>
    </row>
    <row r="7" spans="1:2" ht="54.75" customHeight="1">
      <c r="A7" s="150" t="s">
        <v>1146</v>
      </c>
      <c r="B7" s="151">
        <v>31930</v>
      </c>
    </row>
    <row r="8" spans="1:2" ht="54.75" customHeight="1">
      <c r="A8" s="150" t="s">
        <v>1147</v>
      </c>
      <c r="B8" s="151">
        <v>183733</v>
      </c>
    </row>
    <row r="9" spans="1:2" ht="54.75" customHeight="1">
      <c r="A9" s="152" t="s">
        <v>1148</v>
      </c>
      <c r="B9" s="146"/>
    </row>
  </sheetData>
  <sheetProtection/>
  <mergeCells count="1">
    <mergeCell ref="A2:B2"/>
  </mergeCells>
  <printOptions horizontalCentered="1"/>
  <pageMargins left="0.75" right="0.75" top="0.98" bottom="0.98" header="0.51" footer="0.9"/>
  <pageSetup firstPageNumber="51" useFirstPageNumber="1" horizontalDpi="600" verticalDpi="600" orientation="portrait" paperSize="9"/>
  <headerFooter>
    <oddFooter>&amp;C&amp;14— &amp;P 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B5" sqref="B5"/>
    </sheetView>
  </sheetViews>
  <sheetFormatPr defaultColWidth="9.00390625" defaultRowHeight="14.25"/>
  <cols>
    <col min="1" max="1" width="41.375" style="139" customWidth="1"/>
    <col min="2" max="2" width="37.25390625" style="139" customWidth="1"/>
    <col min="3" max="16384" width="9.00390625" style="139" customWidth="1"/>
  </cols>
  <sheetData>
    <row r="1" ht="33.75" customHeight="1">
      <c r="A1" s="207" t="s">
        <v>1149</v>
      </c>
    </row>
    <row r="2" spans="1:2" s="139" customFormat="1" ht="49.5" customHeight="1">
      <c r="A2" s="141" t="s">
        <v>1150</v>
      </c>
      <c r="B2" s="141"/>
    </row>
    <row r="3" spans="1:2" s="139" customFormat="1" ht="39.75" customHeight="1">
      <c r="A3" s="142"/>
      <c r="B3" s="143" t="s">
        <v>97</v>
      </c>
    </row>
    <row r="4" spans="1:2" s="139" customFormat="1" ht="50.25" customHeight="1">
      <c r="A4" s="144" t="s">
        <v>1151</v>
      </c>
      <c r="B4" s="144" t="s">
        <v>1152</v>
      </c>
    </row>
    <row r="5" spans="1:2" s="139" customFormat="1" ht="59.25" customHeight="1">
      <c r="A5" s="145" t="s">
        <v>1153</v>
      </c>
      <c r="B5" s="144">
        <v>209329</v>
      </c>
    </row>
  </sheetData>
  <sheetProtection/>
  <mergeCells count="1">
    <mergeCell ref="A2:B2"/>
  </mergeCells>
  <printOptions horizontalCentered="1"/>
  <pageMargins left="0.75" right="0.75" top="0.98" bottom="0.98" header="0.51" footer="0.71"/>
  <pageSetup firstPageNumber="52" useFirstPageNumber="1" horizontalDpi="600" verticalDpi="600" orientation="portrait" paperSize="9"/>
  <headerFooter scaleWithDoc="0" alignWithMargins="0">
    <oddFooter>&amp;C&amp;14— &amp;P 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showZeros="0" zoomScaleSheetLayoutView="100" workbookViewId="0" topLeftCell="A9">
      <selection activeCell="C25" sqref="C25"/>
    </sheetView>
  </sheetViews>
  <sheetFormatPr defaultColWidth="9.00390625" defaultRowHeight="14.25"/>
  <cols>
    <col min="1" max="1" width="35.875" style="0" customWidth="1"/>
    <col min="2" max="2" width="9.875" style="0" customWidth="1"/>
    <col min="3" max="3" width="10.25390625" style="0" customWidth="1"/>
    <col min="4" max="4" width="8.25390625" style="0" customWidth="1"/>
    <col min="5" max="5" width="12.25390625" style="0" customWidth="1"/>
  </cols>
  <sheetData>
    <row r="1" spans="1:5" ht="24.75" customHeight="1">
      <c r="A1" s="58" t="s">
        <v>1154</v>
      </c>
      <c r="B1" s="56"/>
      <c r="C1" s="56"/>
      <c r="D1" s="56"/>
      <c r="E1" s="56"/>
    </row>
    <row r="2" spans="1:5" ht="24.75" customHeight="1">
      <c r="A2" s="99" t="s">
        <v>1155</v>
      </c>
      <c r="B2" s="99"/>
      <c r="C2" s="99"/>
      <c r="D2" s="99"/>
      <c r="E2" s="99"/>
    </row>
    <row r="3" spans="1:5" ht="24.75" customHeight="1">
      <c r="A3" s="185" t="s">
        <v>2</v>
      </c>
      <c r="B3" s="185"/>
      <c r="C3" s="185"/>
      <c r="D3" s="185"/>
      <c r="E3" s="185"/>
    </row>
    <row r="4" spans="1:5" ht="60">
      <c r="A4" s="186" t="s">
        <v>3</v>
      </c>
      <c r="B4" s="187" t="s">
        <v>99</v>
      </c>
      <c r="C4" s="187" t="s">
        <v>5</v>
      </c>
      <c r="D4" s="188" t="s">
        <v>1118</v>
      </c>
      <c r="E4" s="66" t="s">
        <v>7</v>
      </c>
    </row>
    <row r="5" spans="1:5" ht="19.5" customHeight="1">
      <c r="A5" s="168" t="s">
        <v>1156</v>
      </c>
      <c r="B5" s="19"/>
      <c r="C5" s="189"/>
      <c r="D5" s="190"/>
      <c r="E5" s="66"/>
    </row>
    <row r="6" spans="1:5" ht="19.5" customHeight="1">
      <c r="A6" s="168" t="s">
        <v>1157</v>
      </c>
      <c r="B6" s="19"/>
      <c r="C6" s="189"/>
      <c r="D6" s="190"/>
      <c r="E6" s="66"/>
    </row>
    <row r="7" spans="1:5" ht="19.5" customHeight="1">
      <c r="A7" s="168" t="s">
        <v>1158</v>
      </c>
      <c r="B7" s="19"/>
      <c r="C7" s="189"/>
      <c r="D7" s="190"/>
      <c r="E7" s="191"/>
    </row>
    <row r="8" spans="1:5" ht="19.5" customHeight="1">
      <c r="A8" s="168" t="s">
        <v>1159</v>
      </c>
      <c r="B8" s="19"/>
      <c r="C8" s="189"/>
      <c r="D8" s="190"/>
      <c r="E8" s="191"/>
    </row>
    <row r="9" spans="1:5" ht="19.5" customHeight="1">
      <c r="A9" s="168" t="s">
        <v>1160</v>
      </c>
      <c r="B9" s="19"/>
      <c r="C9" s="189"/>
      <c r="D9" s="190"/>
      <c r="E9" s="191"/>
    </row>
    <row r="10" spans="1:5" ht="19.5" customHeight="1">
      <c r="A10" s="168" t="s">
        <v>1161</v>
      </c>
      <c r="B10" s="19"/>
      <c r="C10" s="189"/>
      <c r="D10" s="190"/>
      <c r="E10" s="191"/>
    </row>
    <row r="11" spans="1:5" ht="19.5" customHeight="1">
      <c r="A11" s="168" t="s">
        <v>1162</v>
      </c>
      <c r="B11" s="19"/>
      <c r="C11" s="135"/>
      <c r="D11" s="190"/>
      <c r="E11" s="191"/>
    </row>
    <row r="12" spans="1:5" ht="19.5" customHeight="1">
      <c r="A12" s="168" t="s">
        <v>1163</v>
      </c>
      <c r="B12" s="19"/>
      <c r="C12" s="135"/>
      <c r="D12" s="190"/>
      <c r="E12" s="191"/>
    </row>
    <row r="13" spans="1:5" ht="19.5" customHeight="1">
      <c r="A13" s="168" t="s">
        <v>1164</v>
      </c>
      <c r="B13" s="19"/>
      <c r="C13" s="135"/>
      <c r="D13" s="190"/>
      <c r="E13" s="191"/>
    </row>
    <row r="14" spans="1:5" ht="19.5" customHeight="1">
      <c r="A14" s="168" t="s">
        <v>1165</v>
      </c>
      <c r="B14" s="19">
        <v>352</v>
      </c>
      <c r="C14" s="135">
        <v>589</v>
      </c>
      <c r="D14" s="190">
        <f aca="true" t="shared" si="0" ref="D14:D16">(C14-B14)/B14</f>
        <v>0.6732954545454546</v>
      </c>
      <c r="E14" s="191"/>
    </row>
    <row r="15" spans="1:5" ht="19.5" customHeight="1">
      <c r="A15" s="168" t="s">
        <v>1166</v>
      </c>
      <c r="B15" s="19">
        <v>84</v>
      </c>
      <c r="C15" s="135">
        <v>119</v>
      </c>
      <c r="D15" s="190">
        <f t="shared" si="0"/>
        <v>0.4166666666666667</v>
      </c>
      <c r="E15" s="191"/>
    </row>
    <row r="16" spans="1:5" ht="19.5" customHeight="1">
      <c r="A16" s="168" t="s">
        <v>1167</v>
      </c>
      <c r="B16" s="19">
        <v>14564</v>
      </c>
      <c r="C16" s="135">
        <v>19029</v>
      </c>
      <c r="D16" s="190">
        <f t="shared" si="0"/>
        <v>0.3065778632243889</v>
      </c>
      <c r="E16" s="192"/>
    </row>
    <row r="17" spans="1:5" ht="19.5" customHeight="1">
      <c r="A17" s="168" t="s">
        <v>1168</v>
      </c>
      <c r="B17" s="19"/>
      <c r="C17" s="135"/>
      <c r="D17" s="190"/>
      <c r="E17" s="191"/>
    </row>
    <row r="18" spans="1:5" s="184" customFormat="1" ht="19.5" customHeight="1">
      <c r="A18" s="168" t="s">
        <v>1169</v>
      </c>
      <c r="B18" s="19"/>
      <c r="C18" s="135"/>
      <c r="D18" s="190"/>
      <c r="E18" s="193"/>
    </row>
    <row r="19" spans="1:5" ht="19.5" customHeight="1">
      <c r="A19" s="168" t="s">
        <v>1170</v>
      </c>
      <c r="B19" s="19">
        <v>2</v>
      </c>
      <c r="C19" s="135">
        <v>2</v>
      </c>
      <c r="D19" s="190"/>
      <c r="E19" s="191"/>
    </row>
    <row r="20" spans="1:5" ht="19.5" customHeight="1">
      <c r="A20" s="168" t="s">
        <v>1171</v>
      </c>
      <c r="B20" s="19"/>
      <c r="C20" s="135"/>
      <c r="D20" s="190"/>
      <c r="E20" s="191"/>
    </row>
    <row r="21" spans="1:5" ht="19.5" customHeight="1">
      <c r="A21" s="168" t="s">
        <v>1172</v>
      </c>
      <c r="B21" s="19"/>
      <c r="C21" s="135"/>
      <c r="D21" s="190"/>
      <c r="E21" s="191"/>
    </row>
    <row r="22" spans="1:5" ht="19.5" customHeight="1">
      <c r="A22" s="168" t="s">
        <v>1173</v>
      </c>
      <c r="B22" s="19"/>
      <c r="C22" s="135"/>
      <c r="D22" s="190"/>
      <c r="E22" s="191"/>
    </row>
    <row r="23" spans="1:5" ht="19.5" customHeight="1">
      <c r="A23" s="194" t="s">
        <v>1174</v>
      </c>
      <c r="B23" s="19"/>
      <c r="C23" s="135"/>
      <c r="D23" s="190"/>
      <c r="E23" s="191"/>
    </row>
    <row r="24" spans="1:5" s="184" customFormat="1" ht="19.5" customHeight="1">
      <c r="A24" s="168" t="s">
        <v>1175</v>
      </c>
      <c r="B24" s="19"/>
      <c r="C24" s="135"/>
      <c r="D24" s="190"/>
      <c r="E24" s="193"/>
    </row>
    <row r="25" spans="1:5" ht="19.5" customHeight="1">
      <c r="A25" s="194" t="s">
        <v>1176</v>
      </c>
      <c r="B25" s="195"/>
      <c r="C25" s="135"/>
      <c r="D25" s="190"/>
      <c r="E25" s="192"/>
    </row>
    <row r="26" spans="1:5" s="56" customFormat="1" ht="19.5" customHeight="1">
      <c r="A26" s="196" t="s">
        <v>34</v>
      </c>
      <c r="B26" s="180">
        <f>SUM(B5:B25)</f>
        <v>15002</v>
      </c>
      <c r="C26" s="180">
        <f>SUM(C5:C25)</f>
        <v>19739</v>
      </c>
      <c r="D26" s="197">
        <f aca="true" t="shared" si="1" ref="D26:D29">(C26-B26)/B26</f>
        <v>0.3157578989468071</v>
      </c>
      <c r="E26" s="198"/>
    </row>
    <row r="27" spans="1:5" s="56" customFormat="1" ht="19.5" customHeight="1">
      <c r="A27" s="199" t="s">
        <v>1177</v>
      </c>
      <c r="B27" s="180">
        <f>B28+B31+B32+B34+B35</f>
        <v>12227</v>
      </c>
      <c r="C27" s="180">
        <f>C28+C31+C32+C34+C35</f>
        <v>12417</v>
      </c>
      <c r="D27" s="197">
        <f t="shared" si="1"/>
        <v>0.015539380060521796</v>
      </c>
      <c r="E27" s="198"/>
    </row>
    <row r="28" spans="1:5" ht="19.5" customHeight="1">
      <c r="A28" s="200" t="s">
        <v>1178</v>
      </c>
      <c r="B28" s="19">
        <f>SUM(B29:B30)</f>
        <v>2227</v>
      </c>
      <c r="C28" s="19">
        <f>SUM(C29:C30)</f>
        <v>2417</v>
      </c>
      <c r="D28" s="190">
        <f t="shared" si="1"/>
        <v>0.08531656937584194</v>
      </c>
      <c r="E28" s="191"/>
    </row>
    <row r="29" spans="1:5" ht="19.5" customHeight="1">
      <c r="A29" s="200" t="s">
        <v>1179</v>
      </c>
      <c r="B29" s="19">
        <v>2227</v>
      </c>
      <c r="C29" s="135">
        <v>2417</v>
      </c>
      <c r="D29" s="190">
        <f t="shared" si="1"/>
        <v>0.08531656937584194</v>
      </c>
      <c r="E29" s="191"/>
    </row>
    <row r="30" spans="1:5" ht="19.5" customHeight="1">
      <c r="A30" s="200" t="s">
        <v>1180</v>
      </c>
      <c r="B30" s="19"/>
      <c r="C30" s="135"/>
      <c r="D30" s="190"/>
      <c r="E30" s="191"/>
    </row>
    <row r="31" spans="1:5" s="56" customFormat="1" ht="19.5" customHeight="1">
      <c r="A31" s="201" t="s">
        <v>1181</v>
      </c>
      <c r="B31" s="177"/>
      <c r="C31" s="202"/>
      <c r="D31" s="190"/>
      <c r="E31" s="198"/>
    </row>
    <row r="32" spans="1:5" ht="19.5" customHeight="1">
      <c r="A32" s="200" t="s">
        <v>1182</v>
      </c>
      <c r="B32" s="19"/>
      <c r="C32" s="203"/>
      <c r="D32" s="190"/>
      <c r="E32" s="204"/>
    </row>
    <row r="33" spans="1:5" ht="19.5" customHeight="1">
      <c r="A33" s="200" t="s">
        <v>1183</v>
      </c>
      <c r="B33" s="19"/>
      <c r="C33" s="203"/>
      <c r="D33" s="190"/>
      <c r="E33" s="204"/>
    </row>
    <row r="34" spans="1:5" ht="19.5" customHeight="1">
      <c r="A34" s="205" t="s">
        <v>1184</v>
      </c>
      <c r="B34" s="19"/>
      <c r="C34" s="203"/>
      <c r="D34" s="190"/>
      <c r="E34" s="204"/>
    </row>
    <row r="35" spans="1:5" ht="19.5" customHeight="1">
      <c r="A35" s="205" t="s">
        <v>1185</v>
      </c>
      <c r="B35" s="19">
        <v>10000</v>
      </c>
      <c r="C35" s="19">
        <v>10000</v>
      </c>
      <c r="D35" s="190">
        <f>(C35-B35)/B35</f>
        <v>0</v>
      </c>
      <c r="E35" s="204"/>
    </row>
    <row r="36" spans="1:5" s="56" customFormat="1" ht="19.5" customHeight="1">
      <c r="A36" s="196" t="s">
        <v>94</v>
      </c>
      <c r="B36" s="180">
        <f>B26+B27</f>
        <v>27229</v>
      </c>
      <c r="C36" s="180">
        <f>C26+C27</f>
        <v>32156</v>
      </c>
      <c r="D36" s="197">
        <f>(C36-B36)/B36</f>
        <v>0.18094678467810055</v>
      </c>
      <c r="E36" s="206"/>
    </row>
  </sheetData>
  <sheetProtection/>
  <mergeCells count="2">
    <mergeCell ref="A2:E2"/>
    <mergeCell ref="A3:E3"/>
  </mergeCells>
  <printOptions horizontalCentered="1"/>
  <pageMargins left="0.75" right="0.75" top="0.98" bottom="0.98" header="0.51" footer="0.51"/>
  <pageSetup firstPageNumber="42" useFirstPageNumber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6"/>
  <sheetViews>
    <sheetView showZeros="0" zoomScaleSheetLayoutView="100" workbookViewId="0" topLeftCell="A55">
      <selection activeCell="A1" sqref="A1:E2"/>
    </sheetView>
  </sheetViews>
  <sheetFormatPr defaultColWidth="9.00390625" defaultRowHeight="14.25"/>
  <cols>
    <col min="1" max="1" width="45.75390625" style="153" customWidth="1"/>
    <col min="2" max="2" width="9.50390625" style="153" customWidth="1"/>
    <col min="3" max="3" width="9.25390625" style="156" customWidth="1"/>
    <col min="4" max="4" width="10.375" style="153" customWidth="1"/>
    <col min="5" max="16384" width="9.00390625" style="153" customWidth="1"/>
  </cols>
  <sheetData>
    <row r="1" spans="1:5" ht="19.5" customHeight="1">
      <c r="A1" s="157" t="s">
        <v>1186</v>
      </c>
      <c r="B1" s="158"/>
      <c r="C1" s="159"/>
      <c r="D1" s="158"/>
      <c r="E1" s="155"/>
    </row>
    <row r="2" spans="1:5" ht="25.5">
      <c r="A2" s="160" t="s">
        <v>1187</v>
      </c>
      <c r="B2" s="160"/>
      <c r="C2" s="161"/>
      <c r="D2" s="160"/>
      <c r="E2" s="160"/>
    </row>
    <row r="3" spans="1:5" ht="19.5" customHeight="1">
      <c r="A3" s="162" t="s">
        <v>97</v>
      </c>
      <c r="B3" s="162"/>
      <c r="D3" s="162"/>
      <c r="E3" s="162"/>
    </row>
    <row r="4" spans="1:5" ht="36">
      <c r="A4" s="163" t="s">
        <v>98</v>
      </c>
      <c r="B4" s="163" t="s">
        <v>99</v>
      </c>
      <c r="C4" s="164" t="s">
        <v>5</v>
      </c>
      <c r="D4" s="163" t="s">
        <v>1118</v>
      </c>
      <c r="E4" s="163" t="s">
        <v>7</v>
      </c>
    </row>
    <row r="5" spans="1:5" s="153" customFormat="1" ht="19.5" customHeight="1">
      <c r="A5" s="165" t="s">
        <v>1188</v>
      </c>
      <c r="B5" s="166"/>
      <c r="C5" s="135"/>
      <c r="D5" s="167"/>
      <c r="E5" s="163"/>
    </row>
    <row r="6" spans="1:5" s="153" customFormat="1" ht="19.5" customHeight="1">
      <c r="A6" s="168" t="s">
        <v>1189</v>
      </c>
      <c r="B6" s="19"/>
      <c r="C6" s="135"/>
      <c r="D6" s="167"/>
      <c r="E6" s="169"/>
    </row>
    <row r="7" spans="1:5" s="153" customFormat="1" ht="19.5" customHeight="1">
      <c r="A7" s="168" t="s">
        <v>1190</v>
      </c>
      <c r="B7" s="19"/>
      <c r="C7" s="135">
        <f>C8</f>
        <v>2</v>
      </c>
      <c r="D7" s="167"/>
      <c r="E7" s="169"/>
    </row>
    <row r="8" spans="1:5" s="153" customFormat="1" ht="19.5" customHeight="1">
      <c r="A8" s="170" t="s">
        <v>1191</v>
      </c>
      <c r="B8" s="19"/>
      <c r="C8" s="135">
        <f>C9</f>
        <v>2</v>
      </c>
      <c r="D8" s="167"/>
      <c r="E8" s="169"/>
    </row>
    <row r="9" spans="1:5" s="153" customFormat="1" ht="19.5" customHeight="1">
      <c r="A9" s="170" t="s">
        <v>1192</v>
      </c>
      <c r="B9" s="19"/>
      <c r="C9" s="135">
        <v>2</v>
      </c>
      <c r="D9" s="167"/>
      <c r="E9" s="169"/>
    </row>
    <row r="10" spans="1:5" s="153" customFormat="1" ht="19.5" customHeight="1">
      <c r="A10" s="168" t="s">
        <v>1193</v>
      </c>
      <c r="B10" s="19"/>
      <c r="C10" s="135"/>
      <c r="D10" s="167"/>
      <c r="E10" s="169"/>
    </row>
    <row r="11" spans="1:5" s="153" customFormat="1" ht="19.5" customHeight="1">
      <c r="A11" s="168" t="s">
        <v>1194</v>
      </c>
      <c r="B11" s="19">
        <f>B12+B16+B26+B31+B35+B36+B42</f>
        <v>438</v>
      </c>
      <c r="C11" s="19">
        <f>C12+C16+C26+C31+C35+C36+C42</f>
        <v>16715</v>
      </c>
      <c r="D11" s="167">
        <f>(C11-B11)/B11</f>
        <v>37.162100456621005</v>
      </c>
      <c r="E11" s="169"/>
    </row>
    <row r="12" spans="1:5" s="153" customFormat="1" ht="19.5" customHeight="1">
      <c r="A12" s="168" t="s">
        <v>1195</v>
      </c>
      <c r="B12" s="171"/>
      <c r="C12" s="135"/>
      <c r="D12" s="167"/>
      <c r="E12" s="169"/>
    </row>
    <row r="13" spans="1:5" s="153" customFormat="1" ht="19.5" customHeight="1">
      <c r="A13" s="170" t="s">
        <v>1196</v>
      </c>
      <c r="B13" s="171"/>
      <c r="C13" s="135"/>
      <c r="D13" s="167"/>
      <c r="E13" s="169"/>
    </row>
    <row r="14" spans="1:5" s="153" customFormat="1" ht="19.5" customHeight="1">
      <c r="A14" s="170" t="s">
        <v>1197</v>
      </c>
      <c r="B14" s="19"/>
      <c r="C14" s="135"/>
      <c r="D14" s="167"/>
      <c r="E14" s="169"/>
    </row>
    <row r="15" spans="1:5" s="153" customFormat="1" ht="19.5" customHeight="1">
      <c r="A15" s="172" t="s">
        <v>1198</v>
      </c>
      <c r="B15" s="19"/>
      <c r="C15" s="135"/>
      <c r="D15" s="167"/>
      <c r="E15" s="169"/>
    </row>
    <row r="16" spans="1:5" s="153" customFormat="1" ht="19.5" customHeight="1">
      <c r="A16" s="168" t="s">
        <v>1199</v>
      </c>
      <c r="B16" s="19">
        <f>SUM(B17:B25)</f>
        <v>0</v>
      </c>
      <c r="C16" s="135">
        <f>SUM(C17:C25)</f>
        <v>16005</v>
      </c>
      <c r="D16" s="167"/>
      <c r="E16" s="169"/>
    </row>
    <row r="17" spans="1:5" s="153" customFormat="1" ht="19.5" customHeight="1">
      <c r="A17" s="170" t="s">
        <v>1200</v>
      </c>
      <c r="B17" s="19"/>
      <c r="C17" s="135">
        <v>4996</v>
      </c>
      <c r="D17" s="167"/>
      <c r="E17" s="169"/>
    </row>
    <row r="18" spans="1:5" s="153" customFormat="1" ht="19.5" customHeight="1">
      <c r="A18" s="170" t="s">
        <v>1201</v>
      </c>
      <c r="B18" s="19"/>
      <c r="C18" s="135"/>
      <c r="D18" s="167"/>
      <c r="E18" s="169"/>
    </row>
    <row r="19" spans="1:5" s="153" customFormat="1" ht="19.5" customHeight="1">
      <c r="A19" s="170" t="s">
        <v>1202</v>
      </c>
      <c r="B19" s="19"/>
      <c r="C19" s="135"/>
      <c r="D19" s="167"/>
      <c r="E19" s="169"/>
    </row>
    <row r="20" spans="1:5" s="153" customFormat="1" ht="19.5" customHeight="1">
      <c r="A20" s="170" t="s">
        <v>1203</v>
      </c>
      <c r="B20" s="19"/>
      <c r="C20" s="135"/>
      <c r="D20" s="167"/>
      <c r="E20" s="169"/>
    </row>
    <row r="21" spans="1:5" s="153" customFormat="1" ht="19.5" customHeight="1">
      <c r="A21" s="170" t="s">
        <v>1204</v>
      </c>
      <c r="B21" s="19"/>
      <c r="C21" s="135">
        <v>10979</v>
      </c>
      <c r="D21" s="167"/>
      <c r="E21" s="169"/>
    </row>
    <row r="22" spans="1:5" s="153" customFormat="1" ht="19.5" customHeight="1">
      <c r="A22" s="170" t="s">
        <v>1205</v>
      </c>
      <c r="B22" s="19"/>
      <c r="C22" s="135">
        <v>30</v>
      </c>
      <c r="D22" s="167"/>
      <c r="E22" s="169"/>
    </row>
    <row r="23" spans="1:5" s="153" customFormat="1" ht="19.5" customHeight="1">
      <c r="A23" s="170" t="s">
        <v>1198</v>
      </c>
      <c r="B23" s="19"/>
      <c r="C23" s="135"/>
      <c r="D23" s="167"/>
      <c r="E23" s="169"/>
    </row>
    <row r="24" spans="1:5" s="153" customFormat="1" ht="19.5" customHeight="1">
      <c r="A24" s="170" t="s">
        <v>1197</v>
      </c>
      <c r="B24" s="19"/>
      <c r="C24" s="135"/>
      <c r="D24" s="167"/>
      <c r="E24" s="169"/>
    </row>
    <row r="25" spans="1:5" s="153" customFormat="1" ht="19.5" customHeight="1">
      <c r="A25" s="170" t="s">
        <v>1206</v>
      </c>
      <c r="B25" s="19"/>
      <c r="C25" s="135"/>
      <c r="D25" s="167"/>
      <c r="E25" s="169"/>
    </row>
    <row r="26" spans="1:5" s="153" customFormat="1" ht="19.5" customHeight="1">
      <c r="A26" s="168" t="s">
        <v>1207</v>
      </c>
      <c r="B26" s="19"/>
      <c r="C26" s="135"/>
      <c r="D26" s="167"/>
      <c r="E26" s="169"/>
    </row>
    <row r="27" spans="1:5" s="153" customFormat="1" ht="19.5" customHeight="1">
      <c r="A27" s="170" t="s">
        <v>1208</v>
      </c>
      <c r="B27" s="19"/>
      <c r="C27" s="135"/>
      <c r="D27" s="167"/>
      <c r="E27" s="169"/>
    </row>
    <row r="28" spans="1:5" s="153" customFormat="1" ht="19.5" customHeight="1">
      <c r="A28" s="170" t="s">
        <v>1209</v>
      </c>
      <c r="B28" s="19"/>
      <c r="C28" s="135"/>
      <c r="D28" s="167"/>
      <c r="E28" s="169"/>
    </row>
    <row r="29" spans="1:5" s="153" customFormat="1" ht="19.5" customHeight="1">
      <c r="A29" s="170" t="s">
        <v>1210</v>
      </c>
      <c r="B29" s="19"/>
      <c r="C29" s="135"/>
      <c r="D29" s="167"/>
      <c r="E29" s="169"/>
    </row>
    <row r="30" spans="1:5" s="153" customFormat="1" ht="19.5" customHeight="1">
      <c r="A30" s="170" t="s">
        <v>1211</v>
      </c>
      <c r="B30" s="19"/>
      <c r="C30" s="135"/>
      <c r="D30" s="167"/>
      <c r="E30" s="169"/>
    </row>
    <row r="31" spans="1:5" s="153" customFormat="1" ht="19.5" customHeight="1">
      <c r="A31" s="168" t="s">
        <v>1212</v>
      </c>
      <c r="B31" s="19">
        <f>SUM(B32:B34)</f>
        <v>352</v>
      </c>
      <c r="C31" s="135">
        <f>SUM(C32:C34)</f>
        <v>589</v>
      </c>
      <c r="D31" s="167">
        <f aca="true" t="shared" si="0" ref="D31:D37">(C31-B31)/B31</f>
        <v>0.6732954545454546</v>
      </c>
      <c r="E31" s="169"/>
    </row>
    <row r="32" spans="1:5" s="153" customFormat="1" ht="19.5" customHeight="1">
      <c r="A32" s="170" t="s">
        <v>1213</v>
      </c>
      <c r="B32" s="19">
        <v>352</v>
      </c>
      <c r="C32" s="135">
        <v>589</v>
      </c>
      <c r="D32" s="167">
        <f t="shared" si="0"/>
        <v>0.6732954545454546</v>
      </c>
      <c r="E32" s="169"/>
    </row>
    <row r="33" spans="1:5" s="153" customFormat="1" ht="19.5" customHeight="1">
      <c r="A33" s="170" t="s">
        <v>1214</v>
      </c>
      <c r="B33" s="19"/>
      <c r="C33" s="135"/>
      <c r="D33" s="167"/>
      <c r="E33" s="169"/>
    </row>
    <row r="34" spans="1:5" s="153" customFormat="1" ht="19.5" customHeight="1">
      <c r="A34" s="170" t="s">
        <v>1215</v>
      </c>
      <c r="B34" s="19"/>
      <c r="C34" s="135"/>
      <c r="D34" s="167"/>
      <c r="E34" s="169"/>
    </row>
    <row r="35" spans="1:5" s="153" customFormat="1" ht="19.5" customHeight="1">
      <c r="A35" s="168" t="s">
        <v>1216</v>
      </c>
      <c r="B35" s="19">
        <v>84</v>
      </c>
      <c r="C35" s="135">
        <v>119</v>
      </c>
      <c r="D35" s="167">
        <f t="shared" si="0"/>
        <v>0.4166666666666667</v>
      </c>
      <c r="E35" s="169"/>
    </row>
    <row r="36" spans="1:5" s="153" customFormat="1" ht="19.5" customHeight="1">
      <c r="A36" s="168" t="s">
        <v>1217</v>
      </c>
      <c r="B36" s="19">
        <f>B37</f>
        <v>2</v>
      </c>
      <c r="C36" s="135">
        <f>SUM(C37:C41)</f>
        <v>2</v>
      </c>
      <c r="D36" s="167">
        <f t="shared" si="0"/>
        <v>0</v>
      </c>
      <c r="E36" s="169"/>
    </row>
    <row r="37" spans="1:5" s="153" customFormat="1" ht="19.5" customHeight="1">
      <c r="A37" s="170" t="s">
        <v>1208</v>
      </c>
      <c r="B37" s="19">
        <v>2</v>
      </c>
      <c r="C37" s="135">
        <v>2</v>
      </c>
      <c r="D37" s="167">
        <f t="shared" si="0"/>
        <v>0</v>
      </c>
      <c r="E37" s="169"/>
    </row>
    <row r="38" spans="1:5" s="153" customFormat="1" ht="19.5" customHeight="1">
      <c r="A38" s="170" t="s">
        <v>1209</v>
      </c>
      <c r="B38" s="19"/>
      <c r="C38" s="135"/>
      <c r="D38" s="167"/>
      <c r="E38" s="169"/>
    </row>
    <row r="39" spans="1:5" s="153" customFormat="1" ht="19.5" customHeight="1">
      <c r="A39" s="170" t="s">
        <v>1218</v>
      </c>
      <c r="B39" s="19"/>
      <c r="C39" s="135"/>
      <c r="D39" s="167"/>
      <c r="E39" s="169"/>
    </row>
    <row r="40" spans="1:5" s="153" customFormat="1" ht="19.5" customHeight="1">
      <c r="A40" s="170" t="s">
        <v>1210</v>
      </c>
      <c r="B40" s="19"/>
      <c r="C40" s="135"/>
      <c r="D40" s="167"/>
      <c r="E40" s="169"/>
    </row>
    <row r="41" spans="1:5" s="153" customFormat="1" ht="19.5" customHeight="1">
      <c r="A41" s="170" t="s">
        <v>1219</v>
      </c>
      <c r="B41" s="19"/>
      <c r="C41" s="135"/>
      <c r="D41" s="167"/>
      <c r="E41" s="169"/>
    </row>
    <row r="42" spans="1:5" s="153" customFormat="1" ht="19.5" customHeight="1">
      <c r="A42" s="170" t="s">
        <v>1220</v>
      </c>
      <c r="B42" s="19"/>
      <c r="C42" s="135"/>
      <c r="D42" s="167"/>
      <c r="E42" s="169"/>
    </row>
    <row r="43" spans="1:5" s="153" customFormat="1" ht="19.5" customHeight="1">
      <c r="A43" s="170" t="s">
        <v>1221</v>
      </c>
      <c r="B43" s="19"/>
      <c r="C43" s="135"/>
      <c r="D43" s="167"/>
      <c r="E43" s="169"/>
    </row>
    <row r="44" spans="1:5" s="153" customFormat="1" ht="19.5" customHeight="1">
      <c r="A44" s="170" t="s">
        <v>1222</v>
      </c>
      <c r="B44" s="19"/>
      <c r="C44" s="135"/>
      <c r="D44" s="167"/>
      <c r="E44" s="169"/>
    </row>
    <row r="45" spans="1:5" s="153" customFormat="1" ht="19.5" customHeight="1">
      <c r="A45" s="170" t="s">
        <v>1223</v>
      </c>
      <c r="B45" s="19"/>
      <c r="C45" s="135"/>
      <c r="D45" s="167"/>
      <c r="E45" s="169"/>
    </row>
    <row r="46" spans="1:5" s="153" customFormat="1" ht="19.5" customHeight="1">
      <c r="A46" s="168" t="s">
        <v>1224</v>
      </c>
      <c r="B46" s="19"/>
      <c r="C46" s="135"/>
      <c r="D46" s="167"/>
      <c r="E46" s="169"/>
    </row>
    <row r="47" spans="1:5" s="153" customFormat="1" ht="19.5" customHeight="1">
      <c r="A47" s="173" t="s">
        <v>1225</v>
      </c>
      <c r="B47" s="19"/>
      <c r="C47" s="135"/>
      <c r="D47" s="167"/>
      <c r="E47" s="169"/>
    </row>
    <row r="48" spans="1:5" s="153" customFormat="1" ht="19.5" customHeight="1">
      <c r="A48" s="173" t="s">
        <v>1226</v>
      </c>
      <c r="B48" s="19"/>
      <c r="C48" s="135"/>
      <c r="D48" s="167"/>
      <c r="E48" s="169"/>
    </row>
    <row r="49" spans="1:5" s="153" customFormat="1" ht="19.5" customHeight="1">
      <c r="A49" s="173" t="s">
        <v>1227</v>
      </c>
      <c r="B49" s="19"/>
      <c r="C49" s="135"/>
      <c r="D49" s="167"/>
      <c r="E49" s="169"/>
    </row>
    <row r="50" spans="1:5" s="153" customFormat="1" ht="19.5" customHeight="1">
      <c r="A50" s="173" t="s">
        <v>1228</v>
      </c>
      <c r="B50" s="19">
        <f>B51+B53</f>
        <v>12227</v>
      </c>
      <c r="C50" s="19">
        <f>C51+C53</f>
        <v>12412</v>
      </c>
      <c r="D50" s="167">
        <f aca="true" t="shared" si="1" ref="D50:D56">(C50-B50)/B50</f>
        <v>0.015130449006297538</v>
      </c>
      <c r="E50" s="169"/>
    </row>
    <row r="51" spans="1:5" s="153" customFormat="1" ht="19.5" customHeight="1">
      <c r="A51" s="173" t="s">
        <v>1229</v>
      </c>
      <c r="B51" s="19">
        <f>B52</f>
        <v>10000</v>
      </c>
      <c r="C51" s="19">
        <f>C52</f>
        <v>10000</v>
      </c>
      <c r="D51" s="167">
        <f t="shared" si="1"/>
        <v>0</v>
      </c>
      <c r="E51" s="169"/>
    </row>
    <row r="52" spans="1:5" s="153" customFormat="1" ht="19.5" customHeight="1">
      <c r="A52" s="173" t="s">
        <v>1230</v>
      </c>
      <c r="B52" s="19">
        <v>10000</v>
      </c>
      <c r="C52" s="135">
        <v>10000</v>
      </c>
      <c r="D52" s="167">
        <f t="shared" si="1"/>
        <v>0</v>
      </c>
      <c r="E52" s="169"/>
    </row>
    <row r="53" spans="1:5" s="153" customFormat="1" ht="19.5" customHeight="1">
      <c r="A53" s="173" t="s">
        <v>1231</v>
      </c>
      <c r="B53" s="19">
        <f>SUM(B54:B63)</f>
        <v>2227</v>
      </c>
      <c r="C53" s="19">
        <f>SUM(C54:C63)</f>
        <v>2412</v>
      </c>
      <c r="D53" s="167">
        <f t="shared" si="1"/>
        <v>0.08307139649753031</v>
      </c>
      <c r="E53" s="169"/>
    </row>
    <row r="54" spans="1:5" s="153" customFormat="1" ht="19.5" customHeight="1">
      <c r="A54" s="173" t="s">
        <v>1232</v>
      </c>
      <c r="B54" s="19">
        <v>44</v>
      </c>
      <c r="C54" s="135">
        <v>153</v>
      </c>
      <c r="D54" s="167">
        <f t="shared" si="1"/>
        <v>2.477272727272727</v>
      </c>
      <c r="E54" s="169"/>
    </row>
    <row r="55" spans="1:5" s="153" customFormat="1" ht="19.5" customHeight="1">
      <c r="A55" s="173" t="s">
        <v>1233</v>
      </c>
      <c r="B55" s="19">
        <v>75</v>
      </c>
      <c r="C55" s="135">
        <v>119</v>
      </c>
      <c r="D55" s="167">
        <f t="shared" si="1"/>
        <v>0.5866666666666667</v>
      </c>
      <c r="E55" s="169"/>
    </row>
    <row r="56" spans="1:5" s="153" customFormat="1" ht="19.5" customHeight="1">
      <c r="A56" s="173" t="s">
        <v>1234</v>
      </c>
      <c r="B56" s="19">
        <v>39</v>
      </c>
      <c r="C56" s="135">
        <v>39</v>
      </c>
      <c r="D56" s="167">
        <f t="shared" si="1"/>
        <v>0</v>
      </c>
      <c r="E56" s="169"/>
    </row>
    <row r="57" spans="1:5" s="153" customFormat="1" ht="19.5" customHeight="1">
      <c r="A57" s="173" t="s">
        <v>1235</v>
      </c>
      <c r="B57" s="19"/>
      <c r="C57" s="135"/>
      <c r="D57" s="167"/>
      <c r="E57" s="169"/>
    </row>
    <row r="58" spans="1:5" s="153" customFormat="1" ht="19.5" customHeight="1">
      <c r="A58" s="173" t="s">
        <v>1236</v>
      </c>
      <c r="B58" s="19">
        <v>26</v>
      </c>
      <c r="C58" s="135">
        <v>26</v>
      </c>
      <c r="D58" s="167"/>
      <c r="E58" s="169"/>
    </row>
    <row r="59" spans="1:5" s="153" customFormat="1" ht="19.5" customHeight="1">
      <c r="A59" s="173" t="s">
        <v>1237</v>
      </c>
      <c r="B59" s="19"/>
      <c r="C59" s="135"/>
      <c r="D59" s="167"/>
      <c r="E59" s="169"/>
    </row>
    <row r="60" spans="1:5" s="153" customFormat="1" ht="19.5" customHeight="1">
      <c r="A60" s="173" t="s">
        <v>1238</v>
      </c>
      <c r="B60" s="19">
        <v>2000</v>
      </c>
      <c r="C60" s="135">
        <v>2000</v>
      </c>
      <c r="D60" s="167"/>
      <c r="E60" s="169"/>
    </row>
    <row r="61" spans="1:5" s="153" customFormat="1" ht="19.5" customHeight="1">
      <c r="A61" s="173" t="s">
        <v>1239</v>
      </c>
      <c r="B61" s="19"/>
      <c r="C61" s="135"/>
      <c r="D61" s="167"/>
      <c r="E61" s="169"/>
    </row>
    <row r="62" spans="1:5" s="153" customFormat="1" ht="19.5" customHeight="1">
      <c r="A62" s="173" t="s">
        <v>1240</v>
      </c>
      <c r="B62" s="19">
        <v>43</v>
      </c>
      <c r="C62" s="135">
        <v>75</v>
      </c>
      <c r="D62" s="167">
        <f>(C62-B62)/B62</f>
        <v>0.7441860465116279</v>
      </c>
      <c r="E62" s="169"/>
    </row>
    <row r="63" spans="1:5" s="154" customFormat="1" ht="19.5" customHeight="1">
      <c r="A63" s="173" t="s">
        <v>1241</v>
      </c>
      <c r="B63" s="19"/>
      <c r="C63" s="135"/>
      <c r="D63" s="167"/>
      <c r="E63" s="174"/>
    </row>
    <row r="64" spans="1:5" s="153" customFormat="1" ht="19.5" customHeight="1">
      <c r="A64" s="173" t="s">
        <v>1242</v>
      </c>
      <c r="B64" s="19"/>
      <c r="C64" s="135"/>
      <c r="D64" s="167"/>
      <c r="E64" s="169"/>
    </row>
    <row r="65" spans="1:5" s="153" customFormat="1" ht="19.5" customHeight="1">
      <c r="A65" s="173" t="s">
        <v>1243</v>
      </c>
      <c r="B65" s="19"/>
      <c r="C65" s="135"/>
      <c r="D65" s="167"/>
      <c r="E65" s="169"/>
    </row>
    <row r="66" spans="1:5" s="153" customFormat="1" ht="19.5" customHeight="1">
      <c r="A66" s="173" t="s">
        <v>1244</v>
      </c>
      <c r="B66" s="19"/>
      <c r="C66" s="135"/>
      <c r="D66" s="167"/>
      <c r="E66" s="169"/>
    </row>
    <row r="67" spans="1:5" s="153" customFormat="1" ht="19.5" customHeight="1">
      <c r="A67" s="173" t="s">
        <v>1245</v>
      </c>
      <c r="B67" s="19">
        <f>B68</f>
        <v>4956</v>
      </c>
      <c r="C67" s="19">
        <f aca="true" t="shared" si="2" ref="C67:C71">C68</f>
        <v>956</v>
      </c>
      <c r="D67" s="167">
        <f aca="true" t="shared" si="3" ref="D67:D69">(C67-B67)/B67</f>
        <v>-0.8071025020177562</v>
      </c>
      <c r="E67" s="169"/>
    </row>
    <row r="68" spans="1:5" s="153" customFormat="1" ht="19.5" customHeight="1">
      <c r="A68" s="173" t="s">
        <v>1246</v>
      </c>
      <c r="B68" s="19">
        <f>B69</f>
        <v>4956</v>
      </c>
      <c r="C68" s="19">
        <f t="shared" si="2"/>
        <v>956</v>
      </c>
      <c r="D68" s="167">
        <f t="shared" si="3"/>
        <v>-0.8071025020177562</v>
      </c>
      <c r="E68" s="169"/>
    </row>
    <row r="69" spans="1:5" s="153" customFormat="1" ht="19.5" customHeight="1">
      <c r="A69" s="173" t="s">
        <v>1247</v>
      </c>
      <c r="B69" s="19">
        <v>4956</v>
      </c>
      <c r="C69" s="135">
        <v>956</v>
      </c>
      <c r="D69" s="167">
        <f t="shared" si="3"/>
        <v>-0.8071025020177562</v>
      </c>
      <c r="E69" s="169"/>
    </row>
    <row r="70" spans="1:5" s="153" customFormat="1" ht="19.5" customHeight="1">
      <c r="A70" s="173" t="s">
        <v>1248</v>
      </c>
      <c r="B70" s="19"/>
      <c r="C70" s="175">
        <f t="shared" si="2"/>
        <v>11</v>
      </c>
      <c r="D70" s="167"/>
      <c r="E70" s="169"/>
    </row>
    <row r="71" spans="1:5" s="153" customFormat="1" ht="19.5" customHeight="1">
      <c r="A71" s="176" t="s">
        <v>1249</v>
      </c>
      <c r="B71" s="177"/>
      <c r="C71" s="175">
        <f t="shared" si="2"/>
        <v>11</v>
      </c>
      <c r="D71" s="167"/>
      <c r="E71" s="178"/>
    </row>
    <row r="72" spans="1:5" s="153" customFormat="1" ht="19.5" customHeight="1">
      <c r="A72" s="173" t="s">
        <v>1250</v>
      </c>
      <c r="B72" s="19"/>
      <c r="C72" s="135">
        <v>11</v>
      </c>
      <c r="D72" s="167"/>
      <c r="E72" s="169"/>
    </row>
    <row r="73" spans="1:5" s="155" customFormat="1" ht="19.5" customHeight="1">
      <c r="A73" s="179" t="s">
        <v>1251</v>
      </c>
      <c r="B73" s="180">
        <f>B67+B50+B11</f>
        <v>17621</v>
      </c>
      <c r="C73" s="180">
        <f>C67+C50+C11+C70+C7</f>
        <v>30096</v>
      </c>
      <c r="D73" s="181">
        <f aca="true" t="shared" si="4" ref="D73:D76">(C73-B73)/B73</f>
        <v>0.7079620906872481</v>
      </c>
      <c r="E73" s="182"/>
    </row>
    <row r="74" spans="1:5" ht="19.5" customHeight="1">
      <c r="A74" s="173" t="s">
        <v>1252</v>
      </c>
      <c r="B74" s="19">
        <v>9608</v>
      </c>
      <c r="C74" s="135"/>
      <c r="D74" s="167">
        <f t="shared" si="4"/>
        <v>-1</v>
      </c>
      <c r="E74" s="183"/>
    </row>
    <row r="75" spans="1:5" ht="19.5" customHeight="1">
      <c r="A75" s="173" t="s">
        <v>1111</v>
      </c>
      <c r="B75" s="19"/>
      <c r="C75" s="135">
        <v>2060</v>
      </c>
      <c r="D75" s="167"/>
      <c r="E75" s="183"/>
    </row>
    <row r="76" spans="1:5" s="155" customFormat="1" ht="19.5" customHeight="1">
      <c r="A76" s="179" t="s">
        <v>1253</v>
      </c>
      <c r="B76" s="180">
        <f>B74+B73</f>
        <v>27229</v>
      </c>
      <c r="C76" s="180">
        <f>C74+C73+C75</f>
        <v>32156</v>
      </c>
      <c r="D76" s="181">
        <f t="shared" si="4"/>
        <v>0.18094678467810055</v>
      </c>
      <c r="E76" s="182"/>
    </row>
  </sheetData>
  <sheetProtection/>
  <mergeCells count="2">
    <mergeCell ref="A2:E2"/>
    <mergeCell ref="A3:E3"/>
  </mergeCells>
  <printOptions horizontalCentered="1"/>
  <pageMargins left="0.55" right="0.55" top="0.98" bottom="0.87" header="0.51" footer="0.71"/>
  <pageSetup firstPageNumber="43" useFirstPageNumber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workbookViewId="0" topLeftCell="A1">
      <selection activeCell="B8" sqref="B8"/>
    </sheetView>
  </sheetViews>
  <sheetFormatPr defaultColWidth="9.00390625" defaultRowHeight="54.75" customHeight="1"/>
  <cols>
    <col min="1" max="1" width="45.75390625" style="139" customWidth="1"/>
    <col min="2" max="2" width="29.50390625" style="139" customWidth="1"/>
    <col min="3" max="3" width="10.375" style="139" bestFit="1" customWidth="1"/>
    <col min="4" max="16384" width="9.00390625" style="139" customWidth="1"/>
  </cols>
  <sheetData>
    <row r="1" spans="1:2" ht="30.75" customHeight="1">
      <c r="A1" s="140" t="s">
        <v>1254</v>
      </c>
      <c r="B1" s="146"/>
    </row>
    <row r="2" spans="1:2" ht="54.75" customHeight="1">
      <c r="A2" s="147" t="s">
        <v>1255</v>
      </c>
      <c r="B2" s="147"/>
    </row>
    <row r="3" spans="1:2" ht="30.75" customHeight="1">
      <c r="A3" s="146"/>
      <c r="B3" s="148" t="s">
        <v>97</v>
      </c>
    </row>
    <row r="4" spans="1:2" ht="54.75" customHeight="1">
      <c r="A4" s="149" t="s">
        <v>1142</v>
      </c>
      <c r="B4" s="149" t="s">
        <v>1143</v>
      </c>
    </row>
    <row r="5" spans="1:2" ht="54.75" customHeight="1">
      <c r="A5" s="150" t="s">
        <v>1144</v>
      </c>
      <c r="B5" s="151">
        <v>25740</v>
      </c>
    </row>
    <row r="6" spans="1:2" ht="54.75" customHeight="1">
      <c r="A6" s="150" t="s">
        <v>1145</v>
      </c>
      <c r="B6" s="151">
        <v>10000</v>
      </c>
    </row>
    <row r="7" spans="1:2" ht="54.75" customHeight="1">
      <c r="A7" s="150" t="s">
        <v>1146</v>
      </c>
      <c r="B7" s="151">
        <v>2060</v>
      </c>
    </row>
    <row r="8" spans="1:2" ht="54.75" customHeight="1">
      <c r="A8" s="150" t="s">
        <v>1147</v>
      </c>
      <c r="B8" s="151">
        <v>33680</v>
      </c>
    </row>
    <row r="9" spans="1:2" ht="54.75" customHeight="1">
      <c r="A9" s="152" t="s">
        <v>1148</v>
      </c>
      <c r="B9" s="146"/>
    </row>
  </sheetData>
  <sheetProtection/>
  <mergeCells count="1">
    <mergeCell ref="A2:B2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5" sqref="B5"/>
    </sheetView>
  </sheetViews>
  <sheetFormatPr defaultColWidth="9.00390625" defaultRowHeight="14.25"/>
  <cols>
    <col min="1" max="1" width="41.375" style="139" customWidth="1"/>
    <col min="2" max="2" width="37.25390625" style="139" customWidth="1"/>
    <col min="3" max="16384" width="9.00390625" style="139" customWidth="1"/>
  </cols>
  <sheetData>
    <row r="1" ht="33.75" customHeight="1">
      <c r="A1" s="140" t="s">
        <v>1256</v>
      </c>
    </row>
    <row r="2" spans="1:2" s="139" customFormat="1" ht="49.5" customHeight="1">
      <c r="A2" s="141" t="s">
        <v>1257</v>
      </c>
      <c r="B2" s="141"/>
    </row>
    <row r="3" spans="1:2" s="139" customFormat="1" ht="39.75" customHeight="1">
      <c r="A3" s="142"/>
      <c r="B3" s="143" t="s">
        <v>97</v>
      </c>
    </row>
    <row r="4" spans="1:2" s="139" customFormat="1" ht="50.25" customHeight="1">
      <c r="A4" s="144" t="s">
        <v>1151</v>
      </c>
      <c r="B4" s="144" t="s">
        <v>1152</v>
      </c>
    </row>
    <row r="5" spans="1:2" s="139" customFormat="1" ht="59.25" customHeight="1">
      <c r="A5" s="145" t="s">
        <v>1153</v>
      </c>
      <c r="B5" s="144">
        <v>43865</v>
      </c>
    </row>
  </sheetData>
  <sheetProtection/>
  <mergeCells count="1">
    <mergeCell ref="A2:B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2018-07-20T01:19:09Z</cp:lastPrinted>
  <dcterms:created xsi:type="dcterms:W3CDTF">2015-07-21T02:52:31Z</dcterms:created>
  <dcterms:modified xsi:type="dcterms:W3CDTF">2020-05-24T03:14:11Z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