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目录" sheetId="1" r:id="rId1"/>
    <sheet name="1区级收入" sheetId="2" r:id="rId2"/>
    <sheet name="2区级支出" sheetId="3" r:id="rId3"/>
    <sheet name="3、区级平衡" sheetId="4" r:id="rId4"/>
    <sheet name="4、区级收入" sheetId="5" r:id="rId5"/>
    <sheet name="5、区级支出" sheetId="6" r:id="rId6"/>
    <sheet name="6、区级基本支出" sheetId="7" r:id="rId7"/>
    <sheet name="7、区级平衡" sheetId="8" r:id="rId8"/>
    <sheet name="8、一般债务余额" sheetId="9" r:id="rId9"/>
    <sheet name="9、一般债务限额" sheetId="10" r:id="rId10"/>
    <sheet name="10、区级基金收入" sheetId="11" r:id="rId11"/>
    <sheet name="11、区级基金支出" sheetId="12" r:id="rId12"/>
    <sheet name="12、区级基金平衡" sheetId="13" r:id="rId13"/>
    <sheet name="13、区级基金收入" sheetId="14" r:id="rId14"/>
    <sheet name="14、区级基金支出" sheetId="15" r:id="rId15"/>
    <sheet name="15、专项债务余额" sheetId="16" r:id="rId16"/>
    <sheet name="16、专项债务限额" sheetId="17" r:id="rId17"/>
    <sheet name="17、区级国资收入" sheetId="18" r:id="rId18"/>
    <sheet name="18、区级国资支出" sheetId="19" r:id="rId19"/>
    <sheet name="19、区级国资收入" sheetId="20" r:id="rId20"/>
    <sheet name="20、区级国资支出" sheetId="21" r:id="rId21"/>
    <sheet name="21、区级社保基金收入" sheetId="22" r:id="rId22"/>
    <sheet name="22、区级社保基金支出" sheetId="23" r:id="rId23"/>
    <sheet name="23、区级社保结余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01" localSheetId="17">#REF!</definedName>
    <definedName name="A01" localSheetId="18">#REF!</definedName>
    <definedName name="A01" localSheetId="19">#REF!</definedName>
    <definedName name="A01" localSheetId="20">#REF!</definedName>
    <definedName name="A01" localSheetId="5">#REF!</definedName>
    <definedName name="A01">#REF!</definedName>
    <definedName name="A08" localSheetId="17">'[3]A01-1'!$A$5:$C$36</definedName>
    <definedName name="A08" localSheetId="18">'[3]A01-1'!$A$5:$C$36</definedName>
    <definedName name="A08" localSheetId="19">'[3]A01-1'!$A$5:$C$36</definedName>
    <definedName name="A08" localSheetId="20">'[3]A01-1'!$A$5:$C$36</definedName>
    <definedName name="A08" localSheetId="5">'[4]A01-1'!$A$5:$C$36</definedName>
    <definedName name="A08">'[4]A01-1'!$A$5:$C$36</definedName>
    <definedName name="地区名称">#REF!</definedName>
    <definedName name="支出">#REF!</definedName>
    <definedName name="_xlnm.Print_Area" localSheetId="18">'18、区级国资支出'!$A$1:$H$24</definedName>
    <definedName name="_xlnm.Print_Area" localSheetId="3">'3、区级平衡'!$A$1:$D$112</definedName>
    <definedName name="_xlnm.Print_Titles" localSheetId="5">'5、区级支出'!$1:$6</definedName>
    <definedName name="_xlnm._FilterDatabase" localSheetId="2" hidden="1">'2区级支出'!$A$4:$L$1282</definedName>
    <definedName name="_xlnm._FilterDatabase" localSheetId="11" hidden="1">'11、区级基金支出'!$A$4:$L$89</definedName>
  </definedNames>
  <calcPr fullCalcOnLoad="1"/>
</workbook>
</file>

<file path=xl/sharedStrings.xml><?xml version="1.0" encoding="utf-8"?>
<sst xmlns="http://schemas.openxmlformats.org/spreadsheetml/2006/main" count="3605" uniqueCount="1695">
  <si>
    <t>附件：</t>
  </si>
  <si>
    <t>第一部分  一般公共预算</t>
  </si>
  <si>
    <t>1、2022年广元市朝天区地方一般公共预算收入执行情况表</t>
  </si>
  <si>
    <t>2、2022年广元市朝天区一般公共预算支出执行情况表</t>
  </si>
  <si>
    <t>3、2022年广元市朝天区一般公共预算收支执行情况平衡表</t>
  </si>
  <si>
    <t>4、2023年广元市朝天区地方一般公共预算收入预算（草案）表</t>
  </si>
  <si>
    <t>5、2023年广元市朝天区一般公共预算支出预算（草案）表</t>
  </si>
  <si>
    <t>6、2023年广元市朝天区一般公共预算基本支出预算（草案）表</t>
  </si>
  <si>
    <t>7、2023年广元市朝天区一般公共预算收支预算平衡（草案）表</t>
  </si>
  <si>
    <t>8、2022年朝天区地方政府一般债务余额情况表</t>
  </si>
  <si>
    <t>9、2022年朝天区地方政府一般债务限额情况表</t>
  </si>
  <si>
    <t>第二部分 政府性基金预算</t>
  </si>
  <si>
    <t>10、2022年广元市朝天区政府性基金预算收入执行情况表</t>
  </si>
  <si>
    <t>11、2022年广元市朝天区政府性基金预算支出执行情况表</t>
  </si>
  <si>
    <t>12、2022年广元市朝天区政府性基金预算收支执行情况平衡表</t>
  </si>
  <si>
    <t>13、2023年广元市朝天区政府性基金预算收入预算（草案）表</t>
  </si>
  <si>
    <t>14、2023年广元市朝天区政府性基金预算支出预算（草案）表</t>
  </si>
  <si>
    <t>15、2022年朝天区地方政府专项债务余额情况表</t>
  </si>
  <si>
    <t>16、2022年朝天区地方政府专项债务限额情况表</t>
  </si>
  <si>
    <t>第三部分 国有资本经营预算</t>
  </si>
  <si>
    <t>17、2022年广元市朝天区国有资本经营预算收入执行情况表</t>
  </si>
  <si>
    <t>18、2022年广元市朝天区国有资本经营预算支出执行情况表</t>
  </si>
  <si>
    <t>19、2023年广元市朝天区国有资本经营收入预算（草案）表</t>
  </si>
  <si>
    <t>20、2023年广元市朝天区国有资本经营支出预算（草案）表</t>
  </si>
  <si>
    <t>第四部分 社会保险基金预算</t>
  </si>
  <si>
    <t>21、2022年广元市朝天区社会保险基金预算收入执行情况表</t>
  </si>
  <si>
    <t>22、2022年广元市朝天区社会保险基金预算支出执行情况表</t>
  </si>
  <si>
    <t>23、2022年广元市朝天区社会保险基金预算结余执行情况表</t>
  </si>
  <si>
    <t>表一</t>
  </si>
  <si>
    <t>2022年广元市朝天区地方一般公共预算收入执行情况表</t>
  </si>
  <si>
    <t>单位：万元</t>
  </si>
  <si>
    <t>预    算    科    目</t>
  </si>
  <si>
    <t>年初预算数</t>
  </si>
  <si>
    <t>调整预算数</t>
  </si>
  <si>
    <t>实际执行数</t>
  </si>
  <si>
    <r>
      <t>累计占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%</t>
    </r>
  </si>
  <si>
    <t>上年决算数</t>
  </si>
  <si>
    <r>
      <t>同口径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增减</t>
    </r>
    <r>
      <rPr>
        <sz val="10"/>
        <rFont val="Times New Roman"/>
        <family val="1"/>
      </rPr>
      <t>%</t>
    </r>
  </si>
  <si>
    <t>说  明</t>
  </si>
  <si>
    <t>税收收入</t>
  </si>
  <si>
    <t xml:space="preserve">   增 值 税</t>
  </si>
  <si>
    <t xml:space="preserve">   企业所得税</t>
  </si>
  <si>
    <t xml:space="preserve">   企业所得税退税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</si>
  <si>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</si>
  <si>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</si>
  <si>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</si>
  <si>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</si>
  <si>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</si>
  <si>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</si>
  <si>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</si>
  <si>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</si>
  <si>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</si>
  <si>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</si>
  <si>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</si>
  <si>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</si>
  <si>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 xml:space="preserve">   其他税收收入</t>
  </si>
  <si>
    <t>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</si>
  <si>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</si>
  <si>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</si>
  <si>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</si>
  <si>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</si>
  <si>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</si>
  <si>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</si>
  <si>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其他收入</t>
  </si>
  <si>
    <t>本级收入合计</t>
  </si>
  <si>
    <t>表二</t>
  </si>
  <si>
    <t>2022年广元市朝天区一般公共预算支出执行情况表</t>
  </si>
  <si>
    <t>累计占预算%</t>
  </si>
  <si>
    <t>同口径增减%</t>
  </si>
  <si>
    <t>省级分科目结余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</si>
  <si>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</si>
  <si>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</si>
  <si>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</si>
  <si>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</si>
  <si>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</si>
  <si>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</si>
  <si>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</si>
  <si>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</si>
  <si>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</si>
  <si>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</si>
  <si>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</si>
  <si>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</si>
  <si>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</si>
  <si>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</si>
  <si>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</si>
  <si>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</si>
  <si>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</si>
  <si>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</si>
  <si>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政府办公厅（室）及相关机构事务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</si>
  <si>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</si>
  <si>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</si>
  <si>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</si>
  <si>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</si>
  <si>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</si>
  <si>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</si>
  <si>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</si>
  <si>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</si>
  <si>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</si>
  <si>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</si>
  <si>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</si>
  <si>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</si>
  <si>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</si>
  <si>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</si>
  <si>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</si>
  <si>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</si>
  <si>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</si>
  <si>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</si>
  <si>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</si>
  <si>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</si>
  <si>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</si>
  <si>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</si>
  <si>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</si>
  <si>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</si>
  <si>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</si>
  <si>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</si>
  <si>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</si>
  <si>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</si>
  <si>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</si>
  <si>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</si>
  <si>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</si>
  <si>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</si>
  <si>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</si>
  <si>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</si>
  <si>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</si>
  <si>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</si>
  <si>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</si>
  <si>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</si>
  <si>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</si>
  <si>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</si>
  <si>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其他海关事务支出</t>
  </si>
  <si>
    <t xml:space="preserve">  人力资源事务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</si>
  <si>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</si>
  <si>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</si>
  <si>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</si>
  <si>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</si>
  <si>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</si>
  <si>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</si>
  <si>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</si>
  <si>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</si>
  <si>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</si>
  <si>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</si>
  <si>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</si>
  <si>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</si>
  <si>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</si>
  <si>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</si>
  <si>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</si>
  <si>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</si>
  <si>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</si>
  <si>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</si>
  <si>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</si>
  <si>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</si>
  <si>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</si>
  <si>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</si>
  <si>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</si>
  <si>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</si>
  <si>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</si>
  <si>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</si>
  <si>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</si>
  <si>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</si>
  <si>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</si>
  <si>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</si>
  <si>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</si>
  <si>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</si>
  <si>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</si>
  <si>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</si>
  <si>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</si>
  <si>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</si>
  <si>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</si>
  <si>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</si>
  <si>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</si>
  <si>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</si>
  <si>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</si>
  <si>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</si>
  <si>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其他共产党事务支出</t>
  </si>
  <si>
    <t xml:space="preserve">  网信事务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</si>
  <si>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</si>
  <si>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</si>
  <si>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</si>
  <si>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市场监督管理专项</t>
  </si>
  <si>
    <t xml:space="preserve">    市场秩序执法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</si>
  <si>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</si>
  <si>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</si>
  <si>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</si>
  <si>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质量基础</t>
  </si>
  <si>
    <t xml:space="preserve">    标准化管理</t>
  </si>
  <si>
    <t xml:space="preserve">    药品事务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</si>
  <si>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</si>
  <si>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</si>
  <si>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</si>
  <si>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</si>
  <si>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国家赔偿费用支出</t>
  </si>
  <si>
    <t xml:space="preserve">    其他一般公共服务支出</t>
  </si>
  <si>
    <t>二、外交支出</t>
  </si>
  <si>
    <t xml:space="preserve">  外交管理事务</t>
  </si>
  <si>
    <t xml:space="preserve">  驻外机构</t>
  </si>
  <si>
    <t xml:space="preserve">    驻外使领馆（团、处）</t>
  </si>
  <si>
    <t xml:space="preserve">  对外援助</t>
  </si>
  <si>
    <t xml:space="preserve">    援外优惠贷款贴息</t>
  </si>
  <si>
    <t xml:space="preserve">  国际组织</t>
  </si>
  <si>
    <t xml:space="preserve">    国际组织会费</t>
  </si>
  <si>
    <t xml:space="preserve">  对外合作与交流</t>
  </si>
  <si>
    <t xml:space="preserve">    在华国际会议</t>
  </si>
  <si>
    <t xml:space="preserve">  对外宣传</t>
  </si>
  <si>
    <t xml:space="preserve">    对外宣传</t>
  </si>
  <si>
    <t xml:space="preserve">  边界勘界联检</t>
  </si>
  <si>
    <t xml:space="preserve">    边界勘界</t>
  </si>
  <si>
    <t xml:space="preserve">  国际发展合作</t>
  </si>
  <si>
    <t xml:space="preserve">  其他外交支出</t>
  </si>
  <si>
    <t xml:space="preserve">    其他外交支出</t>
  </si>
  <si>
    <t>三、国防支出</t>
  </si>
  <si>
    <t xml:space="preserve">  现役部队</t>
  </si>
  <si>
    <t xml:space="preserve">    现役部队</t>
  </si>
  <si>
    <t xml:space="preserve">  国防科研事业</t>
  </si>
  <si>
    <t xml:space="preserve">    国防科研事业</t>
  </si>
  <si>
    <t xml:space="preserve">  专项工程</t>
  </si>
  <si>
    <t xml:space="preserve">    专项工程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</si>
  <si>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</si>
  <si>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</si>
  <si>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</si>
  <si>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</si>
  <si>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</si>
  <si>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</si>
  <si>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</si>
  <si>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</si>
  <si>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</si>
  <si>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</si>
  <si>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</t>
  </si>
  <si>
    <t xml:space="preserve">    其他国防支出</t>
  </si>
  <si>
    <t>四、公共安全支出</t>
  </si>
  <si>
    <t xml:space="preserve">  武装警察部队</t>
  </si>
  <si>
    <t xml:space="preserve">    武装警察部队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</si>
  <si>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</si>
  <si>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</si>
  <si>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</si>
  <si>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</si>
  <si>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</si>
  <si>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</si>
  <si>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</si>
  <si>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</si>
  <si>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</si>
  <si>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</si>
  <si>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</si>
  <si>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</si>
  <si>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</si>
  <si>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</si>
  <si>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</si>
  <si>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</si>
  <si>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</si>
  <si>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</si>
  <si>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</si>
  <si>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</si>
  <si>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</si>
  <si>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公共法律服务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</si>
  <si>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</si>
  <si>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</si>
  <si>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</si>
  <si>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</si>
  <si>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</si>
  <si>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</si>
  <si>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</si>
  <si>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</si>
  <si>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</si>
  <si>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</si>
  <si>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</si>
  <si>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</si>
  <si>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 xml:space="preserve">    其他公共安全支出</t>
  </si>
  <si>
    <t>五、教育支出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</si>
  <si>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</si>
  <si>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</si>
  <si>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</si>
  <si>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</si>
  <si>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</si>
  <si>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</si>
  <si>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</si>
  <si>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</si>
  <si>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</si>
  <si>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</si>
  <si>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</si>
  <si>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</si>
  <si>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</si>
  <si>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</si>
  <si>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</si>
  <si>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中等职业教育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</si>
  <si>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</si>
  <si>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</si>
  <si>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</si>
  <si>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</si>
  <si>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</si>
  <si>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</si>
  <si>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</si>
  <si>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</si>
  <si>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</si>
  <si>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</si>
  <si>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</si>
  <si>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</si>
  <si>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</si>
  <si>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</si>
  <si>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</si>
  <si>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</si>
  <si>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</si>
  <si>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</si>
  <si>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</si>
  <si>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</si>
  <si>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</si>
  <si>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</si>
  <si>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</si>
  <si>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</si>
  <si>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</si>
  <si>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</si>
  <si>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</si>
  <si>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</si>
  <si>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</si>
  <si>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</si>
  <si>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</si>
  <si>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</si>
  <si>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</si>
  <si>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</t>
  </si>
  <si>
    <t xml:space="preserve">    其他教育支出</t>
  </si>
  <si>
    <t>六、科学技术支出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</si>
  <si>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</si>
  <si>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</si>
  <si>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</si>
  <si>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</si>
  <si>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</si>
  <si>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</si>
  <si>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</si>
  <si>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科技人才队伍建设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</si>
  <si>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</si>
  <si>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</si>
  <si>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</si>
  <si>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</si>
  <si>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</si>
  <si>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</si>
  <si>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</si>
  <si>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</si>
  <si>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</si>
  <si>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</si>
  <si>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</si>
  <si>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</si>
  <si>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</si>
  <si>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</si>
  <si>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</si>
  <si>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</si>
  <si>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</si>
  <si>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</si>
  <si>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</si>
  <si>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</si>
  <si>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</si>
  <si>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</si>
  <si>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</si>
  <si>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</si>
  <si>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</si>
  <si>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科学技术普及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</si>
  <si>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</si>
  <si>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</si>
  <si>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</si>
  <si>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</si>
  <si>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</si>
  <si>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</si>
  <si>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</si>
  <si>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</si>
  <si>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</si>
  <si>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</t>
  </si>
  <si>
    <t xml:space="preserve">    科技奖励</t>
  </si>
  <si>
    <t xml:space="preserve">    核应急</t>
  </si>
  <si>
    <t xml:space="preserve">    转制科研机构</t>
  </si>
  <si>
    <t xml:space="preserve">    其他科学技术支出</t>
  </si>
  <si>
    <t>七、文化旅游体育与传媒支出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</si>
  <si>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</si>
  <si>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</si>
  <si>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</si>
  <si>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</si>
  <si>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</si>
  <si>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</si>
  <si>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</si>
  <si>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</si>
  <si>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</si>
  <si>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文化和旅游管理事务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</si>
  <si>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</si>
  <si>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</si>
  <si>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</si>
  <si>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</si>
  <si>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</si>
  <si>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</si>
  <si>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</si>
  <si>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</si>
  <si>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</si>
  <si>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</si>
  <si>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</si>
  <si>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</si>
  <si>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</si>
  <si>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</si>
  <si>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</si>
  <si>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</si>
  <si>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</si>
  <si>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</si>
  <si>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</si>
  <si>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</si>
  <si>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</si>
  <si>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</si>
  <si>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</si>
  <si>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</si>
  <si>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</si>
  <si>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</si>
  <si>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</t>
  </si>
  <si>
    <t xml:space="preserve">    宣传文化发展专项支出</t>
  </si>
  <si>
    <t xml:space="preserve">    文化产业发展专项支出</t>
  </si>
  <si>
    <t xml:space="preserve">    其他文化体育与传媒支出</t>
  </si>
  <si>
    <t>八、社会保障和就业支出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</si>
  <si>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</si>
  <si>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</si>
  <si>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</si>
  <si>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</si>
  <si>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</si>
  <si>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</si>
  <si>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</si>
  <si>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</si>
  <si>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</si>
  <si>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</si>
  <si>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</si>
  <si>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</si>
  <si>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</si>
  <si>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</si>
  <si>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</si>
  <si>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</si>
  <si>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  用其他财政资金补充基金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</si>
  <si>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</si>
  <si>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</si>
  <si>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</si>
  <si>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</si>
  <si>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</si>
  <si>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</si>
  <si>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</si>
  <si>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</si>
  <si>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</si>
  <si>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</si>
  <si>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</si>
  <si>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</si>
  <si>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</si>
  <si>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</si>
  <si>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</si>
  <si>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</si>
  <si>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</si>
  <si>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</si>
  <si>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</si>
  <si>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</si>
  <si>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</si>
  <si>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</si>
  <si>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</si>
  <si>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</si>
  <si>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</si>
  <si>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</si>
  <si>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</si>
  <si>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</si>
  <si>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</si>
  <si>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</si>
  <si>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</si>
  <si>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</si>
  <si>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</si>
  <si>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</si>
  <si>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</si>
  <si>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</si>
  <si>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</si>
  <si>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</si>
  <si>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</si>
  <si>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</si>
  <si>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</si>
  <si>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</si>
  <si>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</si>
  <si>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</si>
  <si>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</si>
  <si>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</si>
  <si>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</si>
  <si>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</si>
  <si>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</si>
  <si>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</si>
  <si>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</si>
  <si>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</si>
  <si>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</si>
  <si>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</si>
  <si>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</si>
  <si>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</si>
  <si>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</si>
  <si>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</si>
  <si>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</si>
  <si>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</si>
  <si>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</si>
  <si>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</si>
  <si>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</si>
  <si>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</si>
  <si>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</si>
  <si>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</si>
  <si>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</si>
  <si>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</si>
  <si>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</si>
  <si>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</si>
  <si>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</si>
  <si>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</si>
  <si>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</si>
  <si>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</si>
  <si>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</si>
  <si>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</si>
  <si>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</si>
  <si>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</si>
  <si>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</si>
  <si>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</si>
  <si>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</si>
  <si>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</si>
  <si>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</si>
  <si>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</si>
  <si>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九、卫生健康支出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</si>
  <si>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</si>
  <si>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</si>
  <si>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</si>
  <si>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</si>
  <si>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</si>
  <si>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</si>
  <si>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</si>
  <si>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</si>
  <si>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</si>
  <si>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</si>
  <si>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</si>
  <si>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</si>
  <si>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</si>
  <si>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</si>
  <si>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</si>
  <si>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</si>
  <si>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</si>
  <si>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</si>
  <si>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</si>
  <si>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</si>
  <si>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</si>
  <si>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</si>
  <si>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</si>
  <si>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</si>
  <si>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</si>
  <si>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</si>
  <si>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</si>
  <si>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</si>
  <si>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</si>
  <si>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</si>
  <si>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</si>
  <si>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</si>
  <si>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</si>
  <si>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</si>
  <si>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</si>
  <si>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</si>
  <si>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</si>
  <si>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</si>
  <si>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</si>
  <si>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</si>
  <si>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</si>
  <si>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</si>
  <si>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</si>
  <si>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</si>
  <si>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</si>
  <si>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</si>
  <si>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</si>
  <si>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</si>
  <si>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</si>
  <si>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</si>
  <si>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</si>
  <si>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</si>
  <si>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</si>
  <si>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</si>
  <si>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</si>
  <si>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医疗保障经办事务</t>
  </si>
  <si>
    <t xml:space="preserve">    其他医疗保障管理事务支出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</si>
  <si>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</si>
  <si>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</si>
  <si>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</si>
  <si>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</si>
  <si>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十、节能环保支出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</si>
  <si>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</si>
  <si>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</si>
  <si>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</si>
  <si>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</si>
  <si>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</si>
  <si>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</si>
  <si>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</si>
  <si>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</si>
  <si>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</si>
  <si>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</si>
  <si>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</si>
  <si>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</si>
  <si>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</si>
  <si>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</si>
  <si>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</si>
  <si>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</si>
  <si>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</si>
  <si>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</si>
  <si>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</si>
  <si>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</si>
  <si>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</si>
  <si>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</si>
  <si>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</si>
  <si>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</si>
  <si>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</si>
  <si>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</si>
  <si>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</si>
  <si>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</si>
  <si>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</si>
  <si>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</si>
  <si>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</si>
  <si>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</si>
  <si>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</si>
  <si>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</si>
  <si>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</si>
  <si>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</si>
  <si>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</si>
  <si>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</si>
  <si>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</si>
  <si>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</si>
  <si>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</si>
  <si>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</si>
  <si>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</si>
  <si>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</si>
  <si>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</t>
  </si>
  <si>
    <t xml:space="preserve">    已垦草原退耕还草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</si>
  <si>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</si>
  <si>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</si>
  <si>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</si>
  <si>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</si>
  <si>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</si>
  <si>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</si>
  <si>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</si>
  <si>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</si>
  <si>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</t>
  </si>
  <si>
    <t xml:space="preserve">    可再生能源</t>
  </si>
  <si>
    <t xml:space="preserve">  循环经济</t>
  </si>
  <si>
    <t xml:space="preserve">    循环经济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</si>
  <si>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</si>
  <si>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</si>
  <si>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</si>
  <si>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</si>
  <si>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</si>
  <si>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</si>
  <si>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</si>
  <si>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</si>
  <si>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</si>
  <si>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</si>
  <si>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</t>
  </si>
  <si>
    <t xml:space="preserve">    其他节能环保支出</t>
  </si>
  <si>
    <t>十一、城乡社区支出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</si>
  <si>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</si>
  <si>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</si>
  <si>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</si>
  <si>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</si>
  <si>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</si>
  <si>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</si>
  <si>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</si>
  <si>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</si>
  <si>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</si>
  <si>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</si>
  <si>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</si>
  <si>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</si>
  <si>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</si>
  <si>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</si>
  <si>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</si>
  <si>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</si>
  <si>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</si>
  <si>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</si>
  <si>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</si>
  <si>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十二、农林水支出</t>
  </si>
  <si>
    <t xml:space="preserve">  农业农村</t>
  </si>
  <si>
    <t xml:space="preserve">    农业生产发展</t>
  </si>
  <si>
    <t xml:space="preserve">    农村合作经济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</si>
  <si>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</si>
  <si>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</si>
  <si>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</si>
  <si>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</si>
  <si>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</si>
  <si>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</si>
  <si>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</si>
  <si>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</si>
  <si>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</si>
  <si>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</si>
  <si>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</si>
  <si>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</si>
  <si>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</si>
  <si>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</si>
  <si>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</si>
  <si>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</si>
  <si>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</si>
  <si>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</si>
  <si>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</si>
  <si>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</si>
  <si>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</si>
  <si>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</si>
  <si>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</si>
  <si>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</si>
  <si>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</si>
  <si>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</si>
  <si>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</si>
  <si>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</si>
  <si>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</si>
  <si>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</si>
  <si>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</si>
  <si>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</si>
  <si>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</si>
  <si>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</si>
  <si>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</si>
  <si>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</si>
  <si>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</si>
  <si>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</si>
  <si>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</si>
  <si>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</si>
  <si>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</si>
  <si>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</si>
  <si>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</si>
  <si>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</si>
  <si>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</si>
  <si>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</si>
  <si>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</si>
  <si>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</si>
  <si>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</si>
  <si>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</si>
  <si>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</si>
  <si>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</si>
  <si>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</si>
  <si>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</si>
  <si>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</si>
  <si>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</si>
  <si>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</si>
  <si>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</si>
  <si>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</si>
  <si>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</si>
  <si>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</si>
  <si>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</si>
  <si>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</si>
  <si>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</si>
  <si>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</si>
  <si>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</si>
  <si>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</si>
  <si>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</si>
  <si>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</si>
  <si>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</si>
  <si>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</si>
  <si>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</si>
  <si>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</si>
  <si>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</si>
  <si>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</si>
  <si>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</si>
  <si>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</si>
  <si>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</si>
  <si>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其他巩固脱贫衔接乡村振兴支出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</si>
  <si>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</si>
  <si>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</si>
  <si>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</si>
  <si>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</si>
  <si>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</si>
  <si>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</si>
  <si>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</si>
  <si>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</si>
  <si>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</si>
  <si>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</si>
  <si>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</si>
  <si>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</si>
  <si>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</si>
  <si>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</si>
  <si>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</si>
  <si>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</si>
  <si>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</si>
  <si>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</si>
  <si>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</si>
  <si>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</si>
  <si>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其他目标价格补贴</t>
  </si>
  <si>
    <t xml:space="preserve">  其他农林水支出</t>
  </si>
  <si>
    <t xml:space="preserve">    化解其他公益性乡村债务支出</t>
  </si>
  <si>
    <t xml:space="preserve">    其他农林水支出</t>
  </si>
  <si>
    <t>十三、交通运输支出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</si>
  <si>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</si>
  <si>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</si>
  <si>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</si>
  <si>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</si>
  <si>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</si>
  <si>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</si>
  <si>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</si>
  <si>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</si>
  <si>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</si>
  <si>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</si>
  <si>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</si>
  <si>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</si>
  <si>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</si>
  <si>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</si>
  <si>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</si>
  <si>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</si>
  <si>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</si>
  <si>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</si>
  <si>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</si>
  <si>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</si>
  <si>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</si>
  <si>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</si>
  <si>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</si>
  <si>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</si>
  <si>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</si>
  <si>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</si>
  <si>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</si>
  <si>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</si>
  <si>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</si>
  <si>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</si>
  <si>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</si>
  <si>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</si>
  <si>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</si>
  <si>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</si>
  <si>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</si>
  <si>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</si>
  <si>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</si>
  <si>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</si>
  <si>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</si>
  <si>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</si>
  <si>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</si>
  <si>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</si>
  <si>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</si>
  <si>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</si>
  <si>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</si>
  <si>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</si>
  <si>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</si>
  <si>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</t>
  </si>
  <si>
    <t xml:space="preserve">    公共交通运营补助</t>
  </si>
  <si>
    <t xml:space="preserve">    其他交通运输支出</t>
  </si>
  <si>
    <t>十四、资源勘探信息等支出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</si>
  <si>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</si>
  <si>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</si>
  <si>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</si>
  <si>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</si>
  <si>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</si>
  <si>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</si>
  <si>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</si>
  <si>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</si>
  <si>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</si>
  <si>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</si>
  <si>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</si>
  <si>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</si>
  <si>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</si>
  <si>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</si>
  <si>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</si>
  <si>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</si>
  <si>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</si>
  <si>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</si>
  <si>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</si>
  <si>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</si>
  <si>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</si>
  <si>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</si>
  <si>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</si>
  <si>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</si>
  <si>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</si>
  <si>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</si>
  <si>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产业发展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</si>
  <si>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</si>
  <si>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</si>
  <si>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</si>
  <si>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</si>
  <si>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</si>
  <si>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</si>
  <si>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</si>
  <si>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</si>
  <si>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</si>
  <si>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</si>
  <si>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</si>
  <si>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</si>
  <si>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</si>
  <si>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</si>
  <si>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</si>
  <si>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</si>
  <si>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</si>
  <si>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</si>
  <si>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</si>
  <si>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</t>
  </si>
  <si>
    <t>十五、商业服务业等支出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</si>
  <si>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</si>
  <si>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</si>
  <si>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</si>
  <si>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</si>
  <si>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</si>
  <si>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</si>
  <si>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</si>
  <si>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</si>
  <si>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</si>
  <si>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</t>
  </si>
  <si>
    <t xml:space="preserve">    服务业基础设施建设</t>
  </si>
  <si>
    <t xml:space="preserve">    其他商业服务业等支出</t>
  </si>
  <si>
    <t>十六、金融支出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</si>
  <si>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</si>
  <si>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</si>
  <si>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</si>
  <si>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</si>
  <si>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</si>
  <si>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</si>
  <si>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</si>
  <si>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</si>
  <si>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</si>
  <si>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</si>
  <si>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</si>
  <si>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</si>
  <si>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</si>
  <si>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</si>
  <si>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</si>
  <si>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</si>
  <si>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</si>
  <si>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</si>
  <si>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</si>
  <si>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</si>
  <si>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</si>
  <si>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</si>
  <si>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</t>
  </si>
  <si>
    <t xml:space="preserve">    其他金融支出</t>
  </si>
  <si>
    <t>十七、援助其他地区支出</t>
  </si>
  <si>
    <t>十八、自然资源海洋气象等支出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</si>
  <si>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</si>
  <si>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</si>
  <si>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</si>
  <si>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</si>
  <si>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</si>
  <si>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</si>
  <si>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</si>
  <si>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</si>
  <si>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</si>
  <si>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</si>
  <si>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</si>
  <si>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</si>
  <si>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</si>
  <si>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地质勘查基金（周转金）支出</t>
  </si>
  <si>
    <t xml:space="preserve">    其他自然资源事物支出</t>
  </si>
  <si>
    <t xml:space="preserve">  海洋管理事务</t>
  </si>
  <si>
    <t xml:space="preserve">  测绘事务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</si>
  <si>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</si>
  <si>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</si>
  <si>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</si>
  <si>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</si>
  <si>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</si>
  <si>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</si>
  <si>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</si>
  <si>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</si>
  <si>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</si>
  <si>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</si>
  <si>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</si>
  <si>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</si>
  <si>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</si>
  <si>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</t>
  </si>
  <si>
    <t xml:space="preserve">    其他自然资源海洋气象等支出</t>
  </si>
  <si>
    <t>十九、住房保障支出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</si>
  <si>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</si>
  <si>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</si>
  <si>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</si>
  <si>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</si>
  <si>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</si>
  <si>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</si>
  <si>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</si>
  <si>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老旧小区改造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</si>
  <si>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</si>
  <si>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</si>
  <si>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</si>
  <si>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</si>
  <si>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</si>
  <si>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</si>
  <si>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</si>
  <si>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</si>
  <si>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</si>
  <si>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二十、粮油物资储备支出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</si>
  <si>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</si>
  <si>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</si>
  <si>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</si>
  <si>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</si>
  <si>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</si>
  <si>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</si>
  <si>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</si>
  <si>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物资保管保养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</si>
  <si>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</si>
  <si>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</si>
  <si>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</si>
  <si>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</si>
  <si>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</si>
  <si>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</si>
  <si>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</si>
  <si>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</si>
  <si>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</si>
  <si>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</si>
  <si>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</si>
  <si>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</si>
  <si>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</si>
  <si>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</si>
  <si>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</si>
  <si>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</si>
  <si>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</si>
  <si>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</si>
  <si>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</si>
  <si>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</si>
  <si>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</si>
  <si>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</si>
  <si>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</si>
  <si>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</si>
  <si>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</si>
  <si>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</si>
  <si>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</si>
  <si>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</si>
  <si>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</si>
  <si>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</si>
  <si>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</si>
  <si>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</si>
  <si>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</si>
  <si>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</si>
  <si>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</si>
  <si>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</si>
  <si>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二十一、灾害防治及应急管理支出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</si>
  <si>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</si>
  <si>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</si>
  <si>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</si>
  <si>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</si>
  <si>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</si>
  <si>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</si>
  <si>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</si>
  <si>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</si>
  <si>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</si>
  <si>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</si>
  <si>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</si>
  <si>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</si>
  <si>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</si>
  <si>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</si>
  <si>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</si>
  <si>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</si>
  <si>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</si>
  <si>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</si>
  <si>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</si>
  <si>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</si>
  <si>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</si>
  <si>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</si>
  <si>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</si>
  <si>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</si>
  <si>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</si>
  <si>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</si>
  <si>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</si>
  <si>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</si>
  <si>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</si>
  <si>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</si>
  <si>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</si>
  <si>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</si>
  <si>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</si>
  <si>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</si>
  <si>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</si>
  <si>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</si>
  <si>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</si>
  <si>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</si>
  <si>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</si>
  <si>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二十二、预备费</t>
  </si>
  <si>
    <t xml:space="preserve">  预备费</t>
  </si>
  <si>
    <t>二十三、其他支出</t>
  </si>
  <si>
    <t xml:space="preserve">  年初预留</t>
  </si>
  <si>
    <t xml:space="preserve">    年初预留</t>
  </si>
  <si>
    <t xml:space="preserve">  其他支出</t>
  </si>
  <si>
    <t xml:space="preserve">    其他支出</t>
  </si>
  <si>
    <t>二十四、债务付息支出</t>
  </si>
  <si>
    <t xml:space="preserve">  地方政府一般债务付息支出</t>
  </si>
  <si>
    <t xml:space="preserve">    地方政府一般债券付息支出</t>
  </si>
  <si>
    <t xml:space="preserve">    地方政府向国际组织借款付息支出</t>
  </si>
  <si>
    <t xml:space="preserve">    地方政府其他一般债务付息支出</t>
  </si>
  <si>
    <t>二十五、债务发行费用支出</t>
  </si>
  <si>
    <t xml:space="preserve">  地方政府一般债务发行费用支出</t>
  </si>
  <si>
    <t xml:space="preserve">    地方政府一般债务发行费用支出</t>
  </si>
  <si>
    <t>本级支出总计</t>
  </si>
  <si>
    <t>上解上级支出</t>
  </si>
  <si>
    <t xml:space="preserve">        体制上解支出</t>
  </si>
  <si>
    <t xml:space="preserve">        专项上解支出</t>
  </si>
  <si>
    <t>债务还本支出</t>
  </si>
  <si>
    <t>安排预算稳定调节基金</t>
  </si>
  <si>
    <t>年终结余</t>
  </si>
  <si>
    <t>一般公共预算支出总计</t>
  </si>
  <si>
    <t>表三</t>
  </si>
  <si>
    <t>2022年广元市朝天区一般公共预算收支执行情况平衡表</t>
  </si>
  <si>
    <t>收入</t>
  </si>
  <si>
    <t>执行数</t>
  </si>
  <si>
    <t>支出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</si>
  <si>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</si>
  <si>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</si>
  <si>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</si>
  <si>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</si>
  <si>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</si>
  <si>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</si>
  <si>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</si>
  <si>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</si>
  <si>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</si>
  <si>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</si>
  <si>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</si>
  <si>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</si>
  <si>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</si>
  <si>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</si>
  <si>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</si>
  <si>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</si>
  <si>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</si>
  <si>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</si>
  <si>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</si>
  <si>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</si>
  <si>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原体制补助收入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</si>
  <si>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</si>
  <si>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</si>
  <si>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</si>
  <si>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增值税留抵退税转移支付</t>
  </si>
  <si>
    <t xml:space="preserve">    县级基本财力保障机制奖补资金支出</t>
  </si>
  <si>
    <t xml:space="preserve">    其他退税减税留抵退税转移支付</t>
  </si>
  <si>
    <t xml:space="preserve">    结算补助支出</t>
  </si>
  <si>
    <t xml:space="preserve">    补充县区财力转移支付</t>
  </si>
  <si>
    <t xml:space="preserve">    资源枯竭型城市转移支付补助支出</t>
  </si>
  <si>
    <t xml:space="preserve">    县级基本财力保障机制奖补资金收入</t>
  </si>
  <si>
    <t xml:space="preserve">    企业事业单位划转补助支出</t>
  </si>
  <si>
    <t xml:space="preserve">    结算补助收入</t>
  </si>
  <si>
    <t xml:space="preserve">    产粮(油)大县奖励资金支出</t>
  </si>
  <si>
    <t xml:space="preserve">    资源枯竭型城市转移支付补助收入</t>
  </si>
  <si>
    <t xml:space="preserve">    重点生态功能区转移支付支出</t>
  </si>
  <si>
    <t xml:space="preserve">    企业事业单位划转补助收入</t>
  </si>
  <si>
    <t xml:space="preserve">    固定数额补助支出</t>
  </si>
  <si>
    <t xml:space="preserve">    产粮(油)大县奖励资金收入</t>
  </si>
  <si>
    <t xml:space="preserve">    革命老区转移支付支出</t>
  </si>
  <si>
    <t xml:space="preserve">    重点生态功能区转移支付收入</t>
  </si>
  <si>
    <t xml:space="preserve">    民族地区转移支付支出</t>
  </si>
  <si>
    <t xml:space="preserve">    固定数额补助收入</t>
  </si>
  <si>
    <t xml:space="preserve">    边境地区转移支付支出</t>
  </si>
  <si>
    <t xml:space="preserve">    革命老区转移支付收入</t>
  </si>
  <si>
    <t xml:space="preserve">    贫困地区转移支付支出</t>
  </si>
  <si>
    <t xml:space="preserve">    民族地区转移支付收入</t>
  </si>
  <si>
    <t xml:space="preserve">    一般公共服务共同财政事权转移支付支出  </t>
  </si>
  <si>
    <t xml:space="preserve">    边境地区转移支付收入</t>
  </si>
  <si>
    <t xml:space="preserve">    外交共同财政事权转移支付支出 </t>
  </si>
  <si>
    <t xml:space="preserve">    贫困地区转移支付收入</t>
  </si>
  <si>
    <t xml:space="preserve">    国防共同财政事权转移支付支出 </t>
  </si>
  <si>
    <t xml:space="preserve">    一般公共服务共同财政事权转移支付收入  </t>
  </si>
  <si>
    <t xml:space="preserve">    公共安全共同财政事权转移支付支出 </t>
  </si>
  <si>
    <t xml:space="preserve">    外交共同财政事权转移支付收入  </t>
  </si>
  <si>
    <t xml:space="preserve">    教育共同财政事权转移支付支出 </t>
  </si>
  <si>
    <t xml:space="preserve">    国防共同财政事权转移支付收入  </t>
  </si>
  <si>
    <t xml:space="preserve">    科学技术共同财政事权转移支付支出  </t>
  </si>
  <si>
    <t xml:space="preserve">    公共安全共同财政事权转移支付收入  </t>
  </si>
  <si>
    <t xml:space="preserve">    文化旅游体育与传媒共同财政事权转移支付支出  </t>
  </si>
  <si>
    <t xml:space="preserve">    教育共同财政事权转移支付收入  </t>
  </si>
  <si>
    <t xml:space="preserve">    社会保障和就业共同财政事权转移支付支出 </t>
  </si>
  <si>
    <t xml:space="preserve">    科学技术共同财政事权转移支付收入  </t>
  </si>
  <si>
    <t xml:space="preserve">    医疗卫生共同财政事权转移支付支出  </t>
  </si>
  <si>
    <t xml:space="preserve">    文化旅游体育与传媒共同财政事权转移支付收入  </t>
  </si>
  <si>
    <t xml:space="preserve">    节能环保共同财政事权转移支付支出</t>
  </si>
  <si>
    <t xml:space="preserve">    社会保障和就业共同财政事权转移支付收入  </t>
  </si>
  <si>
    <t xml:space="preserve">    城乡社区共同财政事权转移支付支出</t>
  </si>
  <si>
    <t xml:space="preserve">    医疗卫生共同财政事权转移支付收入  </t>
  </si>
  <si>
    <t xml:space="preserve">    农林水共同财政事权转移支付支出</t>
  </si>
  <si>
    <t xml:space="preserve">    节能环保共同财政事权转移支付收入  </t>
  </si>
  <si>
    <t xml:space="preserve">    交通运输共同财政事权转移支付支出 </t>
  </si>
  <si>
    <t xml:space="preserve">    城乡社区共同财政事权转移支付收入  </t>
  </si>
  <si>
    <t xml:space="preserve">    资源勘探信息等共同财政事权转移支付支出 </t>
  </si>
  <si>
    <t xml:space="preserve">    农林水共同财政事权转移支付收入  </t>
  </si>
  <si>
    <t xml:space="preserve">    商业服务业等共同财政事权转移支付支出</t>
  </si>
  <si>
    <t xml:space="preserve">    交通运输共同财政事权转移支付收入  </t>
  </si>
  <si>
    <t xml:space="preserve">    金融共同财政事权转移支付支出 </t>
  </si>
  <si>
    <t xml:space="preserve">    资源勘探信息等共同财政事权转移支付收入  </t>
  </si>
  <si>
    <t xml:space="preserve">    自然资源海洋气象等共同财政事权转移支付支出  </t>
  </si>
  <si>
    <t xml:space="preserve">    商业服务业等共同财政事权转移支付收入  </t>
  </si>
  <si>
    <t xml:space="preserve">    住房保障共同财政事权转移支付支出</t>
  </si>
  <si>
    <t xml:space="preserve">    金融共同财政事权转移支付收入  </t>
  </si>
  <si>
    <t xml:space="preserve">    粮油物资储备共同财政事权转移支付支出</t>
  </si>
  <si>
    <t xml:space="preserve">    自然资源海洋气象等共同财政事权转移支付收入  </t>
  </si>
  <si>
    <t xml:space="preserve">    灾害防治及应急管理共同财政事权转移支付支出  </t>
  </si>
  <si>
    <t xml:space="preserve">    住房保障共同财政事权转移支付收入  </t>
  </si>
  <si>
    <t xml:space="preserve">    其他共同财政事权转移支付支出 </t>
  </si>
  <si>
    <t xml:space="preserve">    粮油物资储备共同财政事权转移支付收入  </t>
  </si>
  <si>
    <t xml:space="preserve">    其他一般性转移支付支出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</si>
  <si>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</si>
  <si>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</si>
  <si>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</si>
  <si>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</si>
  <si>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</si>
  <si>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</si>
  <si>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</si>
  <si>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</si>
  <si>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</si>
  <si>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</si>
  <si>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</si>
  <si>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</si>
  <si>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</si>
  <si>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</si>
  <si>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</si>
  <si>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</si>
  <si>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</si>
  <si>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</si>
  <si>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</si>
  <si>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</si>
  <si>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</si>
  <si>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</si>
  <si>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</si>
  <si>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</si>
  <si>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</si>
  <si>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</si>
  <si>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下级上解收入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</si>
  <si>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</si>
  <si>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</si>
  <si>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</si>
  <si>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</si>
  <si>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</si>
  <si>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</si>
  <si>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</si>
  <si>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</si>
  <si>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</si>
  <si>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</si>
  <si>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</si>
  <si>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</si>
  <si>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</si>
  <si>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</si>
  <si>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</si>
  <si>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</si>
  <si>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</si>
  <si>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</si>
  <si>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</si>
  <si>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</si>
  <si>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</si>
  <si>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</si>
  <si>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</si>
  <si>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</si>
  <si>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</si>
  <si>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</si>
  <si>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</si>
  <si>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</si>
  <si>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</si>
  <si>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</si>
  <si>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</si>
  <si>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</si>
  <si>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</si>
  <si>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</si>
  <si>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</si>
  <si>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</si>
  <si>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</si>
  <si>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</si>
  <si>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</si>
  <si>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</si>
  <si>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</si>
  <si>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</si>
  <si>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</si>
  <si>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</si>
  <si>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</si>
  <si>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</si>
  <si>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</si>
  <si>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</si>
  <si>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</si>
  <si>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</si>
  <si>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</si>
  <si>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</si>
  <si>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</si>
  <si>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</si>
  <si>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</si>
  <si>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减:结转下年的支出</t>
  </si>
  <si>
    <t>净结余</t>
  </si>
  <si>
    <t>收  入  总  计</t>
  </si>
  <si>
    <t>支  出  总  计</t>
  </si>
  <si>
    <t>表四</t>
  </si>
  <si>
    <t>2023年广元市朝天区地方一般公共预算收入预算（草案）表</t>
  </si>
  <si>
    <t>预算数</t>
  </si>
  <si>
    <t>一、增 值 税</t>
  </si>
  <si>
    <t>二、企业所得税</t>
  </si>
  <si>
    <t>三、企业所得税退税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</si>
  <si>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</si>
  <si>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</si>
  <si>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</si>
  <si>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</si>
  <si>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</si>
  <si>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</si>
  <si>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</si>
  <si>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</si>
  <si>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</si>
  <si>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</si>
  <si>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十四、烟叶税</t>
  </si>
  <si>
    <t>十五、环境保护税</t>
  </si>
  <si>
    <t>十六、其他税收收入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</si>
  <si>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</si>
  <si>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</si>
  <si>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</si>
  <si>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</si>
  <si>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</si>
  <si>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</si>
  <si>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二十三、其他收入</t>
  </si>
  <si>
    <t>收入合计</t>
  </si>
  <si>
    <t>表五</t>
  </si>
  <si>
    <t>2023年广元市朝天区一般公共预算支出预算（草案）表</t>
  </si>
  <si>
    <t>支出预算数</t>
  </si>
  <si>
    <t>备注</t>
  </si>
  <si>
    <t>支出来源</t>
  </si>
  <si>
    <t>小计</t>
  </si>
  <si>
    <t>本级当年自有财力</t>
  </si>
  <si>
    <t>上年结转收入</t>
  </si>
  <si>
    <t>提前通知一般性转移支付补助</t>
  </si>
  <si>
    <t>提前通知专项转移支付补助</t>
  </si>
  <si>
    <t xml:space="preserve">    重大科学工程</t>
  </si>
  <si>
    <t xml:space="preserve">    劳动人事争议调解仲裁</t>
  </si>
  <si>
    <t xml:space="preserve">    假肢矫形</t>
  </si>
  <si>
    <t xml:space="preserve">    处理医疗欠费</t>
  </si>
  <si>
    <t xml:space="preserve">    重大公共卫生服务</t>
  </si>
  <si>
    <t xml:space="preserve">  退耕还林</t>
  </si>
  <si>
    <t xml:space="preserve">    其他退耕还林支出</t>
  </si>
  <si>
    <t xml:space="preserve">    对村级一事一议的补助</t>
  </si>
  <si>
    <t xml:space="preserve">    棉花目标价格补贴</t>
  </si>
  <si>
    <t xml:space="preserve">    土地资源利用与保护</t>
  </si>
  <si>
    <t xml:space="preserve">    地质矿产资源利用与保护</t>
  </si>
  <si>
    <t xml:space="preserve">    保障性住房租金补贴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</si>
  <si>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</si>
  <si>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</si>
  <si>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</si>
  <si>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</si>
  <si>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其他自然灾害生活救助支出</t>
  </si>
  <si>
    <t>表六</t>
  </si>
  <si>
    <t>2023年广元市朝天区一般公共预算基本支出预算（草案）表</t>
  </si>
  <si>
    <t>项    目</t>
  </si>
  <si>
    <t>金额</t>
  </si>
  <si>
    <t>一、工资福利支出</t>
  </si>
  <si>
    <t>  基本工资</t>
  </si>
  <si>
    <t>  津贴补贴</t>
  </si>
  <si>
    <t>  奖金</t>
  </si>
  <si>
    <t>  绩效工资</t>
  </si>
  <si>
    <t>  机关事业单位基本养老保险缴费</t>
  </si>
  <si>
    <t>  职工基本医疗保险缴费</t>
  </si>
  <si>
    <t>  其他社会保障缴费</t>
  </si>
  <si>
    <t>  住房公积金</t>
  </si>
  <si>
    <t>  其他工资福利支出</t>
  </si>
  <si>
    <t>二、商品和服务支出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</si>
  <si>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</si>
  <si>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</si>
  <si>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</si>
  <si>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</si>
  <si>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</si>
  <si>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</si>
  <si>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</si>
  <si>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</si>
  <si>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</si>
  <si>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</si>
  <si>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维修（护）费</t>
  </si>
  <si>
    <t>  租赁费</t>
  </si>
  <si>
    <t>  会议费</t>
  </si>
  <si>
    <t>  培训费</t>
  </si>
  <si>
    <t>  公务接待费</t>
  </si>
  <si>
    <t>  专用材料费</t>
  </si>
  <si>
    <t xml:space="preserve">    被装购置费</t>
  </si>
  <si>
    <t xml:space="preserve">    专用燃料费</t>
  </si>
  <si>
    <t xml:space="preserve">    福利费</t>
  </si>
  <si>
    <t>  劳务费</t>
  </si>
  <si>
    <t>  委托业务费</t>
  </si>
  <si>
    <t>  工会经费</t>
  </si>
  <si>
    <t>  公务用车运行维护费</t>
  </si>
  <si>
    <t>  其他交通费用</t>
  </si>
  <si>
    <t>  其他商品和服务支出</t>
  </si>
  <si>
    <t>三、对个人和家庭的补助</t>
  </si>
  <si>
    <t>  离休费</t>
  </si>
  <si>
    <t>  退休费</t>
  </si>
  <si>
    <t>  抚恤金</t>
  </si>
  <si>
    <t>  生活补助</t>
  </si>
  <si>
    <t>  奖励金</t>
  </si>
  <si>
    <t>  其他对个人和家庭的补助</t>
  </si>
  <si>
    <t>四、其他支出</t>
  </si>
  <si>
    <t>  其他支出</t>
  </si>
  <si>
    <t>支出合计</t>
  </si>
  <si>
    <t>表七</t>
  </si>
  <si>
    <t>2023年广元市朝天区一般公共预算收支预算平衡（草案）表</t>
  </si>
  <si>
    <t>一般公共预算支出合计</t>
  </si>
  <si>
    <t xml:space="preserve">上级补助收入         </t>
  </si>
  <si>
    <t>转移性支出</t>
  </si>
  <si>
    <t xml:space="preserve">    增值税和消费税税收返还收入</t>
  </si>
  <si>
    <t xml:space="preserve">    增值税和消费税税收返还支出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</si>
  <si>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</si>
  <si>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</si>
  <si>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</si>
  <si>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</si>
  <si>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  增值税收入划分改革返还补助</t>
  </si>
  <si>
    <t xml:space="preserve">    体制补助收入</t>
  </si>
  <si>
    <t xml:space="preserve">    化解债务补助支出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</si>
  <si>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</si>
  <si>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</si>
  <si>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</si>
  <si>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</si>
  <si>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</si>
  <si>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</si>
  <si>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其他退税减税降费转移支付收入</t>
  </si>
  <si>
    <t xml:space="preserve">    增值税留抵退税转移支付收入</t>
  </si>
  <si>
    <t xml:space="preserve">    文化体育与传媒</t>
  </si>
  <si>
    <t xml:space="preserve">    医疗卫生</t>
  </si>
  <si>
    <t xml:space="preserve">    资源勘探电力信息等</t>
  </si>
  <si>
    <t xml:space="preserve">    国土海洋气象等</t>
  </si>
  <si>
    <t xml:space="preserve">  地方政府债券收入</t>
  </si>
  <si>
    <t>上年结余收入</t>
  </si>
  <si>
    <t xml:space="preserve">    地方政府一般债券还本</t>
  </si>
  <si>
    <t>调入预算稳定调节基金</t>
  </si>
  <si>
    <t xml:space="preserve">    地方政府其他一般债务还本</t>
  </si>
  <si>
    <t>增设预算周转金</t>
  </si>
  <si>
    <t>地方政府一般债券收入</t>
  </si>
  <si>
    <t>地方政府一般债券转贷收入</t>
  </si>
  <si>
    <t>结转下年支出</t>
  </si>
  <si>
    <t>收入总计</t>
  </si>
  <si>
    <t>支出总计</t>
  </si>
  <si>
    <t>表八</t>
  </si>
  <si>
    <t>2022年朝天区地方政府一般债务余额情况表</t>
  </si>
  <si>
    <t>项        目</t>
  </si>
  <si>
    <t>金    额</t>
  </si>
  <si>
    <t>一、2021年末地方政府债务余额</t>
  </si>
  <si>
    <t>二、2022年地方政府债务举借额</t>
  </si>
  <si>
    <t>三、2022年地方政府债务偿还减少额</t>
  </si>
  <si>
    <t>四、2022年末地方政府债务余额</t>
  </si>
  <si>
    <t>注：本表反映举借额和偿还额均包含置换债券。</t>
  </si>
  <si>
    <t>表九</t>
  </si>
  <si>
    <t>2022年朝天区地方政府一般债务限额情况表</t>
  </si>
  <si>
    <t>地区</t>
  </si>
  <si>
    <t>2022年限额</t>
  </si>
  <si>
    <t>朝天区</t>
  </si>
  <si>
    <t>表十</t>
  </si>
  <si>
    <t>2022年广元市朝天区政府性基金预算收入执行情况表</t>
  </si>
  <si>
    <r>
      <t>预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算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科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</t>
    </r>
  </si>
  <si>
    <t>实际
执行数</t>
  </si>
  <si>
    <t>累计占
预算%</t>
  </si>
  <si>
    <t>上年
决算数</t>
  </si>
  <si>
    <r>
      <t>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明</t>
    </r>
  </si>
  <si>
    <t>一、农网还贷资金收入</t>
  </si>
  <si>
    <t>二、海南省高等级公路车辆通行附加费收入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</si>
  <si>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</si>
  <si>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</si>
  <si>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</si>
  <si>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</si>
  <si>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</si>
  <si>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</si>
  <si>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</si>
  <si>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</si>
  <si>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</si>
  <si>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</si>
  <si>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</si>
  <si>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</si>
  <si>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</si>
  <si>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</si>
  <si>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</si>
  <si>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</si>
  <si>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</si>
  <si>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</si>
  <si>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</si>
  <si>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转移性收入</t>
  </si>
  <si>
    <t xml:space="preserve">    政府性基金转移收入</t>
  </si>
  <si>
    <t xml:space="preserve">    　政府性基金转移支付收入</t>
  </si>
  <si>
    <t xml:space="preserve">      抗疫特别国债转移支付收入</t>
  </si>
  <si>
    <t xml:space="preserve">    上年结余收入</t>
  </si>
  <si>
    <t xml:space="preserve">    调入资金</t>
  </si>
  <si>
    <t xml:space="preserve">    其中：地方政府性基金调入专项收入</t>
  </si>
  <si>
    <t xml:space="preserve">    地方政府专项债务收入</t>
  </si>
  <si>
    <t xml:space="preserve">    地方政府专项债券转贷收入</t>
  </si>
  <si>
    <t>表十一</t>
  </si>
  <si>
    <t>2022年广元市朝天区政府性基金预算支出执行情况表</t>
  </si>
  <si>
    <t>预算科目</t>
  </si>
  <si>
    <t>一、科学技术支出</t>
  </si>
  <si>
    <t>二、文化体育与传媒支出</t>
  </si>
  <si>
    <t xml:space="preserve">    旅游发展基金支出</t>
  </si>
  <si>
    <t xml:space="preserve">      其他旅游发展基金支出</t>
  </si>
  <si>
    <t>三、社会保障和就业支出</t>
  </si>
  <si>
    <t xml:space="preserve">     大中型水库移民后期扶持基金支出</t>
  </si>
  <si>
    <t xml:space="preserve">       移民补助</t>
  </si>
  <si>
    <t xml:space="preserve">       基础设施建设和经济发展</t>
  </si>
  <si>
    <t xml:space="preserve">       其他大中型水库移民后期扶持基金支出</t>
  </si>
  <si>
    <t>四、节能环保支出</t>
  </si>
  <si>
    <t>五、城乡社区支出</t>
  </si>
  <si>
    <t xml:space="preserve">    政府住房基金及对应专项债务收入安排的支出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</si>
  <si>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</si>
  <si>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</si>
  <si>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</si>
  <si>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</si>
  <si>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</si>
  <si>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</si>
  <si>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</si>
  <si>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城市建设支出</t>
  </si>
  <si>
    <t xml:space="preserve">      补助被征地农民支出</t>
  </si>
  <si>
    <t xml:space="preserve">      棚户区改造支出</t>
  </si>
  <si>
    <t xml:space="preserve">      农业生产发展支出</t>
  </si>
  <si>
    <t xml:space="preserve">      农村社会事业支出</t>
  </si>
  <si>
    <t xml:space="preserve">      农业农村生态环境支出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</si>
  <si>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</si>
  <si>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</si>
  <si>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</si>
  <si>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</si>
  <si>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</si>
  <si>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</si>
  <si>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</si>
  <si>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>　    征地和拆迁补偿支出</t>
  </si>
  <si>
    <t>　    土地开发支出</t>
  </si>
  <si>
    <t>　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</si>
  <si>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</si>
  <si>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</si>
  <si>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公有房屋</t>
  </si>
  <si>
    <t xml:space="preserve">      其他城市基础设施配套费安排的支出</t>
  </si>
  <si>
    <t xml:space="preserve">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</si>
  <si>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</si>
  <si>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</si>
  <si>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</si>
  <si>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>六、农林水支出</t>
  </si>
  <si>
    <t xml:space="preserve">   大中型水库库区基金安排的支出</t>
  </si>
  <si>
    <t xml:space="preserve">      基础设施建设和经济发展</t>
  </si>
  <si>
    <t xml:space="preserve">      其他大中型水库库区基金支出</t>
  </si>
  <si>
    <t>七、交通运输支出</t>
  </si>
  <si>
    <t>八、资源勘探信息等支出</t>
  </si>
  <si>
    <t>九、商业服务业等支出</t>
  </si>
  <si>
    <t>十、其他支出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</si>
  <si>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</si>
  <si>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</si>
  <si>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</si>
  <si>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</si>
  <si>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</si>
  <si>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</si>
  <si>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</si>
  <si>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</si>
  <si>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</si>
  <si>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</si>
  <si>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</si>
  <si>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</si>
  <si>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</si>
  <si>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十一、债务还本支出</t>
  </si>
  <si>
    <t xml:space="preserve">    地方政府专项债务还本支出 </t>
  </si>
  <si>
    <t xml:space="preserve">      国有土地使用权出让金债务还本支出</t>
  </si>
  <si>
    <t>十二、债务付息支出</t>
  </si>
  <si>
    <t xml:space="preserve">    地方政府专项债务付息支出 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</si>
  <si>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</si>
  <si>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</si>
  <si>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</si>
  <si>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>十三、债务发行费用支出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</si>
  <si>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</si>
  <si>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</si>
  <si>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</si>
  <si>
    <t>本级支出合计</t>
  </si>
  <si>
    <t>政府性基金预算调出资金</t>
  </si>
  <si>
    <t>表十二</t>
  </si>
  <si>
    <t>2022年广元市朝天区政府性基金预算收支执行情况平衡表</t>
  </si>
  <si>
    <t>收 入</t>
  </si>
  <si>
    <t>支 出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</si>
  <si>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</si>
  <si>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</si>
  <si>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</si>
  <si>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</si>
  <si>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</si>
  <si>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</si>
  <si>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</si>
  <si>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</si>
  <si>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</si>
  <si>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</si>
  <si>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</si>
  <si>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</si>
  <si>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</si>
  <si>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</si>
  <si>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</si>
  <si>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</si>
  <si>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</si>
  <si>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</si>
  <si>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结转下年的支出</t>
  </si>
  <si>
    <t>表十三</t>
  </si>
  <si>
    <t>2023年广元市朝天区政府性基金预算收入预算（草案）表</t>
  </si>
  <si>
    <t xml:space="preserve">    　政府性基金补助收入</t>
  </si>
  <si>
    <t xml:space="preserve">    　政府性基金上解收入</t>
  </si>
  <si>
    <t>表十四</t>
  </si>
  <si>
    <t>2023年广元市朝天区政府性基金预算支出预算（草案）表</t>
  </si>
  <si>
    <t xml:space="preserve">    大中型水库移民后期扶持基金支出</t>
  </si>
  <si>
    <t xml:space="preserve">      移民补助</t>
  </si>
  <si>
    <t xml:space="preserve">    国有土地使用权出让收入安排的支出</t>
  </si>
  <si>
    <t xml:space="preserve">    城市基础设施配套费安排的支出</t>
  </si>
  <si>
    <t xml:space="preserve">    国有土地收益基金安排的支出</t>
  </si>
  <si>
    <t xml:space="preserve">    农业土地开发资金安排的支出</t>
  </si>
  <si>
    <t xml:space="preserve">    污水处理费安排的支出</t>
  </si>
  <si>
    <t xml:space="preserve">    大中型水库库区基金安排的支出</t>
  </si>
  <si>
    <t xml:space="preserve">      其他政府性基金安排的支出</t>
  </si>
  <si>
    <t xml:space="preserve">    彩票公益金安排的支出</t>
  </si>
  <si>
    <t>十一、债务付息支出</t>
  </si>
  <si>
    <t>十二、债务发行费用支出</t>
  </si>
  <si>
    <t xml:space="preserve">    地方政府专项债务发行费用的支出</t>
  </si>
  <si>
    <t xml:space="preserve">      棚户区改造专项债券发行费用支出</t>
  </si>
  <si>
    <t xml:space="preserve">地方政府专项债务还本支出 </t>
  </si>
  <si>
    <t>表十五</t>
  </si>
  <si>
    <t>2022年朝天区地方政府专项债务余额情况表</t>
  </si>
  <si>
    <t>表十六</t>
  </si>
  <si>
    <t>2022年朝天区地方政府专项债务限额情况表</t>
  </si>
  <si>
    <t>表十七</t>
  </si>
  <si>
    <t>2022年广元市朝天区国有资本经营预算收入执行情况表</t>
  </si>
  <si>
    <t>项      目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</si>
  <si>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</si>
  <si>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</si>
  <si>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</si>
  <si>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</si>
  <si>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</si>
  <si>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</si>
  <si>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</si>
  <si>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</si>
  <si>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</si>
  <si>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</si>
  <si>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</si>
  <si>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</si>
  <si>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</si>
  <si>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</si>
  <si>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</si>
  <si>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</si>
  <si>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四、其他收入</t>
  </si>
  <si>
    <t xml:space="preserve">    其他国有资本经营预算收入</t>
  </si>
  <si>
    <t>表十八</t>
  </si>
  <si>
    <t>2022年广元市朝天区国有资本经营预算支出执行情况表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</si>
  <si>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</si>
  <si>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</si>
  <si>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</si>
  <si>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国有企业退休人员社会化管理补助支出</t>
  </si>
  <si>
    <t xml:space="preserve">       国有企业改革成本支出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</si>
  <si>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</si>
  <si>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</si>
  <si>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</si>
  <si>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</si>
  <si>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</si>
  <si>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</si>
  <si>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</si>
  <si>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</si>
  <si>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</si>
  <si>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</si>
  <si>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</si>
  <si>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</si>
  <si>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</si>
  <si>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 xml:space="preserve">       其他国有资本经营预算支出</t>
  </si>
  <si>
    <t>国有资本经营预算支出</t>
  </si>
  <si>
    <t>国有资本经营预算调出资金</t>
  </si>
  <si>
    <t>表十九</t>
  </si>
  <si>
    <t>2023年广元市朝天区国有资本经营收入预算（草案）表</t>
  </si>
  <si>
    <t>表二十</t>
  </si>
  <si>
    <t>2023年广元市朝天区国有资本经营支出预算（草案）表</t>
  </si>
  <si>
    <t xml:space="preserve">国有资本经营预算支出 </t>
  </si>
  <si>
    <t xml:space="preserve">       国有企业办职教幼教补助支出</t>
  </si>
  <si>
    <t>表二十一</t>
  </si>
  <si>
    <t>2022年广元市朝天区社会保险基金预算收入执行情况表</t>
  </si>
  <si>
    <t>项  目</t>
  </si>
  <si>
    <r>
      <t>累计占预算</t>
    </r>
    <r>
      <rPr>
        <sz val="10"/>
        <rFont val="Times New Roman"/>
        <family val="1"/>
      </rPr>
      <t>%</t>
    </r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</si>
  <si>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</si>
  <si>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</si>
  <si>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</si>
  <si>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</si>
  <si>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</si>
  <si>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</si>
  <si>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</si>
  <si>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</si>
  <si>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三、城镇职工基本医疗保险基金收入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</si>
  <si>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</si>
  <si>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</si>
  <si>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</si>
  <si>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四、工伤保险基金收入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</si>
  <si>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</si>
  <si>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</si>
  <si>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</si>
  <si>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r>
      <t>五、生育保险基金</t>
    </r>
    <r>
      <rPr>
        <sz val="10"/>
        <color indexed="8"/>
        <rFont val="宋体"/>
        <family val="0"/>
      </rPr>
      <t>收入</t>
    </r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</si>
  <si>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</si>
  <si>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</si>
  <si>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</si>
  <si>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r>
      <t>六、城乡居民基本医疗保险基金</t>
    </r>
    <r>
      <rPr>
        <sz val="10"/>
        <color indexed="8"/>
        <rFont val="宋体"/>
        <family val="0"/>
      </rPr>
      <t>收入</t>
    </r>
  </si>
  <si>
    <t xml:space="preserve">    其中：城乡居民基本医疗保险基金财政补贴收入</t>
  </si>
  <si>
    <r>
      <t>七、城乡居民基本养老保险基金</t>
    </r>
    <r>
      <rPr>
        <sz val="10"/>
        <color indexed="8"/>
        <rFont val="宋体"/>
        <family val="0"/>
      </rPr>
      <t>收入</t>
    </r>
  </si>
  <si>
    <t>社会保险基金收入合计</t>
  </si>
  <si>
    <t>表二十二</t>
  </si>
  <si>
    <t>2022年广元市朝天区社会保险基金预算支出执行情况表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</si>
  <si>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</si>
  <si>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</si>
  <si>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</si>
  <si>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</si>
  <si>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</si>
  <si>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</si>
  <si>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</si>
  <si>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</si>
  <si>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</si>
  <si>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</si>
  <si>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三、城镇职工基本医疗保险基金支出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</si>
  <si>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</si>
  <si>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</si>
  <si>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</si>
  <si>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四、工伤保险基金支出</t>
  </si>
  <si>
    <t xml:space="preserve">    其中：工伤保险待遇</t>
  </si>
  <si>
    <t xml:space="preserve">          其他工伤保险基金支出</t>
  </si>
  <si>
    <r>
      <t>五、生育保险基金</t>
    </r>
    <r>
      <rPr>
        <sz val="10"/>
        <color indexed="8"/>
        <rFont val="宋体"/>
        <family val="0"/>
      </rPr>
      <t>支出</t>
    </r>
  </si>
  <si>
    <t xml:space="preserve">    其中：生育保险金</t>
  </si>
  <si>
    <t xml:space="preserve">          其他生育保险基金支出</t>
  </si>
  <si>
    <r>
      <t>七、城乡居民基本养老保险基金</t>
    </r>
    <r>
      <rPr>
        <sz val="10"/>
        <color indexed="8"/>
        <rFont val="宋体"/>
        <family val="0"/>
      </rPr>
      <t>支出</t>
    </r>
  </si>
  <si>
    <t>社会保险基金支出合计</t>
  </si>
  <si>
    <t>表二十三</t>
  </si>
  <si>
    <t>2022年广元市朝天区社会保险基金预算结余执行情况表</t>
  </si>
  <si>
    <t>一、企业职工基本养老保险基金本年收支结余</t>
  </si>
  <si>
    <t>　　企业职工基本养老保险基金年末滚存结余</t>
  </si>
  <si>
    <t>二、失业保险基金本年收支结余</t>
  </si>
  <si>
    <t>　　失业保险基金年末滚存结余</t>
  </si>
  <si>
    <t>三、城镇职工基本医疗保险基金本年收支结余</t>
  </si>
  <si>
    <t>　　城镇职工基本医疗保险基金年末滚存结余</t>
  </si>
  <si>
    <t>四、工伤保险基金本年收支结余</t>
  </si>
  <si>
    <t>　　工伤保险基金年末滚存结余</t>
  </si>
  <si>
    <r>
      <t>五、生育保险基金</t>
    </r>
    <r>
      <rPr>
        <sz val="10"/>
        <color indexed="8"/>
        <rFont val="宋体"/>
        <family val="0"/>
      </rPr>
      <t>本年收支结余</t>
    </r>
  </si>
  <si>
    <t>　　生育保险基金年末滚存结余</t>
  </si>
  <si>
    <r>
      <t>六、居民基本医疗保险基金</t>
    </r>
    <r>
      <rPr>
        <sz val="10"/>
        <color indexed="8"/>
        <rFont val="宋体"/>
        <family val="0"/>
      </rPr>
      <t>本年收支结余</t>
    </r>
  </si>
  <si>
    <t xml:space="preserve">    居民基本医疗保险基金年末滚存结余</t>
  </si>
  <si>
    <t>　　(一)新型农村合作医疗基金本年收支结余</t>
  </si>
  <si>
    <t>　　　　新型农村合作医疗基金年末滚存结余</t>
  </si>
  <si>
    <t>　　(二)城镇居民基本医疗保险基金本年收支结余</t>
  </si>
  <si>
    <t>　　　　城镇居民基本医疗保险基金年末滚存结余</t>
  </si>
  <si>
    <t>　　(三)城乡居民基本医疗保险基金本年收支结余</t>
  </si>
  <si>
    <t>　　　　城乡居民基本医疗保险基金年末滚存结余</t>
  </si>
  <si>
    <r>
      <t>七、城乡居民基本养老保险基金</t>
    </r>
    <r>
      <rPr>
        <sz val="10"/>
        <color indexed="8"/>
        <rFont val="宋体"/>
        <family val="0"/>
      </rPr>
      <t>本年收支结余</t>
    </r>
  </si>
  <si>
    <t>　　城乡居民基本养老保险基金年末滚存结余</t>
  </si>
  <si>
    <t>社会保险基金本年收支结余</t>
  </si>
  <si>
    <t>社会保险基金年末滚存结余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</si>
</sst>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-* #,##0_-;\-* #,##0_-;_-* &quot;-&quot;_-;_-@_-"/>
    <numFmt numFmtId="178" formatCode="_-* #,##0.00_-;\-* #,##0.00_-;_-* &quot;-&quot;??_-;_-@_-"/>
    <numFmt numFmtId="179" formatCode="0.00_ "/>
    <numFmt numFmtId="180" formatCode="0.00_);[Red]\(0.00\)"/>
    <numFmt numFmtId="181" formatCode="#,##0_ "/>
    <numFmt numFmtId="182" formatCode="#,##0.00_ "/>
    <numFmt numFmtId="183" formatCode="0_ "/>
    <numFmt numFmtId="184" formatCode="0_ ;[Red]\-0\ "/>
    <numFmt numFmtId="185" formatCode="0_);[Red]\(0\)"/>
  </numFmts>
  <fonts count="6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20"/>
      <name val="方正大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0"/>
      <name val="方正小标宋简体"/>
      <family val="4"/>
    </font>
    <font>
      <b/>
      <sz val="16"/>
      <name val="方正大标宋简体"/>
      <family val="0"/>
    </font>
    <font>
      <sz val="12"/>
      <name val="Arial Narrow"/>
      <family val="2"/>
    </font>
    <font>
      <b/>
      <sz val="18"/>
      <name val="方正大标宋简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b/>
      <sz val="18"/>
      <color indexed="8"/>
      <name val="方正大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大标宋简体"/>
      <family val="0"/>
    </font>
    <font>
      <b/>
      <sz val="10"/>
      <name val="黑体"/>
      <family val="3"/>
    </font>
    <font>
      <b/>
      <sz val="20"/>
      <name val="宋体"/>
      <family val="0"/>
    </font>
    <font>
      <sz val="10"/>
      <name val="黑体"/>
      <family val="3"/>
    </font>
    <font>
      <b/>
      <sz val="10"/>
      <color indexed="8"/>
      <name val="方正大标宋简体"/>
      <family val="0"/>
    </font>
    <font>
      <sz val="10"/>
      <color indexed="10"/>
      <name val="宋体"/>
      <family val="0"/>
    </font>
    <font>
      <b/>
      <sz val="22"/>
      <name val="方正大标宋简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仿宋_GB2312"/>
      <family val="3"/>
    </font>
    <font>
      <sz val="12"/>
      <name val="Courier"/>
      <family val="2"/>
    </font>
    <font>
      <sz val="10"/>
      <name val="Times New Roman"/>
      <family val="1"/>
    </font>
    <font>
      <sz val="12"/>
      <color rgb="FFFF0000"/>
      <name val="宋体"/>
      <family val="0"/>
    </font>
    <font>
      <b/>
      <sz val="18"/>
      <color theme="1"/>
      <name val="方正大标宋简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大标宋简体"/>
      <family val="0"/>
    </font>
    <font>
      <b/>
      <sz val="10"/>
      <color theme="1"/>
      <name val="宋体"/>
      <family val="0"/>
    </font>
    <font>
      <b/>
      <sz val="10"/>
      <color theme="1"/>
      <name val="方正大标宋简体"/>
      <family val="0"/>
    </font>
    <font>
      <sz val="10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8" borderId="2" applyNumberFormat="0" applyFont="0" applyAlignment="0" applyProtection="0"/>
    <xf numFmtId="0" fontId="3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48" fillId="12" borderId="6" applyNumberFormat="0" applyAlignment="0" applyProtection="0"/>
    <xf numFmtId="0" fontId="39" fillId="12" borderId="1" applyNumberFormat="0" applyAlignment="0" applyProtection="0"/>
    <xf numFmtId="0" fontId="40" fillId="3" borderId="1" applyNumberFormat="0" applyAlignment="0" applyProtection="0"/>
    <xf numFmtId="0" fontId="36" fillId="13" borderId="7" applyNumberFormat="0" applyAlignment="0" applyProtection="0"/>
    <xf numFmtId="0" fontId="16" fillId="3" borderId="0" applyNumberFormat="0" applyBorder="0" applyAlignment="0" applyProtection="0"/>
    <xf numFmtId="0" fontId="35" fillId="14" borderId="0" applyNumberFormat="0" applyBorder="0" applyAlignment="0" applyProtection="0"/>
    <xf numFmtId="0" fontId="42" fillId="0" borderId="8" applyNumberFormat="0" applyFill="0" applyAlignment="0" applyProtection="0"/>
    <xf numFmtId="0" fontId="49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5" borderId="0" applyNumberFormat="0" applyBorder="0" applyAlignment="0" applyProtection="0"/>
    <xf numFmtId="0" fontId="43" fillId="0" borderId="5" applyNumberFormat="0" applyFill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6" borderId="0" applyNumberFormat="0" applyBorder="0" applyAlignment="0" applyProtection="0"/>
    <xf numFmtId="0" fontId="50" fillId="0" borderId="0">
      <alignment/>
      <protection/>
    </xf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0" fontId="16" fillId="4" borderId="0" applyNumberFormat="0" applyBorder="0" applyAlignment="0" applyProtection="0"/>
    <xf numFmtId="0" fontId="35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16" fillId="7" borderId="0" applyNumberFormat="0" applyBorder="0" applyAlignment="0" applyProtection="0"/>
    <xf numFmtId="0" fontId="35" fillId="23" borderId="0" applyNumberFormat="0" applyBorder="0" applyAlignment="0" applyProtection="0"/>
    <xf numFmtId="0" fontId="35" fillId="9" borderId="0" applyNumberFormat="0" applyBorder="0" applyAlignment="0" applyProtection="0"/>
    <xf numFmtId="0" fontId="0" fillId="0" borderId="0">
      <alignment/>
      <protection/>
    </xf>
    <xf numFmtId="0" fontId="3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35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1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6" borderId="0" applyNumberFormat="0" applyBorder="0" applyAlignment="0" applyProtection="0"/>
    <xf numFmtId="0" fontId="39" fillId="12" borderId="1" applyNumberFormat="0" applyAlignment="0" applyProtection="0"/>
    <xf numFmtId="0" fontId="36" fillId="13" borderId="7" applyNumberFormat="0" applyAlignment="0" applyProtection="0"/>
    <xf numFmtId="0" fontId="4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8" fillId="15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0" fillId="8" borderId="2" applyNumberFormat="0" applyFont="0" applyAlignment="0" applyProtection="0"/>
    <xf numFmtId="0" fontId="48" fillId="12" borderId="6" applyNumberFormat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47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176" fontId="0" fillId="0" borderId="0" applyFont="0" applyFill="0" applyBorder="0" applyAlignment="0" applyProtection="0"/>
    <xf numFmtId="4" fontId="52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9">
    <xf numFmtId="0" fontId="0" fillId="0" borderId="0" xfId="0" applyFont="1" applyAlignment="1">
      <alignment vertical="center"/>
    </xf>
    <xf numFmtId="0" fontId="1" fillId="0" borderId="0" xfId="139" applyFont="1" applyFill="1">
      <alignment vertical="center"/>
      <protection/>
    </xf>
    <xf numFmtId="0" fontId="0" fillId="0" borderId="0" xfId="139" applyFill="1">
      <alignment vertical="center"/>
      <protection/>
    </xf>
    <xf numFmtId="179" fontId="0" fillId="0" borderId="0" xfId="139" applyNumberFormat="1" applyFill="1" applyAlignment="1">
      <alignment horizontal="right" vertical="center"/>
      <protection/>
    </xf>
    <xf numFmtId="0" fontId="2" fillId="0" borderId="0" xfId="139" applyFont="1" applyFill="1">
      <alignment vertical="center"/>
      <protection/>
    </xf>
    <xf numFmtId="0" fontId="3" fillId="0" borderId="0" xfId="139" applyFont="1" applyFill="1" applyAlignment="1">
      <alignment horizontal="center" vertical="center"/>
      <protection/>
    </xf>
    <xf numFmtId="0" fontId="4" fillId="0" borderId="0" xfId="139" applyFont="1" applyFill="1">
      <alignment vertical="center"/>
      <protection/>
    </xf>
    <xf numFmtId="179" fontId="4" fillId="0" borderId="0" xfId="139" applyNumberFormat="1" applyFont="1" applyFill="1" applyAlignment="1">
      <alignment horizontal="right" vertical="center"/>
      <protection/>
    </xf>
    <xf numFmtId="0" fontId="4" fillId="0" borderId="10" xfId="139" applyFont="1" applyFill="1" applyBorder="1" applyAlignment="1">
      <alignment horizontal="center" vertical="center" wrapText="1"/>
      <protection/>
    </xf>
    <xf numFmtId="179" fontId="4" fillId="0" borderId="10" xfId="139" applyNumberFormat="1" applyFont="1" applyFill="1" applyBorder="1" applyAlignment="1">
      <alignment horizontal="center" vertical="center" wrapText="1"/>
      <protection/>
    </xf>
    <xf numFmtId="179" fontId="4" fillId="0" borderId="10" xfId="135" applyNumberFormat="1" applyFont="1" applyFill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179" fontId="4" fillId="0" borderId="12" xfId="132" applyNumberFormat="1" applyFont="1" applyFill="1" applyBorder="1" applyAlignment="1">
      <alignment horizontal="center" vertical="center" wrapText="1"/>
      <protection/>
    </xf>
    <xf numFmtId="179" fontId="4" fillId="24" borderId="12" xfId="132" applyNumberFormat="1" applyFont="1" applyFill="1" applyBorder="1" applyAlignment="1">
      <alignment horizontal="center" vertical="center" wrapText="1"/>
      <protection/>
    </xf>
    <xf numFmtId="0" fontId="4" fillId="0" borderId="12" xfId="132" applyFont="1" applyFill="1" applyBorder="1" applyAlignment="1">
      <alignment horizontal="center" vertical="center" wrapText="1"/>
      <protection/>
    </xf>
    <xf numFmtId="0" fontId="5" fillId="0" borderId="10" xfId="139" applyFont="1" applyFill="1" applyBorder="1" applyAlignment="1">
      <alignment horizontal="justify" vertical="center" wrapText="1"/>
      <protection/>
    </xf>
    <xf numFmtId="179" fontId="4" fillId="0" borderId="13" xfId="139" applyNumberFormat="1" applyFont="1" applyFill="1" applyBorder="1" applyAlignment="1">
      <alignment horizontal="right" vertical="center" wrapText="1"/>
      <protection/>
    </xf>
    <xf numFmtId="179" fontId="4" fillId="0" borderId="10" xfId="0" applyNumberFormat="1" applyFont="1" applyBorder="1" applyAlignment="1">
      <alignment horizontal="right" vertical="center" wrapText="1"/>
    </xf>
    <xf numFmtId="0" fontId="0" fillId="0" borderId="10" xfId="68" applyBorder="1">
      <alignment vertical="center"/>
      <protection/>
    </xf>
    <xf numFmtId="0" fontId="0" fillId="0" borderId="10" xfId="139" applyFill="1" applyBorder="1">
      <alignment vertical="center"/>
      <protection/>
    </xf>
    <xf numFmtId="0" fontId="4" fillId="0" borderId="10" xfId="139" applyFont="1" applyFill="1" applyBorder="1" applyAlignment="1">
      <alignment horizontal="justify" vertical="center" wrapText="1"/>
      <protection/>
    </xf>
    <xf numFmtId="179" fontId="4" fillId="0" borderId="10" xfId="139" applyNumberFormat="1" applyFont="1" applyFill="1" applyBorder="1" applyAlignment="1">
      <alignment horizontal="right" vertical="center" wrapText="1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139" applyFont="1" applyFill="1" applyBorder="1" applyAlignment="1">
      <alignment horizontal="center" vertical="center" wrapText="1"/>
      <protection/>
    </xf>
    <xf numFmtId="179" fontId="7" fillId="0" borderId="13" xfId="139" applyNumberFormat="1" applyFont="1" applyFill="1" applyBorder="1" applyAlignment="1">
      <alignment horizontal="right" vertical="center" wrapText="1"/>
      <protection/>
    </xf>
    <xf numFmtId="179" fontId="7" fillId="0" borderId="10" xfId="139" applyNumberFormat="1" applyFont="1" applyFill="1" applyBorder="1" applyAlignment="1">
      <alignment horizontal="right" vertical="center" wrapText="1"/>
      <protection/>
    </xf>
    <xf numFmtId="179" fontId="7" fillId="0" borderId="10" xfId="0" applyNumberFormat="1" applyFont="1" applyBorder="1" applyAlignment="1">
      <alignment horizontal="right" vertical="center" wrapText="1"/>
    </xf>
    <xf numFmtId="0" fontId="1" fillId="0" borderId="10" xfId="139" applyFont="1" applyFill="1" applyBorder="1">
      <alignment vertical="center"/>
      <protection/>
    </xf>
    <xf numFmtId="0" fontId="1" fillId="0" borderId="14" xfId="139" applyFont="1" applyFill="1" applyBorder="1" applyAlignment="1">
      <alignment horizontal="left" vertical="center" wrapText="1"/>
      <protection/>
    </xf>
    <xf numFmtId="179" fontId="0" fillId="0" borderId="14" xfId="139" applyNumberFormat="1" applyFont="1" applyFill="1" applyBorder="1" applyAlignment="1">
      <alignment horizontal="right" vertical="center" wrapText="1"/>
      <protection/>
    </xf>
    <xf numFmtId="179" fontId="0" fillId="0" borderId="0" xfId="139" applyNumberFormat="1" applyFont="1" applyFill="1" applyBorder="1" applyAlignment="1">
      <alignment horizontal="right" vertical="center" wrapText="1"/>
      <protection/>
    </xf>
    <xf numFmtId="0" fontId="1" fillId="0" borderId="0" xfId="139" applyFont="1" applyFill="1">
      <alignment vertical="center"/>
      <protection/>
    </xf>
    <xf numFmtId="0" fontId="0" fillId="26" borderId="0" xfId="139" applyFill="1">
      <alignment vertical="center"/>
      <protection/>
    </xf>
    <xf numFmtId="0" fontId="2" fillId="26" borderId="0" xfId="139" applyFont="1" applyFill="1">
      <alignment vertical="center"/>
      <protection/>
    </xf>
    <xf numFmtId="0" fontId="3" fillId="26" borderId="0" xfId="139" applyFont="1" applyFill="1" applyAlignment="1">
      <alignment horizontal="center" vertical="center"/>
      <protection/>
    </xf>
    <xf numFmtId="0" fontId="4" fillId="26" borderId="0" xfId="139" applyFont="1" applyFill="1">
      <alignment vertical="center"/>
      <protection/>
    </xf>
    <xf numFmtId="0" fontId="4" fillId="0" borderId="0" xfId="139" applyFont="1" applyFill="1" applyAlignment="1">
      <alignment horizontal="right" vertical="center"/>
      <protection/>
    </xf>
    <xf numFmtId="0" fontId="4" fillId="26" borderId="10" xfId="139" applyFont="1" applyFill="1" applyBorder="1" applyAlignment="1">
      <alignment horizontal="center" vertical="center" wrapText="1"/>
      <protection/>
    </xf>
    <xf numFmtId="179" fontId="4" fillId="26" borderId="13" xfId="139" applyNumberFormat="1" applyFont="1" applyFill="1" applyBorder="1" applyAlignment="1">
      <alignment horizontal="center" vertical="center" wrapText="1"/>
      <protection/>
    </xf>
    <xf numFmtId="179" fontId="4" fillId="26" borderId="10" xfId="135" applyNumberFormat="1" applyFont="1" applyFill="1" applyBorder="1" applyAlignment="1">
      <alignment horizontal="center" vertical="center" wrapText="1"/>
      <protection/>
    </xf>
    <xf numFmtId="0" fontId="4" fillId="26" borderId="13" xfId="139" applyFont="1" applyFill="1" applyBorder="1" applyAlignment="1">
      <alignment horizontal="center" vertical="center" wrapText="1"/>
      <protection/>
    </xf>
    <xf numFmtId="179" fontId="4" fillId="0" borderId="10" xfId="132" applyNumberFormat="1" applyFont="1" applyFill="1" applyBorder="1" applyAlignment="1">
      <alignment horizontal="center" vertical="center" wrapText="1"/>
      <protection/>
    </xf>
    <xf numFmtId="179" fontId="4" fillId="24" borderId="10" xfId="132" applyNumberFormat="1" applyFont="1" applyFill="1" applyBorder="1" applyAlignment="1">
      <alignment horizontal="center" vertical="center" wrapText="1"/>
      <protection/>
    </xf>
    <xf numFmtId="0" fontId="4" fillId="0" borderId="10" xfId="13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179" fontId="4" fillId="26" borderId="13" xfId="139" applyNumberFormat="1" applyFont="1" applyFill="1" applyBorder="1" applyAlignment="1">
      <alignment horizontal="right" vertical="center" wrapText="1"/>
      <protection/>
    </xf>
    <xf numFmtId="180" fontId="8" fillId="26" borderId="10" xfId="0" applyNumberFormat="1" applyFont="1" applyFill="1" applyBorder="1" applyAlignment="1">
      <alignment horizontal="right" vertical="center" wrapText="1"/>
    </xf>
    <xf numFmtId="179" fontId="7" fillId="26" borderId="13" xfId="139" applyNumberFormat="1" applyFont="1" applyFill="1" applyBorder="1" applyAlignment="1">
      <alignment horizontal="right" vertical="center" wrapText="1"/>
      <protection/>
    </xf>
    <xf numFmtId="0" fontId="1" fillId="0" borderId="10" xfId="139" applyFont="1" applyFill="1" applyBorder="1">
      <alignment vertical="center"/>
      <protection/>
    </xf>
    <xf numFmtId="179" fontId="0" fillId="26" borderId="0" xfId="139" applyNumberFormat="1" applyFill="1">
      <alignment vertical="center"/>
      <protection/>
    </xf>
    <xf numFmtId="179" fontId="4" fillId="26" borderId="0" xfId="139" applyNumberFormat="1" applyFont="1" applyFill="1">
      <alignment vertical="center"/>
      <protection/>
    </xf>
    <xf numFmtId="179" fontId="4" fillId="26" borderId="0" xfId="139" applyNumberFormat="1" applyFont="1" applyFill="1" applyAlignment="1">
      <alignment horizontal="right" vertical="center"/>
      <protection/>
    </xf>
    <xf numFmtId="179" fontId="4" fillId="26" borderId="10" xfId="132" applyNumberFormat="1" applyFont="1" applyFill="1" applyBorder="1" applyAlignment="1">
      <alignment horizontal="center" vertical="center" wrapText="1"/>
      <protection/>
    </xf>
    <xf numFmtId="179" fontId="4" fillId="26" borderId="10" xfId="0" applyNumberFormat="1" applyFont="1" applyFill="1" applyBorder="1" applyAlignment="1">
      <alignment horizontal="right" vertical="center" wrapText="1"/>
    </xf>
    <xf numFmtId="0" fontId="0" fillId="0" borderId="10" xfId="68" applyFont="1" applyFill="1" applyBorder="1">
      <alignment vertical="center"/>
      <protection/>
    </xf>
    <xf numFmtId="0" fontId="9" fillId="0" borderId="10" xfId="68" applyFont="1" applyFill="1" applyBorder="1">
      <alignment vertical="center"/>
      <protection/>
    </xf>
    <xf numFmtId="0" fontId="1" fillId="0" borderId="10" xfId="68" applyFont="1" applyBorder="1">
      <alignment vertical="center"/>
      <protection/>
    </xf>
    <xf numFmtId="180" fontId="4" fillId="0" borderId="10" xfId="139" applyNumberFormat="1" applyFont="1" applyFill="1" applyBorder="1" applyAlignment="1">
      <alignment horizontal="right" vertical="center" wrapText="1"/>
      <protection/>
    </xf>
    <xf numFmtId="179" fontId="7" fillId="26" borderId="10" xfId="0" applyNumberFormat="1" applyFont="1" applyFill="1" applyBorder="1" applyAlignment="1">
      <alignment horizontal="right" vertical="center" wrapText="1"/>
    </xf>
    <xf numFmtId="0" fontId="0" fillId="0" borderId="0" xfId="68" applyBorder="1">
      <alignment vertical="center"/>
      <protection/>
    </xf>
    <xf numFmtId="0" fontId="1" fillId="0" borderId="0" xfId="68" applyFont="1" applyBorder="1">
      <alignment vertical="center"/>
      <protection/>
    </xf>
    <xf numFmtId="0" fontId="9" fillId="0" borderId="0" xfId="68" applyFont="1" applyFill="1">
      <alignment vertical="center"/>
      <protection/>
    </xf>
    <xf numFmtId="0" fontId="10" fillId="0" borderId="0" xfId="68" applyFont="1" applyFill="1">
      <alignment vertical="center"/>
      <protection/>
    </xf>
    <xf numFmtId="0" fontId="1" fillId="0" borderId="0" xfId="68" applyFont="1" applyFill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0" xfId="68">
      <alignment vertical="center"/>
      <protection/>
    </xf>
    <xf numFmtId="179" fontId="0" fillId="0" borderId="0" xfId="68" applyNumberFormat="1">
      <alignment vertical="center"/>
      <protection/>
    </xf>
    <xf numFmtId="0" fontId="2" fillId="0" borderId="0" xfId="68" applyFont="1" applyAlignment="1">
      <alignment horizontal="left" vertical="center"/>
      <protection/>
    </xf>
    <xf numFmtId="179" fontId="11" fillId="0" borderId="0" xfId="68" applyNumberFormat="1" applyFont="1" applyAlignment="1">
      <alignment horizontal="center" vertical="center"/>
      <protection/>
    </xf>
    <xf numFmtId="0" fontId="12" fillId="0" borderId="0" xfId="73" applyFont="1" applyAlignment="1">
      <alignment horizontal="center" vertical="center"/>
      <protection/>
    </xf>
    <xf numFmtId="179" fontId="12" fillId="0" borderId="0" xfId="73" applyNumberFormat="1" applyFont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179" fontId="4" fillId="0" borderId="0" xfId="68" applyNumberFormat="1" applyFont="1" applyBorder="1" applyAlignment="1">
      <alignment horizontal="right" vertical="center"/>
      <protection/>
    </xf>
    <xf numFmtId="0" fontId="4" fillId="0" borderId="12" xfId="68" applyFont="1" applyBorder="1" applyAlignment="1">
      <alignment horizontal="center" vertical="center"/>
      <protection/>
    </xf>
    <xf numFmtId="179" fontId="4" fillId="0" borderId="12" xfId="68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center"/>
    </xf>
    <xf numFmtId="179" fontId="4" fillId="0" borderId="10" xfId="73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left" vertical="center"/>
    </xf>
    <xf numFmtId="179" fontId="7" fillId="0" borderId="10" xfId="73" applyNumberFormat="1" applyFont="1" applyBorder="1" applyAlignment="1">
      <alignment horizontal="right" vertical="center"/>
      <protection/>
    </xf>
    <xf numFmtId="179" fontId="4" fillId="0" borderId="10" xfId="68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9" fontId="1" fillId="0" borderId="0" xfId="68" applyNumberFormat="1" applyFont="1" applyFill="1" applyAlignment="1">
      <alignment horizontal="center" vertical="center"/>
      <protection/>
    </xf>
    <xf numFmtId="179" fontId="0" fillId="0" borderId="0" xfId="68" applyNumberFormat="1" applyFont="1" applyFill="1" applyAlignment="1">
      <alignment horizontal="center" vertical="center"/>
      <protection/>
    </xf>
    <xf numFmtId="0" fontId="13" fillId="0" borderId="0" xfId="68" applyFont="1" applyFill="1">
      <alignment vertical="center"/>
      <protection/>
    </xf>
    <xf numFmtId="0" fontId="1" fillId="0" borderId="0" xfId="68" applyFont="1">
      <alignment vertical="center"/>
      <protection/>
    </xf>
    <xf numFmtId="179" fontId="1" fillId="0" borderId="0" xfId="68" applyNumberFormat="1" applyFont="1" applyAlignment="1">
      <alignment horizontal="center" vertical="center"/>
      <protection/>
    </xf>
    <xf numFmtId="0" fontId="0" fillId="0" borderId="0" xfId="68" applyFont="1">
      <alignment vertical="center"/>
      <protection/>
    </xf>
    <xf numFmtId="179" fontId="0" fillId="0" borderId="0" xfId="68" applyNumberFormat="1" applyFont="1" applyAlignment="1">
      <alignment horizontal="center" vertical="center"/>
      <protection/>
    </xf>
    <xf numFmtId="0" fontId="1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14" fillId="0" borderId="0" xfId="68" applyFont="1" applyAlignment="1">
      <alignment horizontal="center" vertical="center"/>
      <protection/>
    </xf>
    <xf numFmtId="179" fontId="14" fillId="0" borderId="0" xfId="68" applyNumberFormat="1" applyFont="1" applyAlignment="1">
      <alignment horizontal="center" vertical="center"/>
      <protection/>
    </xf>
    <xf numFmtId="0" fontId="4" fillId="0" borderId="13" xfId="73" applyFont="1" applyBorder="1" applyAlignment="1">
      <alignment vertical="center"/>
      <protection/>
    </xf>
    <xf numFmtId="179" fontId="4" fillId="0" borderId="10" xfId="73" applyNumberFormat="1" applyFont="1" applyFill="1" applyBorder="1" applyAlignment="1">
      <alignment horizontal="right" vertical="center"/>
      <protection/>
    </xf>
    <xf numFmtId="0" fontId="7" fillId="0" borderId="10" xfId="68" applyFont="1" applyBorder="1" applyAlignment="1">
      <alignment horizontal="center" vertical="center"/>
      <protection/>
    </xf>
    <xf numFmtId="0" fontId="0" fillId="0" borderId="0" xfId="68" applyFont="1" applyBorder="1">
      <alignment vertical="center"/>
      <protection/>
    </xf>
    <xf numFmtId="0" fontId="0" fillId="26" borderId="0" xfId="68" applyFill="1">
      <alignment vertical="center"/>
      <protection/>
    </xf>
    <xf numFmtId="179" fontId="0" fillId="26" borderId="0" xfId="68" applyNumberFormat="1" applyFill="1" applyAlignment="1">
      <alignment horizontal="right" vertical="center"/>
      <protection/>
    </xf>
    <xf numFmtId="181" fontId="2" fillId="26" borderId="0" xfId="73" applyNumberFormat="1" applyFont="1" applyFill="1">
      <alignment/>
      <protection/>
    </xf>
    <xf numFmtId="0" fontId="12" fillId="26" borderId="0" xfId="68" applyFont="1" applyFill="1" applyAlignment="1">
      <alignment horizontal="center" vertical="center"/>
      <protection/>
    </xf>
    <xf numFmtId="0" fontId="12" fillId="0" borderId="0" xfId="68" applyFont="1" applyAlignment="1">
      <alignment horizontal="center" vertical="center"/>
      <protection/>
    </xf>
    <xf numFmtId="0" fontId="4" fillId="26" borderId="0" xfId="68" applyFont="1" applyFill="1" applyBorder="1" applyAlignment="1">
      <alignment horizontal="center" vertical="center"/>
      <protection/>
    </xf>
    <xf numFmtId="179" fontId="4" fillId="26" borderId="0" xfId="68" applyNumberFormat="1" applyFont="1" applyFill="1" applyBorder="1" applyAlignment="1">
      <alignment horizontal="right" vertical="center"/>
      <protection/>
    </xf>
    <xf numFmtId="179" fontId="4" fillId="26" borderId="0" xfId="68" applyNumberFormat="1" applyFont="1" applyFill="1" applyAlignment="1">
      <alignment horizontal="right" vertical="center"/>
      <protection/>
    </xf>
    <xf numFmtId="179" fontId="4" fillId="0" borderId="0" xfId="68" applyNumberFormat="1" applyFont="1" applyBorder="1" applyAlignment="1">
      <alignment horizontal="center" vertical="center" wrapText="1"/>
      <protection/>
    </xf>
    <xf numFmtId="0" fontId="4" fillId="26" borderId="12" xfId="68" applyFont="1" applyFill="1" applyBorder="1" applyAlignment="1">
      <alignment horizontal="center" vertical="center"/>
      <protection/>
    </xf>
    <xf numFmtId="179" fontId="4" fillId="26" borderId="11" xfId="68" applyNumberFormat="1" applyFont="1" applyFill="1" applyBorder="1" applyAlignment="1">
      <alignment horizontal="center" vertical="center" wrapText="1"/>
      <protection/>
    </xf>
    <xf numFmtId="179" fontId="4" fillId="26" borderId="12" xfId="132" applyNumberFormat="1" applyFont="1" applyFill="1" applyBorder="1" applyAlignment="1">
      <alignment horizontal="center" vertical="center" wrapText="1"/>
      <protection/>
    </xf>
    <xf numFmtId="179" fontId="4" fillId="26" borderId="11" xfId="132" applyNumberFormat="1" applyFont="1" applyFill="1" applyBorder="1" applyAlignment="1">
      <alignment horizontal="center" vertical="center" wrapText="1"/>
      <protection/>
    </xf>
    <xf numFmtId="0" fontId="4" fillId="26" borderId="13" xfId="0" applyFont="1" applyFill="1" applyBorder="1" applyAlignment="1">
      <alignment vertical="center"/>
    </xf>
    <xf numFmtId="179" fontId="4" fillId="26" borderId="10" xfId="73" applyNumberFormat="1" applyFont="1" applyFill="1" applyBorder="1" applyAlignment="1">
      <alignment horizontal="right" vertical="center"/>
      <protection/>
    </xf>
    <xf numFmtId="0" fontId="0" fillId="26" borderId="13" xfId="68" applyFont="1" applyFill="1" applyBorder="1">
      <alignment vertical="center"/>
      <protection/>
    </xf>
    <xf numFmtId="0" fontId="0" fillId="0" borderId="10" xfId="68" applyFont="1" applyBorder="1">
      <alignment vertical="center"/>
      <protection/>
    </xf>
    <xf numFmtId="179" fontId="4" fillId="26" borderId="13" xfId="73" applyNumberFormat="1" applyFont="1" applyFill="1" applyBorder="1" applyAlignment="1">
      <alignment horizontal="right" vertical="center"/>
      <protection/>
    </xf>
    <xf numFmtId="0" fontId="0" fillId="26" borderId="10" xfId="68" applyFill="1" applyBorder="1">
      <alignment vertical="center"/>
      <protection/>
    </xf>
    <xf numFmtId="0" fontId="0" fillId="26" borderId="10" xfId="68" applyFont="1" applyFill="1" applyBorder="1">
      <alignment vertical="center"/>
      <protection/>
    </xf>
    <xf numFmtId="0" fontId="0" fillId="0" borderId="15" xfId="68" applyFont="1" applyBorder="1">
      <alignment vertical="center"/>
      <protection/>
    </xf>
    <xf numFmtId="0" fontId="4" fillId="26" borderId="13" xfId="0" applyFont="1" applyFill="1" applyBorder="1" applyAlignment="1">
      <alignment horizontal="left" vertical="center"/>
    </xf>
    <xf numFmtId="179" fontId="7" fillId="26" borderId="13" xfId="73" applyNumberFormat="1" applyFont="1" applyFill="1" applyBorder="1" applyAlignment="1">
      <alignment horizontal="right" vertical="center"/>
      <protection/>
    </xf>
    <xf numFmtId="0" fontId="1" fillId="26" borderId="10" xfId="68" applyFont="1" applyFill="1" applyBorder="1">
      <alignment vertical="center"/>
      <protection/>
    </xf>
    <xf numFmtId="179" fontId="4" fillId="26" borderId="13" xfId="68" applyNumberFormat="1" applyFont="1" applyFill="1" applyBorder="1" applyAlignment="1">
      <alignment horizontal="center" vertical="center"/>
      <protection/>
    </xf>
    <xf numFmtId="0" fontId="9" fillId="26" borderId="10" xfId="68" applyFont="1" applyFill="1" applyBorder="1">
      <alignment vertical="center"/>
      <protection/>
    </xf>
    <xf numFmtId="179" fontId="4" fillId="26" borderId="10" xfId="68" applyNumberFormat="1" applyFont="1" applyFill="1" applyBorder="1" applyAlignment="1">
      <alignment horizontal="right" vertical="center"/>
      <protection/>
    </xf>
    <xf numFmtId="0" fontId="4" fillId="26" borderId="11" xfId="0" applyFont="1" applyFill="1" applyBorder="1" applyAlignment="1">
      <alignment horizontal="left" vertical="center"/>
    </xf>
    <xf numFmtId="0" fontId="1" fillId="0" borderId="10" xfId="68" applyFont="1" applyFill="1" applyBorder="1">
      <alignment vertical="center"/>
      <protection/>
    </xf>
    <xf numFmtId="179" fontId="0" fillId="26" borderId="10" xfId="68" applyNumberFormat="1" applyFont="1" applyFill="1" applyBorder="1" applyAlignment="1">
      <alignment horizontal="right" vertical="center"/>
      <protection/>
    </xf>
    <xf numFmtId="0" fontId="9" fillId="0" borderId="10" xfId="68" applyFont="1" applyFill="1" applyBorder="1">
      <alignment vertical="center"/>
      <protection/>
    </xf>
    <xf numFmtId="0" fontId="0" fillId="26" borderId="0" xfId="68" applyFont="1" applyFill="1">
      <alignment vertical="center"/>
      <protection/>
    </xf>
    <xf numFmtId="179" fontId="0" fillId="26" borderId="0" xfId="68" applyNumberFormat="1" applyFont="1" applyFill="1" applyAlignment="1">
      <alignment horizontal="right" vertical="center"/>
      <protection/>
    </xf>
    <xf numFmtId="0" fontId="9" fillId="26" borderId="0" xfId="68" applyFont="1" applyFill="1">
      <alignment vertical="center"/>
      <protection/>
    </xf>
    <xf numFmtId="0" fontId="1" fillId="26" borderId="0" xfId="68" applyFont="1" applyFill="1">
      <alignment vertical="center"/>
      <protection/>
    </xf>
    <xf numFmtId="179" fontId="1" fillId="26" borderId="0" xfId="68" applyNumberFormat="1" applyFont="1" applyFill="1" applyAlignment="1">
      <alignment horizontal="right" vertical="center"/>
      <protection/>
    </xf>
    <xf numFmtId="0" fontId="0" fillId="0" borderId="0" xfId="68" applyFont="1">
      <alignment vertical="center"/>
      <protection/>
    </xf>
    <xf numFmtId="179" fontId="0" fillId="26" borderId="0" xfId="68" applyNumberFormat="1" applyFill="1">
      <alignment vertical="center"/>
      <protection/>
    </xf>
    <xf numFmtId="179" fontId="4" fillId="26" borderId="0" xfId="68" applyNumberFormat="1" applyFont="1" applyFill="1" applyBorder="1" applyAlignment="1">
      <alignment horizontal="center" vertical="center"/>
      <protection/>
    </xf>
    <xf numFmtId="179" fontId="4" fillId="26" borderId="0" xfId="68" applyNumberFormat="1" applyFont="1" applyFill="1">
      <alignment vertical="center"/>
      <protection/>
    </xf>
    <xf numFmtId="179" fontId="4" fillId="26" borderId="0" xfId="68" applyNumberFormat="1" applyFont="1" applyFill="1" applyBorder="1" applyAlignment="1">
      <alignment horizontal="center" vertical="center" wrapText="1"/>
      <protection/>
    </xf>
    <xf numFmtId="179" fontId="4" fillId="26" borderId="13" xfId="132" applyNumberFormat="1" applyFont="1" applyFill="1" applyBorder="1" applyAlignment="1">
      <alignment horizontal="center" vertical="center" wrapText="1"/>
      <protection/>
    </xf>
    <xf numFmtId="0" fontId="4" fillId="26" borderId="10" xfId="132" applyFont="1" applyFill="1" applyBorder="1" applyAlignment="1">
      <alignment horizontal="center" vertical="center" wrapText="1"/>
      <protection/>
    </xf>
    <xf numFmtId="0" fontId="4" fillId="26" borderId="13" xfId="73" applyFont="1" applyFill="1" applyBorder="1" applyAlignment="1">
      <alignment vertical="center"/>
      <protection/>
    </xf>
    <xf numFmtId="0" fontId="0" fillId="26" borderId="10" xfId="68" applyFill="1" applyBorder="1">
      <alignment vertical="center"/>
      <protection/>
    </xf>
    <xf numFmtId="179" fontId="4" fillId="26" borderId="13" xfId="68" applyNumberFormat="1" applyFont="1" applyFill="1" applyBorder="1" applyAlignment="1">
      <alignment horizontal="right" vertical="center"/>
      <protection/>
    </xf>
    <xf numFmtId="0" fontId="0" fillId="26" borderId="10" xfId="68" applyFont="1" applyFill="1" applyBorder="1">
      <alignment vertical="center"/>
      <protection/>
    </xf>
    <xf numFmtId="0" fontId="9" fillId="26" borderId="10" xfId="68" applyFont="1" applyFill="1" applyBorder="1">
      <alignment vertical="center"/>
      <protection/>
    </xf>
    <xf numFmtId="0" fontId="0" fillId="26" borderId="10" xfId="68" applyFont="1" applyFill="1" applyBorder="1">
      <alignment vertical="center"/>
      <protection/>
    </xf>
    <xf numFmtId="0" fontId="7" fillId="26" borderId="10" xfId="68" applyFont="1" applyFill="1" applyBorder="1" applyAlignment="1">
      <alignment horizontal="center" vertical="center"/>
      <protection/>
    </xf>
    <xf numFmtId="0" fontId="0" fillId="26" borderId="14" xfId="68" applyFont="1" applyFill="1" applyBorder="1" applyAlignment="1">
      <alignment horizontal="left" vertical="center"/>
      <protection/>
    </xf>
    <xf numFmtId="179" fontId="0" fillId="26" borderId="14" xfId="68" applyNumberFormat="1" applyFont="1" applyFill="1" applyBorder="1" applyAlignment="1">
      <alignment horizontal="left" vertical="center"/>
      <protection/>
    </xf>
    <xf numFmtId="179" fontId="0" fillId="26" borderId="0" xfId="6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2" fillId="0" borderId="0" xfId="135" applyFont="1" applyFill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179" fontId="16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181" fontId="0" fillId="0" borderId="0" xfId="135" applyNumberFormat="1" applyFont="1" applyAlignment="1">
      <alignment vertical="center"/>
      <protection/>
    </xf>
    <xf numFmtId="181" fontId="0" fillId="0" borderId="0" xfId="135" applyNumberFormat="1" applyFont="1">
      <alignment/>
      <protection/>
    </xf>
    <xf numFmtId="179" fontId="0" fillId="26" borderId="0" xfId="135" applyNumberFormat="1" applyFont="1" applyFill="1" applyAlignment="1">
      <alignment horizontal="center"/>
      <protection/>
    </xf>
    <xf numFmtId="181" fontId="2" fillId="0" borderId="0" xfId="135" applyNumberFormat="1" applyFont="1">
      <alignment/>
      <protection/>
    </xf>
    <xf numFmtId="181" fontId="14" fillId="0" borderId="0" xfId="137" applyNumberFormat="1" applyFont="1" applyAlignment="1">
      <alignment horizontal="center" vertical="top"/>
      <protection/>
    </xf>
    <xf numFmtId="179" fontId="14" fillId="26" borderId="0" xfId="137" applyNumberFormat="1" applyFont="1" applyFill="1" applyAlignment="1">
      <alignment horizontal="center" vertical="top"/>
      <protection/>
    </xf>
    <xf numFmtId="179" fontId="4" fillId="26" borderId="0" xfId="135" applyNumberFormat="1" applyFont="1" applyFill="1" applyAlignment="1">
      <alignment horizontal="right" vertical="center" wrapText="1"/>
      <protection/>
    </xf>
    <xf numFmtId="181" fontId="4" fillId="0" borderId="10" xfId="135" applyNumberFormat="1" applyFont="1" applyBorder="1" applyAlignment="1">
      <alignment horizontal="center" vertical="center"/>
      <protection/>
    </xf>
    <xf numFmtId="179" fontId="4" fillId="26" borderId="10" xfId="112" applyNumberFormat="1" applyFont="1" applyFill="1" applyBorder="1" applyAlignment="1">
      <alignment horizontal="center" vertical="center"/>
      <protection/>
    </xf>
    <xf numFmtId="181" fontId="4" fillId="0" borderId="10" xfId="135" applyNumberFormat="1" applyFont="1" applyBorder="1" applyAlignment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179" fontId="4" fillId="26" borderId="10" xfId="112" applyNumberFormat="1" applyFont="1" applyFill="1" applyBorder="1" applyAlignment="1">
      <alignment horizontal="right" vertical="center"/>
      <protection/>
    </xf>
    <xf numFmtId="179" fontId="4" fillId="26" borderId="10" xfId="135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left" vertical="center"/>
    </xf>
    <xf numFmtId="179" fontId="4" fillId="26" borderId="16" xfId="135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179" fontId="7" fillId="26" borderId="12" xfId="135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179" fontId="4" fillId="26" borderId="12" xfId="135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79" fontId="7" fillId="26" borderId="10" xfId="135" applyNumberFormat="1" applyFont="1" applyFill="1" applyBorder="1" applyAlignment="1" applyProtection="1">
      <alignment horizontal="right" vertical="center" wrapText="1"/>
      <protection/>
    </xf>
    <xf numFmtId="181" fontId="57" fillId="0" borderId="0" xfId="135" applyNumberFormat="1" applyFont="1">
      <alignment/>
      <protection/>
    </xf>
    <xf numFmtId="179" fontId="0" fillId="0" borderId="0" xfId="135" applyNumberFormat="1" applyFont="1" applyAlignment="1">
      <alignment horizontal="right"/>
      <protection/>
    </xf>
    <xf numFmtId="181" fontId="58" fillId="0" borderId="0" xfId="137" applyNumberFormat="1" applyFont="1" applyAlignment="1">
      <alignment horizontal="center" vertical="top"/>
      <protection/>
    </xf>
    <xf numFmtId="179" fontId="58" fillId="0" borderId="0" xfId="137" applyNumberFormat="1" applyFont="1" applyAlignment="1">
      <alignment horizontal="right" vertical="top"/>
      <protection/>
    </xf>
    <xf numFmtId="181" fontId="4" fillId="0" borderId="0" xfId="135" applyNumberFormat="1" applyFont="1" applyAlignment="1">
      <alignment vertical="center"/>
      <protection/>
    </xf>
    <xf numFmtId="179" fontId="4" fillId="0" borderId="0" xfId="135" applyNumberFormat="1" applyFont="1" applyAlignment="1">
      <alignment horizontal="right" vertical="center"/>
      <protection/>
    </xf>
    <xf numFmtId="179" fontId="4" fillId="0" borderId="10" xfId="112" applyNumberFormat="1" applyFont="1" applyFill="1" applyBorder="1" applyAlignment="1">
      <alignment horizontal="center" vertical="center"/>
      <protection/>
    </xf>
    <xf numFmtId="179" fontId="4" fillId="0" borderId="10" xfId="135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vertical="center"/>
      <protection/>
    </xf>
    <xf numFmtId="181" fontId="7" fillId="0" borderId="10" xfId="135" applyNumberFormat="1" applyFont="1" applyBorder="1" applyAlignment="1">
      <alignment horizontal="center" vertical="center"/>
      <protection/>
    </xf>
    <xf numFmtId="179" fontId="7" fillId="0" borderId="10" xfId="135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" fontId="59" fillId="0" borderId="13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0" fontId="18" fillId="0" borderId="0" xfId="135" applyFont="1" applyFill="1">
      <alignment/>
      <protection/>
    </xf>
    <xf numFmtId="0" fontId="19" fillId="0" borderId="0" xfId="135" applyFont="1" applyFill="1">
      <alignment/>
      <protection/>
    </xf>
    <xf numFmtId="0" fontId="0" fillId="0" borderId="0" xfId="135" applyFill="1">
      <alignment/>
      <protection/>
    </xf>
    <xf numFmtId="179" fontId="0" fillId="0" borderId="0" xfId="135" applyNumberFormat="1" applyFill="1">
      <alignment/>
      <protection/>
    </xf>
    <xf numFmtId="181" fontId="2" fillId="0" borderId="0" xfId="135" applyNumberFormat="1" applyFont="1" applyFill="1">
      <alignment/>
      <protection/>
    </xf>
    <xf numFmtId="179" fontId="19" fillId="0" borderId="0" xfId="112" applyNumberFormat="1" applyFont="1" applyFill="1" applyAlignment="1">
      <alignment vertical="center"/>
      <protection/>
    </xf>
    <xf numFmtId="0" fontId="19" fillId="0" borderId="0" xfId="112" applyFont="1" applyFill="1" applyAlignment="1">
      <alignment vertical="center"/>
      <protection/>
    </xf>
    <xf numFmtId="0" fontId="14" fillId="0" borderId="0" xfId="112" applyFont="1" applyFill="1" applyAlignment="1">
      <alignment horizontal="center" vertical="center"/>
      <protection/>
    </xf>
    <xf numFmtId="179" fontId="14" fillId="0" borderId="0" xfId="112" applyNumberFormat="1" applyFont="1" applyFill="1" applyAlignment="1">
      <alignment horizontal="center" vertical="center"/>
      <protection/>
    </xf>
    <xf numFmtId="179" fontId="7" fillId="0" borderId="0" xfId="112" applyNumberFormat="1" applyFont="1" applyFill="1" applyAlignment="1">
      <alignment vertical="center"/>
      <protection/>
    </xf>
    <xf numFmtId="179" fontId="4" fillId="0" borderId="17" xfId="112" applyNumberFormat="1" applyFont="1" applyFill="1" applyBorder="1" applyAlignment="1">
      <alignment horizontal="right" vertical="center"/>
      <protection/>
    </xf>
    <xf numFmtId="179" fontId="4" fillId="0" borderId="10" xfId="128" applyNumberFormat="1" applyFont="1" applyFill="1" applyBorder="1" applyAlignment="1">
      <alignment horizontal="center" vertical="center"/>
      <protection/>
    </xf>
    <xf numFmtId="0" fontId="4" fillId="26" borderId="10" xfId="0" applyNumberFormat="1" applyFont="1" applyFill="1" applyBorder="1" applyAlignment="1" applyProtection="1">
      <alignment vertical="center"/>
      <protection/>
    </xf>
    <xf numFmtId="179" fontId="4" fillId="27" borderId="10" xfId="0" applyNumberFormat="1" applyFont="1" applyFill="1" applyBorder="1" applyAlignment="1" applyProtection="1">
      <alignment horizontal="right" vertical="center"/>
      <protection/>
    </xf>
    <xf numFmtId="179" fontId="4" fillId="26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112" applyNumberFormat="1" applyFont="1" applyFill="1" applyBorder="1" applyAlignment="1">
      <alignment horizontal="center" vertical="center"/>
      <protection/>
    </xf>
    <xf numFmtId="0" fontId="4" fillId="0" borderId="0" xfId="135" applyFont="1" applyFill="1" applyAlignment="1">
      <alignment vertical="center"/>
      <protection/>
    </xf>
    <xf numFmtId="0" fontId="0" fillId="0" borderId="0" xfId="135" applyFont="1" applyFill="1">
      <alignment/>
      <protection/>
    </xf>
    <xf numFmtId="0" fontId="1" fillId="0" borderId="0" xfId="135" applyFont="1" applyFill="1">
      <alignment/>
      <protection/>
    </xf>
    <xf numFmtId="0" fontId="0" fillId="26" borderId="0" xfId="135" applyFont="1" applyFill="1">
      <alignment/>
      <protection/>
    </xf>
    <xf numFmtId="0" fontId="2" fillId="26" borderId="0" xfId="135" applyFont="1" applyFill="1">
      <alignment/>
      <protection/>
    </xf>
    <xf numFmtId="179" fontId="3" fillId="26" borderId="0" xfId="135" applyNumberFormat="1" applyFont="1" applyFill="1" applyBorder="1" applyAlignment="1">
      <alignment horizontal="center"/>
      <protection/>
    </xf>
    <xf numFmtId="0" fontId="20" fillId="26" borderId="0" xfId="135" applyFont="1" applyFill="1" applyAlignment="1">
      <alignment/>
      <protection/>
    </xf>
    <xf numFmtId="0" fontId="0" fillId="26" borderId="0" xfId="135" applyFont="1" applyFill="1" applyAlignment="1">
      <alignment/>
      <protection/>
    </xf>
    <xf numFmtId="0" fontId="4" fillId="26" borderId="0" xfId="135" applyFont="1" applyFill="1" applyAlignment="1">
      <alignment horizontal="right" vertical="center" wrapText="1"/>
      <protection/>
    </xf>
    <xf numFmtId="0" fontId="4" fillId="26" borderId="12" xfId="135" applyFont="1" applyFill="1" applyBorder="1" applyAlignment="1">
      <alignment horizontal="center" vertical="center" wrapText="1"/>
      <protection/>
    </xf>
    <xf numFmtId="0" fontId="4" fillId="26" borderId="10" xfId="135" applyFont="1" applyFill="1" applyBorder="1" applyAlignment="1">
      <alignment horizontal="center" vertical="center" wrapText="1"/>
      <protection/>
    </xf>
    <xf numFmtId="179" fontId="7" fillId="26" borderId="10" xfId="112" applyNumberFormat="1" applyFont="1" applyFill="1" applyBorder="1" applyAlignment="1">
      <alignment horizontal="right" vertical="center"/>
      <protection/>
    </xf>
    <xf numFmtId="179" fontId="4" fillId="26" borderId="10" xfId="135" applyNumberFormat="1" applyFont="1" applyFill="1" applyBorder="1" applyAlignment="1">
      <alignment horizontal="right" vertical="center" wrapText="1"/>
      <protection/>
    </xf>
    <xf numFmtId="179" fontId="4" fillId="26" borderId="10" xfId="135" applyNumberFormat="1" applyFont="1" applyFill="1" applyBorder="1" applyAlignment="1">
      <alignment horizontal="right" vertical="center"/>
      <protection/>
    </xf>
    <xf numFmtId="179" fontId="4" fillId="26" borderId="10" xfId="135" applyNumberFormat="1" applyFont="1" applyFill="1" applyBorder="1" applyAlignment="1">
      <alignment vertical="center"/>
      <protection/>
    </xf>
    <xf numFmtId="179" fontId="4" fillId="0" borderId="10" xfId="112" applyNumberFormat="1" applyFont="1" applyFill="1" applyBorder="1" applyAlignment="1">
      <alignment horizontal="right" vertical="center"/>
      <protection/>
    </xf>
    <xf numFmtId="179" fontId="4" fillId="26" borderId="13" xfId="135" applyNumberFormat="1" applyFont="1" applyFill="1" applyBorder="1" applyAlignment="1" applyProtection="1">
      <alignment horizontal="right" vertical="center" wrapText="1"/>
      <protection/>
    </xf>
    <xf numFmtId="181" fontId="4" fillId="26" borderId="10" xfId="138" applyNumberFormat="1" applyFont="1" applyFill="1" applyBorder="1" applyAlignment="1">
      <alignment vertical="center" wrapText="1"/>
      <protection/>
    </xf>
    <xf numFmtId="182" fontId="4" fillId="26" borderId="10" xfId="138" applyNumberFormat="1" applyFont="1" applyFill="1" applyBorder="1" applyAlignment="1">
      <alignment horizontal="left" vertical="center" wrapText="1"/>
      <protection/>
    </xf>
    <xf numFmtId="0" fontId="4" fillId="26" borderId="10" xfId="135" applyFont="1" applyFill="1" applyBorder="1" applyAlignment="1">
      <alignment vertical="center"/>
      <protection/>
    </xf>
    <xf numFmtId="181" fontId="4" fillId="26" borderId="10" xfId="138" applyNumberFormat="1" applyFont="1" applyFill="1" applyBorder="1" applyAlignment="1">
      <alignment vertical="center"/>
      <protection/>
    </xf>
    <xf numFmtId="181" fontId="4" fillId="26" borderId="10" xfId="140" applyNumberFormat="1" applyFont="1" applyFill="1" applyBorder="1" applyAlignment="1">
      <alignment vertical="center"/>
      <protection/>
    </xf>
    <xf numFmtId="179" fontId="4" fillId="26" borderId="10" xfId="135" applyNumberFormat="1" applyFont="1" applyFill="1" applyBorder="1" applyAlignment="1">
      <alignment vertical="center" wrapText="1"/>
      <protection/>
    </xf>
    <xf numFmtId="0" fontId="4" fillId="0" borderId="0" xfId="135" applyFont="1" applyFill="1" applyAlignment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left" vertical="center"/>
      <protection/>
    </xf>
    <xf numFmtId="179" fontId="4" fillId="0" borderId="16" xfId="135" applyNumberFormat="1" applyFont="1" applyFill="1" applyBorder="1" applyAlignment="1" applyProtection="1">
      <alignment horizontal="right" vertical="center" wrapText="1"/>
      <protection/>
    </xf>
    <xf numFmtId="179" fontId="4" fillId="26" borderId="18" xfId="135" applyNumberFormat="1" applyFont="1" applyFill="1" applyBorder="1" applyAlignment="1" applyProtection="1">
      <alignment horizontal="right" vertical="center" wrapText="1"/>
      <protection/>
    </xf>
    <xf numFmtId="179" fontId="4" fillId="26" borderId="16" xfId="135" applyNumberFormat="1" applyFont="1" applyFill="1" applyBorder="1" applyAlignment="1">
      <alignment vertical="center" wrapText="1"/>
      <protection/>
    </xf>
    <xf numFmtId="179" fontId="4" fillId="0" borderId="18" xfId="135" applyNumberFormat="1" applyFont="1" applyFill="1" applyBorder="1" applyAlignment="1" applyProtection="1">
      <alignment horizontal="right" vertical="center" wrapText="1"/>
      <protection/>
    </xf>
    <xf numFmtId="0" fontId="0" fillId="26" borderId="16" xfId="135" applyFont="1" applyFill="1" applyBorder="1">
      <alignment/>
      <protection/>
    </xf>
    <xf numFmtId="179" fontId="7" fillId="26" borderId="10" xfId="135" applyNumberFormat="1" applyFont="1" applyFill="1" applyBorder="1" applyAlignment="1">
      <alignment horizontal="right" vertical="center" wrapText="1"/>
      <protection/>
    </xf>
    <xf numFmtId="0" fontId="1" fillId="26" borderId="10" xfId="135" applyFont="1" applyFill="1" applyBorder="1">
      <alignment/>
      <protection/>
    </xf>
    <xf numFmtId="179" fontId="4" fillId="0" borderId="12" xfId="135" applyNumberFormat="1" applyFont="1" applyFill="1" applyBorder="1" applyAlignment="1" applyProtection="1">
      <alignment horizontal="right" vertical="center" wrapText="1"/>
      <protection/>
    </xf>
    <xf numFmtId="179" fontId="4" fillId="26" borderId="10" xfId="135" applyNumberFormat="1" applyFont="1" applyFill="1" applyBorder="1" applyAlignment="1" applyProtection="1">
      <alignment horizontal="right" vertical="center" wrapText="1"/>
      <protection/>
    </xf>
    <xf numFmtId="0" fontId="0" fillId="26" borderId="10" xfId="135" applyFont="1" applyFill="1" applyBorder="1">
      <alignment/>
      <protection/>
    </xf>
    <xf numFmtId="0" fontId="4" fillId="0" borderId="0" xfId="135" applyFont="1" applyFill="1">
      <alignment/>
      <protection/>
    </xf>
    <xf numFmtId="0" fontId="7" fillId="0" borderId="0" xfId="135" applyFont="1" applyFill="1" applyAlignment="1">
      <alignment vertical="center"/>
      <protection/>
    </xf>
    <xf numFmtId="0" fontId="1" fillId="26" borderId="0" xfId="135" applyFont="1" applyFill="1">
      <alignment/>
      <protection/>
    </xf>
    <xf numFmtId="179" fontId="1" fillId="26" borderId="0" xfId="135" applyNumberFormat="1" applyFont="1" applyFill="1">
      <alignment/>
      <protection/>
    </xf>
    <xf numFmtId="179" fontId="60" fillId="26" borderId="0" xfId="135" applyNumberFormat="1" applyFont="1" applyFill="1">
      <alignment/>
      <protection/>
    </xf>
    <xf numFmtId="179" fontId="0" fillId="26" borderId="0" xfId="135" applyNumberFormat="1" applyFont="1" applyFill="1">
      <alignment/>
      <protection/>
    </xf>
    <xf numFmtId="179" fontId="61" fillId="26" borderId="0" xfId="135" applyNumberFormat="1" applyFont="1" applyFill="1">
      <alignment/>
      <protection/>
    </xf>
    <xf numFmtId="179" fontId="62" fillId="26" borderId="0" xfId="135" applyNumberFormat="1" applyFont="1" applyFill="1" applyBorder="1" applyAlignment="1">
      <alignment horizontal="center"/>
      <protection/>
    </xf>
    <xf numFmtId="0" fontId="24" fillId="26" borderId="0" xfId="135" applyFont="1" applyFill="1" applyAlignment="1">
      <alignment/>
      <protection/>
    </xf>
    <xf numFmtId="179" fontId="24" fillId="26" borderId="0" xfId="135" applyNumberFormat="1" applyFont="1" applyFill="1" applyAlignment="1">
      <alignment/>
      <protection/>
    </xf>
    <xf numFmtId="179" fontId="4" fillId="26" borderId="0" xfId="135" applyNumberFormat="1" applyFont="1" applyFill="1" applyAlignment="1">
      <alignment/>
      <protection/>
    </xf>
    <xf numFmtId="179" fontId="59" fillId="26" borderId="0" xfId="135" applyNumberFormat="1" applyFont="1" applyFill="1" applyAlignment="1">
      <alignment/>
      <protection/>
    </xf>
    <xf numFmtId="0" fontId="8" fillId="26" borderId="0" xfId="135" applyFont="1" applyFill="1" applyAlignment="1">
      <alignment horizontal="left" vertical="center" wrapText="1"/>
      <protection/>
    </xf>
    <xf numFmtId="179" fontId="59" fillId="26" borderId="12" xfId="135" applyNumberFormat="1" applyFont="1" applyFill="1" applyBorder="1" applyAlignment="1">
      <alignment horizontal="center" vertical="center" wrapText="1"/>
      <protection/>
    </xf>
    <xf numFmtId="179" fontId="4" fillId="26" borderId="12" xfId="135" applyNumberFormat="1" applyFont="1" applyFill="1" applyBorder="1" applyAlignment="1">
      <alignment horizontal="center" vertical="center" wrapText="1"/>
      <protection/>
    </xf>
    <xf numFmtId="179" fontId="59" fillId="26" borderId="10" xfId="135" applyNumberFormat="1" applyFont="1" applyFill="1" applyBorder="1" applyAlignment="1">
      <alignment horizontal="right" vertical="center" wrapText="1"/>
      <protection/>
    </xf>
    <xf numFmtId="0" fontId="7" fillId="26" borderId="10" xfId="135" applyFont="1" applyFill="1" applyBorder="1" applyAlignment="1">
      <alignment horizontal="center" vertical="center" wrapText="1"/>
      <protection/>
    </xf>
    <xf numFmtId="182" fontId="4" fillId="26" borderId="10" xfId="138" applyNumberFormat="1" applyFont="1" applyFill="1" applyBorder="1" applyAlignment="1">
      <alignment horizontal="left" vertical="center"/>
      <protection/>
    </xf>
    <xf numFmtId="182" fontId="4" fillId="26" borderId="10" xfId="138" applyNumberFormat="1" applyFont="1" applyFill="1" applyBorder="1" applyAlignment="1">
      <alignment horizontal="right" vertical="center"/>
      <protection/>
    </xf>
    <xf numFmtId="179" fontId="59" fillId="26" borderId="10" xfId="135" applyNumberFormat="1" applyFont="1" applyFill="1" applyBorder="1" applyAlignment="1" applyProtection="1">
      <alignment horizontal="right" vertical="center" wrapText="1"/>
      <protection/>
    </xf>
    <xf numFmtId="181" fontId="4" fillId="26" borderId="10" xfId="135" applyNumberFormat="1" applyFont="1" applyFill="1" applyBorder="1" applyAlignment="1">
      <alignment vertical="center" wrapText="1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0" fontId="4" fillId="26" borderId="10" xfId="135" applyNumberFormat="1" applyFont="1" applyFill="1" applyBorder="1" applyAlignment="1">
      <alignment vertical="center" wrapText="1"/>
      <protection/>
    </xf>
    <xf numFmtId="179" fontId="4" fillId="0" borderId="16" xfId="135" applyNumberFormat="1" applyFont="1" applyFill="1" applyBorder="1" applyAlignment="1" applyProtection="1">
      <alignment horizontal="right" vertical="center" wrapText="1"/>
      <protection/>
    </xf>
    <xf numFmtId="0" fontId="7" fillId="26" borderId="10" xfId="135" applyNumberFormat="1" applyFont="1" applyFill="1" applyBorder="1" applyAlignment="1">
      <alignment vertical="center" wrapText="1"/>
      <protection/>
    </xf>
    <xf numFmtId="179" fontId="63" fillId="0" borderId="10" xfId="135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9" fontId="59" fillId="0" borderId="10" xfId="135" applyNumberFormat="1" applyFont="1" applyFill="1" applyBorder="1" applyAlignment="1" applyProtection="1">
      <alignment horizontal="right" vertical="center" wrapText="1"/>
      <protection/>
    </xf>
    <xf numFmtId="179" fontId="59" fillId="26" borderId="16" xfId="135" applyNumberFormat="1" applyFont="1" applyFill="1" applyBorder="1" applyAlignment="1" applyProtection="1">
      <alignment horizontal="right" vertical="center" wrapText="1"/>
      <protection/>
    </xf>
    <xf numFmtId="0" fontId="4" fillId="26" borderId="16" xfId="135" applyNumberFormat="1" applyFont="1" applyFill="1" applyBorder="1" applyAlignment="1">
      <alignment vertical="center" wrapText="1"/>
      <protection/>
    </xf>
    <xf numFmtId="179" fontId="4" fillId="0" borderId="10" xfId="135" applyNumberFormat="1" applyFont="1" applyBorder="1" applyAlignment="1">
      <alignment horizontal="right"/>
      <protection/>
    </xf>
    <xf numFmtId="179" fontId="63" fillId="26" borderId="12" xfId="135" applyNumberFormat="1" applyFont="1" applyFill="1" applyBorder="1" applyAlignment="1" applyProtection="1">
      <alignment horizontal="right" vertical="center" wrapText="1"/>
      <protection/>
    </xf>
    <xf numFmtId="0" fontId="7" fillId="26" borderId="12" xfId="135" applyNumberFormat="1" applyFont="1" applyFill="1" applyBorder="1" applyAlignment="1">
      <alignment vertical="center" wrapText="1"/>
      <protection/>
    </xf>
    <xf numFmtId="179" fontId="60" fillId="26" borderId="10" xfId="135" applyNumberFormat="1" applyFont="1" applyFill="1" applyBorder="1">
      <alignment/>
      <protection/>
    </xf>
    <xf numFmtId="179" fontId="1" fillId="26" borderId="10" xfId="135" applyNumberFormat="1" applyFont="1" applyFill="1" applyBorder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79" fontId="63" fillId="26" borderId="10" xfId="135" applyNumberFormat="1" applyFont="1" applyFill="1" applyBorder="1" applyAlignment="1" applyProtection="1">
      <alignment horizontal="right" vertical="center" wrapText="1"/>
      <protection/>
    </xf>
    <xf numFmtId="179" fontId="25" fillId="0" borderId="0" xfId="135" applyNumberFormat="1" applyFont="1" applyFill="1" applyBorder="1" applyAlignment="1">
      <alignment horizontal="center"/>
      <protection/>
    </xf>
    <xf numFmtId="0" fontId="7" fillId="0" borderId="0" xfId="135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vertical="center"/>
      <protection/>
    </xf>
    <xf numFmtId="182" fontId="4" fillId="0" borderId="0" xfId="138" applyNumberFormat="1" applyFont="1" applyFill="1" applyBorder="1" applyAlignment="1">
      <alignment horizontal="left" vertical="center"/>
      <protection/>
    </xf>
    <xf numFmtId="182" fontId="4" fillId="0" borderId="0" xfId="138" applyNumberFormat="1" applyFont="1" applyFill="1" applyBorder="1" applyAlignment="1">
      <alignment horizontal="right" vertical="center"/>
      <protection/>
    </xf>
    <xf numFmtId="181" fontId="4" fillId="0" borderId="0" xfId="135" applyNumberFormat="1" applyFont="1" applyFill="1" applyBorder="1" applyAlignment="1">
      <alignment vertical="center" wrapText="1"/>
      <protection/>
    </xf>
    <xf numFmtId="0" fontId="7" fillId="0" borderId="0" xfId="135" applyFont="1" applyFill="1" applyBorder="1" applyAlignment="1">
      <alignment vertical="center"/>
      <protection/>
    </xf>
    <xf numFmtId="0" fontId="0" fillId="0" borderId="0" xfId="132" applyFont="1" applyFill="1" applyAlignment="1">
      <alignment vertical="center"/>
      <protection/>
    </xf>
    <xf numFmtId="0" fontId="1" fillId="0" borderId="0" xfId="132" applyFont="1" applyFill="1" applyAlignment="1">
      <alignment vertical="center"/>
      <protection/>
    </xf>
    <xf numFmtId="0" fontId="1" fillId="0" borderId="0" xfId="132" applyFont="1" applyFill="1">
      <alignment/>
      <protection/>
    </xf>
    <xf numFmtId="0" fontId="0" fillId="0" borderId="0" xfId="132" applyFont="1" applyFill="1">
      <alignment/>
      <protection/>
    </xf>
    <xf numFmtId="179" fontId="0" fillId="0" borderId="0" xfId="132" applyNumberFormat="1" applyFont="1" applyFill="1">
      <alignment/>
      <protection/>
    </xf>
    <xf numFmtId="179" fontId="2" fillId="0" borderId="0" xfId="132" applyNumberFormat="1" applyFont="1" applyFill="1">
      <alignment/>
      <protection/>
    </xf>
    <xf numFmtId="179" fontId="14" fillId="0" borderId="0" xfId="132" applyNumberFormat="1" applyFont="1" applyFill="1" applyBorder="1" applyAlignment="1">
      <alignment horizontal="center"/>
      <protection/>
    </xf>
    <xf numFmtId="0" fontId="20" fillId="0" borderId="0" xfId="132" applyFont="1" applyFill="1" applyAlignment="1">
      <alignment/>
      <protection/>
    </xf>
    <xf numFmtId="179" fontId="20" fillId="0" borderId="0" xfId="132" applyNumberFormat="1" applyFont="1" applyFill="1" applyAlignment="1">
      <alignment/>
      <protection/>
    </xf>
    <xf numFmtId="179" fontId="4" fillId="0" borderId="0" xfId="132" applyNumberFormat="1" applyFont="1" applyFill="1" applyAlignment="1">
      <alignment horizontal="right" vertical="center" wrapText="1"/>
      <protection/>
    </xf>
    <xf numFmtId="0" fontId="7" fillId="0" borderId="10" xfId="132" applyFont="1" applyFill="1" applyBorder="1" applyAlignment="1">
      <alignment horizontal="center" vertical="center"/>
      <protection/>
    </xf>
    <xf numFmtId="179" fontId="7" fillId="0" borderId="10" xfId="132" applyNumberFormat="1" applyFont="1" applyFill="1" applyBorder="1" applyAlignment="1">
      <alignment horizontal="center" vertical="center"/>
      <protection/>
    </xf>
    <xf numFmtId="179" fontId="7" fillId="0" borderId="10" xfId="132" applyNumberFormat="1" applyFont="1" applyFill="1" applyBorder="1" applyAlignment="1">
      <alignment horizontal="center" vertical="center" wrapText="1"/>
      <protection/>
    </xf>
    <xf numFmtId="0" fontId="7" fillId="0" borderId="10" xfId="134" applyFont="1" applyFill="1" applyBorder="1" applyAlignment="1">
      <alignment horizontal="left" vertical="center"/>
      <protection/>
    </xf>
    <xf numFmtId="179" fontId="7" fillId="0" borderId="10" xfId="135" applyNumberFormat="1" applyFont="1" applyBorder="1" applyAlignment="1">
      <alignment horizontal="right" vertical="center" wrapText="1"/>
      <protection/>
    </xf>
    <xf numFmtId="179" fontId="7" fillId="0" borderId="10" xfId="132" applyNumberFormat="1" applyFont="1" applyFill="1" applyBorder="1" applyAlignment="1">
      <alignment horizontal="left" vertical="center" wrapText="1"/>
      <protection/>
    </xf>
    <xf numFmtId="179" fontId="7" fillId="0" borderId="10" xfId="132" applyNumberFormat="1" applyFont="1" applyFill="1" applyBorder="1" applyAlignment="1">
      <alignment horizontal="right" vertical="center" wrapText="1"/>
      <protection/>
    </xf>
    <xf numFmtId="49" fontId="7" fillId="0" borderId="10" xfId="134" applyNumberFormat="1" applyFont="1" applyFill="1" applyBorder="1" applyAlignment="1">
      <alignment horizontal="left" vertical="center"/>
      <protection/>
    </xf>
    <xf numFmtId="179" fontId="7" fillId="0" borderId="10" xfId="135" applyNumberFormat="1" applyFont="1" applyFill="1" applyBorder="1" applyAlignment="1" applyProtection="1">
      <alignment horizontal="left" vertical="center"/>
      <protection/>
    </xf>
    <xf numFmtId="179" fontId="7" fillId="0" borderId="10" xfId="132" applyNumberFormat="1" applyFont="1" applyFill="1" applyBorder="1" applyAlignment="1">
      <alignment horizontal="right" vertical="center"/>
      <protection/>
    </xf>
    <xf numFmtId="49" fontId="4" fillId="0" borderId="10" xfId="134" applyNumberFormat="1" applyFont="1" applyFill="1" applyBorder="1" applyAlignment="1">
      <alignment horizontal="left" vertical="center"/>
      <protection/>
    </xf>
    <xf numFmtId="179" fontId="4" fillId="0" borderId="10" xfId="135" applyNumberFormat="1" applyFont="1" applyBorder="1" applyAlignment="1">
      <alignment horizontal="right" vertical="center" wrapText="1"/>
      <protection/>
    </xf>
    <xf numFmtId="179" fontId="4" fillId="0" borderId="10" xfId="135" applyNumberFormat="1" applyFont="1" applyFill="1" applyBorder="1" applyAlignment="1" applyProtection="1">
      <alignment horizontal="left" vertical="center"/>
      <protection/>
    </xf>
    <xf numFmtId="179" fontId="4" fillId="0" borderId="10" xfId="132" applyNumberFormat="1" applyFont="1" applyFill="1" applyBorder="1" applyAlignment="1">
      <alignment horizontal="right" vertical="center"/>
      <protection/>
    </xf>
    <xf numFmtId="179" fontId="4" fillId="0" borderId="10" xfId="134" applyNumberFormat="1" applyFont="1" applyFill="1" applyBorder="1" applyAlignment="1">
      <alignment horizontal="left" vertical="center"/>
      <protection/>
    </xf>
    <xf numFmtId="179" fontId="4" fillId="0" borderId="10" xfId="135" applyNumberFormat="1" applyFont="1" applyFill="1" applyBorder="1" applyAlignment="1" applyProtection="1">
      <alignment vertical="center"/>
      <protection locked="0"/>
    </xf>
    <xf numFmtId="179" fontId="4" fillId="0" borderId="10" xfId="61" applyNumberFormat="1" applyFont="1" applyFill="1" applyBorder="1" applyAlignment="1" applyProtection="1">
      <alignment vertical="center"/>
      <protection/>
    </xf>
    <xf numFmtId="0" fontId="7" fillId="0" borderId="10" xfId="135" applyNumberFormat="1" applyFont="1" applyFill="1" applyBorder="1" applyAlignment="1" applyProtection="1">
      <alignment horizontal="left" vertical="center"/>
      <protection/>
    </xf>
    <xf numFmtId="0" fontId="4" fillId="0" borderId="10" xfId="132" applyFont="1" applyFill="1" applyBorder="1">
      <alignment/>
      <protection/>
    </xf>
    <xf numFmtId="179" fontId="7" fillId="0" borderId="10" xfId="134" applyNumberFormat="1" applyFont="1" applyFill="1" applyBorder="1" applyAlignment="1">
      <alignment horizontal="left" vertical="center"/>
      <protection/>
    </xf>
    <xf numFmtId="0" fontId="7" fillId="0" borderId="10" xfId="134" applyFont="1" applyFill="1" applyBorder="1" applyAlignment="1">
      <alignment horizontal="center" vertical="center"/>
      <protection/>
    </xf>
    <xf numFmtId="179" fontId="7" fillId="0" borderId="10" xfId="72" applyNumberFormat="1" applyFont="1" applyFill="1" applyBorder="1" applyAlignment="1">
      <alignment horizontal="center" vertical="center"/>
      <protection/>
    </xf>
    <xf numFmtId="0" fontId="1" fillId="0" borderId="0" xfId="135" applyFont="1">
      <alignment/>
      <protection/>
    </xf>
    <xf numFmtId="0" fontId="1" fillId="0" borderId="0" xfId="135" applyFont="1">
      <alignment/>
      <protection/>
    </xf>
    <xf numFmtId="0" fontId="0" fillId="0" borderId="0" xfId="135" applyFont="1">
      <alignment/>
      <protection/>
    </xf>
    <xf numFmtId="0" fontId="0" fillId="0" borderId="0" xfId="135">
      <alignment/>
      <protection/>
    </xf>
    <xf numFmtId="179" fontId="0" fillId="0" borderId="0" xfId="135" applyNumberFormat="1">
      <alignment/>
      <protection/>
    </xf>
    <xf numFmtId="0" fontId="12" fillId="0" borderId="0" xfId="135" applyFont="1" applyAlignment="1">
      <alignment horizontal="center" vertical="center"/>
      <protection/>
    </xf>
    <xf numFmtId="0" fontId="7" fillId="0" borderId="0" xfId="135" applyFont="1" applyAlignment="1">
      <alignment horizontal="center" vertical="center"/>
      <protection/>
    </xf>
    <xf numFmtId="179" fontId="4" fillId="0" borderId="0" xfId="135" applyNumberFormat="1" applyFont="1" applyFill="1" applyBorder="1" applyAlignment="1">
      <alignment horizontal="right" vertical="center" wrapText="1"/>
      <protection/>
    </xf>
    <xf numFmtId="0" fontId="7" fillId="28" borderId="10" xfId="0" applyFont="1" applyFill="1" applyBorder="1" applyAlignment="1">
      <alignment horizontal="center" vertical="center"/>
    </xf>
    <xf numFmtId="179" fontId="7" fillId="28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135" applyFont="1">
      <alignment/>
      <protection/>
    </xf>
    <xf numFmtId="0" fontId="7" fillId="0" borderId="10" xfId="0" applyFont="1" applyBorder="1" applyAlignment="1">
      <alignment horizontal="center" vertical="center"/>
    </xf>
    <xf numFmtId="0" fontId="1" fillId="26" borderId="0" xfId="135" applyFont="1" applyFill="1" applyAlignment="1">
      <alignment vertical="center"/>
      <protection/>
    </xf>
    <xf numFmtId="179" fontId="0" fillId="26" borderId="0" xfId="135" applyNumberFormat="1" applyFont="1" applyFill="1" applyAlignment="1">
      <alignment horizontal="right" vertical="center"/>
      <protection/>
    </xf>
    <xf numFmtId="179" fontId="4" fillId="26" borderId="0" xfId="135" applyNumberFormat="1" applyFont="1" applyFill="1" applyAlignment="1">
      <alignment horizontal="right" vertical="center"/>
      <protection/>
    </xf>
    <xf numFmtId="181" fontId="2" fillId="26" borderId="0" xfId="138" applyNumberFormat="1" applyFont="1" applyFill="1">
      <alignment/>
      <protection/>
    </xf>
    <xf numFmtId="179" fontId="2" fillId="26" borderId="0" xfId="138" applyNumberFormat="1" applyFont="1" applyFill="1" applyAlignment="1">
      <alignment horizontal="right" vertical="center"/>
      <protection/>
    </xf>
    <xf numFmtId="179" fontId="26" fillId="26" borderId="0" xfId="138" applyNumberFormat="1" applyFont="1" applyFill="1" applyAlignment="1">
      <alignment horizontal="right" vertical="center"/>
      <protection/>
    </xf>
    <xf numFmtId="0" fontId="62" fillId="26" borderId="0" xfId="135" applyFont="1" applyFill="1" applyAlignment="1">
      <alignment horizontal="center" vertical="center"/>
      <protection/>
    </xf>
    <xf numFmtId="179" fontId="62" fillId="26" borderId="0" xfId="135" applyNumberFormat="1" applyFont="1" applyFill="1" applyAlignment="1">
      <alignment horizontal="right" vertical="center"/>
      <protection/>
    </xf>
    <xf numFmtId="179" fontId="64" fillId="26" borderId="0" xfId="135" applyNumberFormat="1" applyFont="1" applyFill="1" applyAlignment="1">
      <alignment horizontal="right" vertical="center"/>
      <protection/>
    </xf>
    <xf numFmtId="0" fontId="4" fillId="26" borderId="0" xfId="135" applyFont="1" applyFill="1">
      <alignment/>
      <protection/>
    </xf>
    <xf numFmtId="0" fontId="7" fillId="26" borderId="12" xfId="135" applyFont="1" applyFill="1" applyBorder="1" applyAlignment="1">
      <alignment horizontal="center" vertical="center"/>
      <protection/>
    </xf>
    <xf numFmtId="179" fontId="7" fillId="26" borderId="10" xfId="135" applyNumberFormat="1" applyFont="1" applyFill="1" applyBorder="1" applyAlignment="1">
      <alignment horizontal="center" vertical="center" wrapText="1"/>
      <protection/>
    </xf>
    <xf numFmtId="0" fontId="7" fillId="26" borderId="10" xfId="135" applyFont="1" applyFill="1" applyBorder="1" applyAlignment="1">
      <alignment horizontal="center" vertical="center"/>
      <protection/>
    </xf>
    <xf numFmtId="0" fontId="7" fillId="26" borderId="19" xfId="135" applyFont="1" applyFill="1" applyBorder="1" applyAlignment="1">
      <alignment horizontal="center" vertical="center"/>
      <protection/>
    </xf>
    <xf numFmtId="0" fontId="7" fillId="26" borderId="15" xfId="135" applyFont="1" applyFill="1" applyBorder="1" applyAlignment="1">
      <alignment horizontal="center" vertical="center"/>
      <protection/>
    </xf>
    <xf numFmtId="0" fontId="4" fillId="26" borderId="10" xfId="134" applyFont="1" applyFill="1" applyBorder="1" applyAlignment="1">
      <alignment vertical="center"/>
      <protection/>
    </xf>
    <xf numFmtId="179" fontId="4" fillId="26" borderId="10" xfId="136" applyNumberFormat="1" applyFont="1" applyFill="1" applyBorder="1" applyAlignment="1">
      <alignment horizontal="right" vertical="center" wrapText="1"/>
      <protection/>
    </xf>
    <xf numFmtId="0" fontId="4" fillId="26" borderId="10" xfId="135" applyFont="1" applyFill="1" applyBorder="1" applyAlignment="1">
      <alignment horizontal="right" vertical="center" wrapText="1"/>
      <protection/>
    </xf>
    <xf numFmtId="0" fontId="4" fillId="26" borderId="10" xfId="135" applyFont="1" applyFill="1" applyBorder="1" applyAlignment="1">
      <alignment horizontal="right"/>
      <protection/>
    </xf>
    <xf numFmtId="0" fontId="4" fillId="26" borderId="10" xfId="135" applyFont="1" applyFill="1" applyBorder="1" applyAlignment="1">
      <alignment horizontal="left" wrapText="1"/>
      <protection/>
    </xf>
    <xf numFmtId="0" fontId="4" fillId="26" borderId="10" xfId="0" applyFont="1" applyFill="1" applyBorder="1" applyAlignment="1">
      <alignment vertical="center"/>
    </xf>
    <xf numFmtId="0" fontId="4" fillId="26" borderId="10" xfId="135" applyFont="1" applyFill="1" applyBorder="1">
      <alignment/>
      <protection/>
    </xf>
    <xf numFmtId="0" fontId="4" fillId="26" borderId="12" xfId="135" applyFont="1" applyFill="1" applyBorder="1">
      <alignment/>
      <protection/>
    </xf>
    <xf numFmtId="0" fontId="7" fillId="26" borderId="10" xfId="135" applyFont="1" applyFill="1" applyBorder="1">
      <alignment/>
      <protection/>
    </xf>
    <xf numFmtId="0" fontId="7" fillId="26" borderId="12" xfId="135" applyFont="1" applyFill="1" applyBorder="1">
      <alignment/>
      <protection/>
    </xf>
    <xf numFmtId="0" fontId="4" fillId="26" borderId="12" xfId="134" applyFont="1" applyFill="1" applyBorder="1" applyAlignment="1">
      <alignment vertical="center"/>
      <protection/>
    </xf>
    <xf numFmtId="0" fontId="4" fillId="26" borderId="10" xfId="135" applyFont="1" applyFill="1" applyBorder="1">
      <alignment/>
      <protection/>
    </xf>
    <xf numFmtId="0" fontId="7" fillId="26" borderId="10" xfId="0" applyNumberFormat="1" applyFont="1" applyFill="1" applyBorder="1" applyAlignment="1">
      <alignment horizontal="center" vertical="center"/>
    </xf>
    <xf numFmtId="179" fontId="7" fillId="26" borderId="10" xfId="136" applyNumberFormat="1" applyFont="1" applyFill="1" applyBorder="1" applyAlignment="1">
      <alignment horizontal="right" vertical="center" wrapText="1"/>
      <protection/>
    </xf>
    <xf numFmtId="0" fontId="18" fillId="0" borderId="0" xfId="135" applyFont="1">
      <alignment/>
      <protection/>
    </xf>
    <xf numFmtId="0" fontId="19" fillId="0" borderId="0" xfId="135" applyFont="1" applyAlignment="1">
      <alignment vertical="center"/>
      <protection/>
    </xf>
    <xf numFmtId="0" fontId="18" fillId="0" borderId="0" xfId="135" applyFont="1" applyAlignment="1">
      <alignment vertical="center"/>
      <protection/>
    </xf>
    <xf numFmtId="0" fontId="0" fillId="0" borderId="0" xfId="133" applyFont="1" applyAlignment="1">
      <alignment/>
      <protection/>
    </xf>
    <xf numFmtId="179" fontId="0" fillId="0" borderId="0" xfId="135" applyNumberFormat="1" applyFont="1">
      <alignment/>
      <protection/>
    </xf>
    <xf numFmtId="181" fontId="2" fillId="0" borderId="0" xfId="138" applyNumberFormat="1" applyFont="1">
      <alignment/>
      <protection/>
    </xf>
    <xf numFmtId="0" fontId="12" fillId="0" borderId="0" xfId="135" applyFont="1" applyAlignment="1">
      <alignment horizontal="center"/>
      <protection/>
    </xf>
    <xf numFmtId="179" fontId="12" fillId="0" borderId="0" xfId="135" applyNumberFormat="1" applyFont="1" applyAlignment="1">
      <alignment horizontal="center"/>
      <protection/>
    </xf>
    <xf numFmtId="0" fontId="4" fillId="0" borderId="0" xfId="135" applyFont="1">
      <alignment/>
      <protection/>
    </xf>
    <xf numFmtId="179" fontId="4" fillId="0" borderId="0" xfId="135" applyNumberFormat="1" applyFont="1" applyAlignment="1">
      <alignment horizontal="right"/>
      <protection/>
    </xf>
    <xf numFmtId="0" fontId="7" fillId="0" borderId="12" xfId="135" applyFont="1" applyBorder="1" applyAlignment="1">
      <alignment horizontal="center" vertical="center"/>
      <protection/>
    </xf>
    <xf numFmtId="179" fontId="7" fillId="0" borderId="10" xfId="135" applyNumberFormat="1" applyFont="1" applyFill="1" applyBorder="1" applyAlignment="1">
      <alignment horizontal="center" vertical="center"/>
      <protection/>
    </xf>
    <xf numFmtId="0" fontId="7" fillId="0" borderId="10" xfId="135" applyFont="1" applyBorder="1" applyAlignment="1">
      <alignment vertical="center"/>
      <protection/>
    </xf>
    <xf numFmtId="183" fontId="18" fillId="0" borderId="0" xfId="135" applyNumberFormat="1" applyFont="1" applyAlignment="1">
      <alignment vertical="center"/>
      <protection/>
    </xf>
    <xf numFmtId="0" fontId="4" fillId="0" borderId="10" xfId="134" applyFont="1" applyFill="1" applyBorder="1" applyAlignment="1">
      <alignment vertical="center"/>
      <protection/>
    </xf>
    <xf numFmtId="179" fontId="5" fillId="0" borderId="10" xfId="148" applyNumberFormat="1" applyFont="1" applyFill="1" applyBorder="1" applyAlignment="1">
      <alignment horizontal="right" vertical="center" wrapText="1"/>
      <protection/>
    </xf>
    <xf numFmtId="0" fontId="7" fillId="0" borderId="13" xfId="135" applyFont="1" applyBorder="1" applyAlignment="1">
      <alignment vertical="center"/>
      <protection/>
    </xf>
    <xf numFmtId="179" fontId="5" fillId="24" borderId="10" xfId="148" applyNumberFormat="1" applyFont="1" applyFill="1" applyBorder="1" applyAlignment="1">
      <alignment horizontal="right" vertical="center" wrapText="1"/>
      <protection/>
    </xf>
    <xf numFmtId="0" fontId="7" fillId="0" borderId="13" xfId="135" applyFont="1" applyBorder="1" applyAlignment="1">
      <alignment horizontal="center" vertical="center"/>
      <protection/>
    </xf>
    <xf numFmtId="182" fontId="0" fillId="0" borderId="0" xfId="135" applyNumberFormat="1" applyFont="1">
      <alignment/>
      <protection/>
    </xf>
    <xf numFmtId="0" fontId="4" fillId="26" borderId="0" xfId="132" applyFont="1" applyFill="1" applyAlignment="1">
      <alignment vertical="center"/>
      <protection/>
    </xf>
    <xf numFmtId="0" fontId="7" fillId="26" borderId="0" xfId="132" applyFont="1" applyFill="1" applyAlignment="1">
      <alignment vertical="center"/>
      <protection/>
    </xf>
    <xf numFmtId="0" fontId="4" fillId="26" borderId="0" xfId="132" applyFont="1" applyFill="1">
      <alignment/>
      <protection/>
    </xf>
    <xf numFmtId="0" fontId="7" fillId="26" borderId="0" xfId="132" applyFont="1" applyFill="1">
      <alignment/>
      <protection/>
    </xf>
    <xf numFmtId="0" fontId="1" fillId="26" borderId="0" xfId="132" applyFont="1" applyFill="1">
      <alignment/>
      <protection/>
    </xf>
    <xf numFmtId="0" fontId="0" fillId="26" borderId="0" xfId="132" applyFont="1" applyFill="1">
      <alignment/>
      <protection/>
    </xf>
    <xf numFmtId="179" fontId="0" fillId="26" borderId="0" xfId="132" applyNumberFormat="1" applyFont="1" applyFill="1">
      <alignment/>
      <protection/>
    </xf>
    <xf numFmtId="0" fontId="2" fillId="26" borderId="0" xfId="132" applyFont="1" applyFill="1">
      <alignment/>
      <protection/>
    </xf>
    <xf numFmtId="179" fontId="2" fillId="26" borderId="0" xfId="132" applyNumberFormat="1" applyFont="1" applyFill="1">
      <alignment/>
      <protection/>
    </xf>
    <xf numFmtId="179" fontId="14" fillId="26" borderId="0" xfId="132" applyNumberFormat="1" applyFont="1" applyFill="1" applyBorder="1" applyAlignment="1">
      <alignment horizontal="center"/>
      <protection/>
    </xf>
    <xf numFmtId="0" fontId="20" fillId="26" borderId="0" xfId="132" applyFont="1" applyFill="1" applyAlignment="1">
      <alignment/>
      <protection/>
    </xf>
    <xf numFmtId="179" fontId="20" fillId="26" borderId="0" xfId="132" applyNumberFormat="1" applyFont="1" applyFill="1" applyAlignment="1">
      <alignment/>
      <protection/>
    </xf>
    <xf numFmtId="179" fontId="24" fillId="26" borderId="0" xfId="132" applyNumberFormat="1" applyFont="1" applyFill="1" applyAlignment="1">
      <alignment/>
      <protection/>
    </xf>
    <xf numFmtId="179" fontId="4" fillId="26" borderId="0" xfId="132" applyNumberFormat="1" applyFont="1" applyFill="1" applyAlignment="1">
      <alignment horizontal="right" vertical="center" wrapText="1"/>
      <protection/>
    </xf>
    <xf numFmtId="0" fontId="7" fillId="26" borderId="10" xfId="132" applyFont="1" applyFill="1" applyBorder="1" applyAlignment="1">
      <alignment horizontal="center" vertical="center"/>
      <protection/>
    </xf>
    <xf numFmtId="179" fontId="7" fillId="26" borderId="10" xfId="132" applyNumberFormat="1" applyFont="1" applyFill="1" applyBorder="1" applyAlignment="1">
      <alignment horizontal="center" vertical="center"/>
      <protection/>
    </xf>
    <xf numFmtId="179" fontId="7" fillId="26" borderId="10" xfId="132" applyNumberFormat="1" applyFont="1" applyFill="1" applyBorder="1" applyAlignment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vertical="center"/>
      <protection/>
    </xf>
    <xf numFmtId="179" fontId="63" fillId="24" borderId="10" xfId="0" applyNumberFormat="1" applyFont="1" applyFill="1" applyBorder="1" applyAlignment="1" applyProtection="1">
      <alignment vertical="center" wrapText="1"/>
      <protection locked="0"/>
    </xf>
    <xf numFmtId="179" fontId="7" fillId="24" borderId="10" xfId="0" applyNumberFormat="1" applyFont="1" applyFill="1" applyBorder="1" applyAlignment="1" applyProtection="1">
      <alignment vertical="center" wrapText="1"/>
      <protection locked="0"/>
    </xf>
    <xf numFmtId="179" fontId="4" fillId="24" borderId="10" xfId="0" applyNumberFormat="1" applyFont="1" applyFill="1" applyBorder="1" applyAlignment="1" applyProtection="1">
      <alignment vertical="center" wrapText="1"/>
      <protection locked="0"/>
    </xf>
    <xf numFmtId="184" fontId="4" fillId="26" borderId="0" xfId="132" applyNumberFormat="1" applyFont="1" applyFill="1" applyAlignment="1">
      <alignment vertical="center"/>
      <protection/>
    </xf>
    <xf numFmtId="0" fontId="4" fillId="26" borderId="20" xfId="0" applyNumberFormat="1" applyFont="1" applyFill="1" applyBorder="1" applyAlignment="1" applyProtection="1">
      <alignment vertical="center"/>
      <protection/>
    </xf>
    <xf numFmtId="0" fontId="4" fillId="26" borderId="21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vertical="center"/>
      <protection locked="0"/>
    </xf>
    <xf numFmtId="0" fontId="65" fillId="26" borderId="0" xfId="132" applyFont="1" applyFill="1" applyAlignment="1">
      <alignment vertical="center"/>
      <protection/>
    </xf>
    <xf numFmtId="0" fontId="4" fillId="24" borderId="10" xfId="0" applyFont="1" applyFill="1" applyBorder="1" applyAlignment="1" applyProtection="1">
      <alignment vertical="center"/>
      <protection locked="0"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>
      <alignment vertical="center"/>
    </xf>
    <xf numFmtId="179" fontId="4" fillId="26" borderId="0" xfId="132" applyNumberFormat="1" applyFont="1" applyFill="1">
      <alignment/>
      <protection/>
    </xf>
    <xf numFmtId="0" fontId="26" fillId="26" borderId="0" xfId="132" applyFont="1" applyFill="1">
      <alignment/>
      <protection/>
    </xf>
    <xf numFmtId="179" fontId="29" fillId="26" borderId="0" xfId="132" applyNumberFormat="1" applyFont="1" applyFill="1" applyBorder="1" applyAlignment="1">
      <alignment horizontal="center"/>
      <protection/>
    </xf>
    <xf numFmtId="0" fontId="24" fillId="26" borderId="0" xfId="132" applyFont="1" applyFill="1" applyAlignment="1">
      <alignment/>
      <protection/>
    </xf>
    <xf numFmtId="179" fontId="4" fillId="26" borderId="0" xfId="132" applyNumberFormat="1" applyFont="1" applyFill="1" applyAlignment="1">
      <alignment/>
      <protection/>
    </xf>
    <xf numFmtId="0" fontId="4" fillId="26" borderId="17" xfId="132" applyFont="1" applyFill="1" applyBorder="1" applyAlignment="1">
      <alignment horizontal="right" vertical="center" wrapText="1"/>
      <protection/>
    </xf>
    <xf numFmtId="0" fontId="4" fillId="26" borderId="10" xfId="135" applyFont="1" applyFill="1" applyBorder="1" applyAlignment="1">
      <alignment horizontal="center" vertical="center"/>
      <protection/>
    </xf>
    <xf numFmtId="179" fontId="4" fillId="26" borderId="10" xfId="135" applyNumberFormat="1" applyFont="1" applyFill="1" applyBorder="1" applyAlignment="1">
      <alignment horizontal="center" vertical="center"/>
      <protection/>
    </xf>
    <xf numFmtId="0" fontId="4" fillId="26" borderId="12" xfId="132" applyFont="1" applyFill="1" applyBorder="1" applyAlignment="1">
      <alignment horizontal="center" vertical="center" wrapText="1"/>
      <protection/>
    </xf>
    <xf numFmtId="0" fontId="7" fillId="26" borderId="10" xfId="134" applyFont="1" applyFill="1" applyBorder="1" applyAlignment="1">
      <alignment vertical="center"/>
      <protection/>
    </xf>
    <xf numFmtId="0" fontId="4" fillId="26" borderId="21" xfId="132" applyFont="1" applyFill="1" applyBorder="1" applyAlignment="1">
      <alignment vertical="center"/>
      <protection/>
    </xf>
    <xf numFmtId="0" fontId="4" fillId="26" borderId="21" xfId="132" applyFont="1" applyFill="1" applyBorder="1" applyAlignment="1">
      <alignment vertical="center" wrapText="1"/>
      <protection/>
    </xf>
    <xf numFmtId="0" fontId="4" fillId="26" borderId="21" xfId="135" applyFont="1" applyFill="1" applyBorder="1" applyAlignment="1">
      <alignment horizontal="left" vertical="center" wrapText="1"/>
      <protection/>
    </xf>
    <xf numFmtId="0" fontId="4" fillId="26" borderId="22" xfId="132" applyFont="1" applyFill="1" applyBorder="1" applyAlignment="1">
      <alignment vertical="center" wrapText="1"/>
      <protection/>
    </xf>
    <xf numFmtId="0" fontId="4" fillId="26" borderId="10" xfId="132" applyFont="1" applyFill="1" applyBorder="1">
      <alignment/>
      <protection/>
    </xf>
    <xf numFmtId="0" fontId="4" fillId="26" borderId="10" xfId="132" applyFont="1" applyFill="1" applyBorder="1" applyAlignment="1">
      <alignment vertical="center"/>
      <protection/>
    </xf>
    <xf numFmtId="183" fontId="4" fillId="26" borderId="10" xfId="132" applyNumberFormat="1" applyFont="1" applyFill="1" applyBorder="1" applyAlignment="1">
      <alignment vertical="center"/>
      <protection/>
    </xf>
    <xf numFmtId="180" fontId="4" fillId="26" borderId="10" xfId="135" applyNumberFormat="1" applyFont="1" applyFill="1" applyBorder="1" applyAlignment="1">
      <alignment horizontal="right" vertical="center" wrapText="1"/>
      <protection/>
    </xf>
    <xf numFmtId="179" fontId="4" fillId="26" borderId="10" xfId="132" applyNumberFormat="1" applyFont="1" applyFill="1" applyBorder="1">
      <alignment/>
      <protection/>
    </xf>
    <xf numFmtId="0" fontId="4" fillId="26" borderId="12" xfId="132" applyFont="1" applyFill="1" applyBorder="1">
      <alignment/>
      <protection/>
    </xf>
    <xf numFmtId="0" fontId="7" fillId="26" borderId="10" xfId="132" applyFont="1" applyFill="1" applyBorder="1">
      <alignment/>
      <protection/>
    </xf>
    <xf numFmtId="0" fontId="7" fillId="26" borderId="12" xfId="132" applyFont="1" applyFill="1" applyBorder="1">
      <alignment/>
      <protection/>
    </xf>
    <xf numFmtId="179" fontId="4" fillId="26" borderId="12" xfId="136" applyNumberFormat="1" applyFont="1" applyFill="1" applyBorder="1" applyAlignment="1">
      <alignment horizontal="right" vertical="center" wrapText="1"/>
      <protection/>
    </xf>
    <xf numFmtId="0" fontId="4" fillId="26" borderId="10" xfId="132" applyFont="1" applyFill="1" applyBorder="1">
      <alignment/>
      <protection/>
    </xf>
    <xf numFmtId="179" fontId="0" fillId="26" borderId="10" xfId="135" applyNumberFormat="1" applyFont="1" applyFill="1" applyBorder="1">
      <alignment/>
      <protection/>
    </xf>
    <xf numFmtId="179" fontId="1" fillId="26" borderId="10" xfId="135" applyNumberFormat="1" applyFont="1" applyFill="1" applyBorder="1">
      <alignment/>
      <protection/>
    </xf>
    <xf numFmtId="179" fontId="4" fillId="26" borderId="10" xfId="132" applyNumberFormat="1" applyFont="1" applyFill="1" applyBorder="1">
      <alignment/>
      <protection/>
    </xf>
    <xf numFmtId="179" fontId="4" fillId="26" borderId="10" xfId="132" applyNumberFormat="1" applyFont="1" applyFill="1" applyBorder="1" applyAlignment="1">
      <alignment horizontal="right" vertical="center"/>
      <protection/>
    </xf>
    <xf numFmtId="179" fontId="4" fillId="26" borderId="10" xfId="136" applyNumberFormat="1" applyFont="1" applyFill="1" applyBorder="1" applyAlignment="1">
      <alignment horizontal="right" vertical="center" wrapText="1"/>
      <protection/>
    </xf>
    <xf numFmtId="0" fontId="7" fillId="26" borderId="10" xfId="132" applyFont="1" applyFill="1" applyBorder="1">
      <alignment/>
      <protection/>
    </xf>
    <xf numFmtId="179" fontId="4" fillId="26" borderId="13" xfId="136" applyNumberFormat="1" applyFont="1" applyFill="1" applyBorder="1" applyAlignment="1">
      <alignment horizontal="right" vertical="center" wrapText="1"/>
      <protection/>
    </xf>
    <xf numFmtId="179" fontId="7" fillId="26" borderId="13" xfId="136" applyNumberFormat="1" applyFont="1" applyFill="1" applyBorder="1" applyAlignment="1">
      <alignment horizontal="right" vertical="center" wrapText="1"/>
      <protection/>
    </xf>
    <xf numFmtId="0" fontId="7" fillId="26" borderId="10" xfId="134" applyFont="1" applyFill="1" applyBorder="1" applyAlignment="1">
      <alignment horizontal="center" vertical="center"/>
      <protection/>
    </xf>
    <xf numFmtId="0" fontId="4" fillId="0" borderId="0" xfId="132" applyFont="1" applyFill="1" applyAlignment="1">
      <alignment vertical="center"/>
      <protection/>
    </xf>
    <xf numFmtId="0" fontId="7" fillId="0" borderId="0" xfId="132" applyFont="1" applyFill="1" applyAlignment="1">
      <alignment vertical="center"/>
      <protection/>
    </xf>
    <xf numFmtId="179" fontId="3" fillId="26" borderId="0" xfId="132" applyNumberFormat="1" applyFont="1" applyFill="1" applyBorder="1" applyAlignment="1">
      <alignment horizontal="center" vertical="center"/>
      <protection/>
    </xf>
    <xf numFmtId="179" fontId="4" fillId="26" borderId="0" xfId="132" applyNumberFormat="1" applyFont="1" applyFill="1" applyBorder="1" applyAlignment="1">
      <alignment horizontal="right" vertical="center" wrapText="1"/>
      <protection/>
    </xf>
    <xf numFmtId="0" fontId="4" fillId="26" borderId="0" xfId="132" applyFont="1" applyFill="1" applyBorder="1" applyAlignment="1">
      <alignment horizontal="right" vertical="center" wrapText="1"/>
      <protection/>
    </xf>
    <xf numFmtId="179" fontId="4" fillId="0" borderId="10" xfId="135" applyNumberFormat="1" applyFont="1" applyBorder="1" applyAlignment="1">
      <alignment horizontal="center" vertical="center"/>
      <protection/>
    </xf>
    <xf numFmtId="185" fontId="7" fillId="26" borderId="10" xfId="132" applyNumberFormat="1" applyFont="1" applyFill="1" applyBorder="1" applyAlignment="1">
      <alignment horizontal="center" vertical="center"/>
      <protection/>
    </xf>
    <xf numFmtId="179" fontId="59" fillId="26" borderId="10" xfId="148" applyNumberFormat="1" applyFont="1" applyFill="1" applyBorder="1" applyAlignment="1">
      <alignment horizontal="right" vertical="center" wrapText="1"/>
      <protection/>
    </xf>
    <xf numFmtId="185" fontId="4" fillId="26" borderId="10" xfId="132" applyNumberFormat="1" applyFont="1" applyFill="1" applyBorder="1" applyAlignment="1">
      <alignment horizontal="center" vertical="center"/>
      <protection/>
    </xf>
    <xf numFmtId="185" fontId="4" fillId="26" borderId="10" xfId="132" applyNumberFormat="1" applyFont="1" applyFill="1" applyBorder="1" applyAlignment="1">
      <alignment horizontal="center" vertical="center" wrapText="1"/>
      <protection/>
    </xf>
    <xf numFmtId="179" fontId="63" fillId="0" borderId="10" xfId="135" applyNumberFormat="1" applyFont="1" applyBorder="1" applyAlignment="1">
      <alignment horizontal="right" vertical="center" wrapText="1"/>
      <protection/>
    </xf>
    <xf numFmtId="179" fontId="4" fillId="26" borderId="10" xfId="132" applyNumberFormat="1" applyFont="1" applyFill="1" applyBorder="1" applyAlignment="1">
      <alignment horizontal="right" vertical="center" wrapText="1"/>
      <protection/>
    </xf>
    <xf numFmtId="0" fontId="7" fillId="0" borderId="10" xfId="135" applyFont="1" applyBorder="1" applyAlignment="1">
      <alignment horizontal="center" vertical="center"/>
      <protection/>
    </xf>
    <xf numFmtId="0" fontId="0" fillId="0" borderId="0" xfId="132" applyFont="1" applyFill="1" applyAlignment="1">
      <alignment/>
      <protection/>
    </xf>
    <xf numFmtId="0" fontId="30" fillId="0" borderId="0" xfId="135" applyFont="1">
      <alignment/>
      <protection/>
    </xf>
    <xf numFmtId="0" fontId="31" fillId="0" borderId="0" xfId="135" applyFont="1" applyAlignment="1">
      <alignment horizontal="left" vertical="top"/>
      <protection/>
    </xf>
    <xf numFmtId="0" fontId="31" fillId="0" borderId="0" xfId="135" applyFont="1" applyAlignment="1">
      <alignment horizontal="center" vertical="top"/>
      <protection/>
    </xf>
    <xf numFmtId="0" fontId="30" fillId="0" borderId="0" xfId="135" applyFont="1" applyFill="1" applyAlignment="1">
      <alignment horizontal="left" vertical="top"/>
      <protection/>
    </xf>
    <xf numFmtId="0" fontId="30" fillId="0" borderId="0" xfId="135" applyFont="1" applyFill="1" applyAlignment="1">
      <alignment horizontal="center" vertical="top"/>
      <protection/>
    </xf>
    <xf numFmtId="0" fontId="30" fillId="0" borderId="0" xfId="135" applyFont="1" applyAlignment="1">
      <alignment horizontal="left" vertical="top"/>
      <protection/>
    </xf>
    <xf numFmtId="0" fontId="30" fillId="0" borderId="0" xfId="135" applyFont="1" applyAlignment="1">
      <alignment horizontal="center" vertical="top"/>
      <protection/>
    </xf>
    <xf numFmtId="0" fontId="30" fillId="0" borderId="0" xfId="135" applyFont="1" applyAlignment="1">
      <alignment horizontal="center"/>
      <protection/>
    </xf>
    <xf numFmtId="0" fontId="0" fillId="0" borderId="0" xfId="135" applyAlignment="1">
      <alignment horizontal="center"/>
      <protection/>
    </xf>
  </cellXfs>
  <cellStyles count="13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20% - 强调文字颜色 2" xfId="57"/>
    <cellStyle name="常规_2001年预算：收支预算草案（1月8日）" xfId="58"/>
    <cellStyle name="20% - Accent3" xfId="59"/>
    <cellStyle name="40% - 强调文字颜色 2" xfId="60"/>
    <cellStyle name="常规_录入表" xfId="61"/>
    <cellStyle name="强调文字颜色 3" xfId="62"/>
    <cellStyle name="强调文字颜色 4" xfId="63"/>
    <cellStyle name="20% - 强调文字颜色 4" xfId="64"/>
    <cellStyle name="60% - Accent1" xfId="65"/>
    <cellStyle name="20% - Accent5" xfId="66"/>
    <cellStyle name="40% - 强调文字颜色 4" xfId="67"/>
    <cellStyle name="常规_国有资本经营预算表样" xfId="68"/>
    <cellStyle name="强调文字颜色 5" xfId="69"/>
    <cellStyle name="20% - Accent6" xfId="70"/>
    <cellStyle name="40% - 强调文字颜色 5" xfId="71"/>
    <cellStyle name="常规_2007年全省及省级财政收支执行及2008年预算草案表（报人大电子版）" xfId="72"/>
    <cellStyle name="常规_2015广元市朝天区国有资本经营预算" xfId="73"/>
    <cellStyle name="60% - 强调文字颜色 5" xfId="74"/>
    <cellStyle name="常规 48 2" xfId="75"/>
    <cellStyle name="强调文字颜色 6" xfId="76"/>
    <cellStyle name="40% - 强调文字颜色 6" xfId="77"/>
    <cellStyle name="60% - 强调文字颜色 6" xfId="78"/>
    <cellStyle name="60% - Accent2" xfId="79"/>
    <cellStyle name="常规 2 3" xfId="80"/>
    <cellStyle name="60% - Accent3" xfId="81"/>
    <cellStyle name="20% - Accent1" xfId="82"/>
    <cellStyle name="40% - Accent1" xfId="83"/>
    <cellStyle name="40% - Accent2" xfId="84"/>
    <cellStyle name="40% - Accent3" xfId="85"/>
    <cellStyle name="40% - Accent4" xfId="86"/>
    <cellStyle name="40% - Accent5" xfId="87"/>
    <cellStyle name="60% - Accent4" xfId="88"/>
    <cellStyle name="60% - Accent5" xfId="89"/>
    <cellStyle name="60% - Accent6" xfId="90"/>
    <cellStyle name="Accent1" xfId="91"/>
    <cellStyle name="Accent2" xfId="92"/>
    <cellStyle name="Accent3" xfId="93"/>
    <cellStyle name="Accent4" xfId="94"/>
    <cellStyle name="Accent5" xfId="95"/>
    <cellStyle name="Accent6" xfId="96"/>
    <cellStyle name="Bad" xfId="97"/>
    <cellStyle name="Calculation" xfId="98"/>
    <cellStyle name="Check Cell" xfId="99"/>
    <cellStyle name="Explanatory Text" xfId="100"/>
    <cellStyle name="Good" xfId="101"/>
    <cellStyle name="Heading 1" xfId="102"/>
    <cellStyle name="Heading 2" xfId="103"/>
    <cellStyle name="Heading 4" xfId="104"/>
    <cellStyle name="Linked Cell" xfId="105"/>
    <cellStyle name="Neutral" xfId="106"/>
    <cellStyle name="no dec" xfId="107"/>
    <cellStyle name="Normal_APR" xfId="108"/>
    <cellStyle name="Note" xfId="109"/>
    <cellStyle name="Output" xfId="110"/>
    <cellStyle name="RowLevel_0" xfId="111"/>
    <cellStyle name="常规 2" xfId="112"/>
    <cellStyle name="Title" xfId="113"/>
    <cellStyle name="Total" xfId="114"/>
    <cellStyle name="Warning Text" xfId="115"/>
    <cellStyle name="常规 112" xfId="116"/>
    <cellStyle name="常规 115" xfId="117"/>
    <cellStyle name="常规 17" xfId="118"/>
    <cellStyle name="常规 17 2" xfId="119"/>
    <cellStyle name="常规 2 44" xfId="120"/>
    <cellStyle name="常规 21" xfId="121"/>
    <cellStyle name="常规 27" xfId="122"/>
    <cellStyle name="常规 27 2" xfId="123"/>
    <cellStyle name="常规 3" xfId="124"/>
    <cellStyle name="常规 30" xfId="125"/>
    <cellStyle name="常规 30 2" xfId="126"/>
    <cellStyle name="常规 4" xfId="127"/>
    <cellStyle name="常规 47" xfId="128"/>
    <cellStyle name="常规 47 2" xfId="129"/>
    <cellStyle name="常规 47 2 2" xfId="130"/>
    <cellStyle name="常规 48" xfId="131"/>
    <cellStyle name="常规_(陈诚修改稿)2006年全省及省级财政决算及07年预算执行情况表(A4 留底自用)" xfId="132"/>
    <cellStyle name="常规_2001年预算：预算收入及财力（12月21日上午定案表）" xfId="133"/>
    <cellStyle name="常规_200704(第一稿）" xfId="134"/>
    <cellStyle name="常规_2014年全省及省级财政收支执行及2015年预算草案表" xfId="135"/>
    <cellStyle name="常规_Sheet1" xfId="136"/>
    <cellStyle name="常规_基金分析表(99.3)" xfId="137"/>
    <cellStyle name="常规_基金预算_1" xfId="138"/>
    <cellStyle name="常规_社保基金预算报人大建议表样" xfId="139"/>
    <cellStyle name="常规_一般预算简表" xfId="140"/>
    <cellStyle name="普通_97-917" xfId="141"/>
    <cellStyle name="千分位[0]_laroux" xfId="142"/>
    <cellStyle name="千分位_97-917" xfId="143"/>
    <cellStyle name="千位[0]_ 表八" xfId="144"/>
    <cellStyle name="千位_ 表八" xfId="145"/>
    <cellStyle name="未定义" xfId="146"/>
    <cellStyle name="常规_2009年省与市县结算单（3.25改3定）" xfId="147"/>
    <cellStyle name="常规_市本级" xfId="148"/>
    <cellStyle name="常规_苍溪县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5253;&#20154;&#22823;\2015&#24180;&#39044;&#31639;&#25253;&#20154;&#22823;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05&#39044;&#31639;&#26448;&#26009;&#21367;\2001&#24180;&#39044;&#31639;&#65306;&#22522;&#30784;&#26448;&#26009;&#23553;&#387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面 (2)"/>
      <sheetName val="封面 (3)"/>
      <sheetName val="封面 (4)"/>
      <sheetName val="封面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zoomScale="85" zoomScaleNormal="85" workbookViewId="0" topLeftCell="A4">
      <selection activeCell="A28" sqref="A28:I28"/>
    </sheetView>
  </sheetViews>
  <sheetFormatPr defaultColWidth="9.00390625" defaultRowHeight="14.25"/>
  <cols>
    <col min="1" max="1" width="9.50390625" style="334" customWidth="1"/>
    <col min="2" max="8" width="9.00390625" style="334" customWidth="1"/>
    <col min="9" max="9" width="16.625" style="334" customWidth="1"/>
    <col min="10" max="16384" width="9.00390625" style="334" customWidth="1"/>
  </cols>
  <sheetData>
    <row r="1" spans="1:9" ht="18.75" customHeight="1">
      <c r="A1" s="471" t="s">
        <v>0</v>
      </c>
      <c r="B1" s="471"/>
      <c r="C1" s="471"/>
      <c r="D1" s="471"/>
      <c r="E1" s="471"/>
      <c r="F1" s="471"/>
      <c r="G1" s="471"/>
      <c r="H1" s="471"/>
      <c r="I1" s="471"/>
    </row>
    <row r="2" spans="1:9" s="470" customFormat="1" ht="32.25" customHeight="1">
      <c r="A2" s="472" t="s">
        <v>1</v>
      </c>
      <c r="B2" s="472"/>
      <c r="C2" s="472"/>
      <c r="D2" s="472"/>
      <c r="E2" s="472"/>
      <c r="F2" s="472"/>
      <c r="G2" s="472"/>
      <c r="H2" s="472"/>
      <c r="I2" s="472"/>
    </row>
    <row r="3" spans="1:9" s="470" customFormat="1" ht="32.25" customHeight="1">
      <c r="A3" s="473" t="s">
        <v>2</v>
      </c>
      <c r="B3" s="473"/>
      <c r="C3" s="473"/>
      <c r="D3" s="473"/>
      <c r="E3" s="473"/>
      <c r="F3" s="473"/>
      <c r="G3" s="473"/>
      <c r="H3" s="473"/>
      <c r="I3" s="473"/>
    </row>
    <row r="4" spans="1:9" s="470" customFormat="1" ht="32.25" customHeight="1">
      <c r="A4" s="473" t="s">
        <v>3</v>
      </c>
      <c r="B4" s="473"/>
      <c r="C4" s="473"/>
      <c r="D4" s="473"/>
      <c r="E4" s="473"/>
      <c r="F4" s="473"/>
      <c r="G4" s="473"/>
      <c r="H4" s="473"/>
      <c r="I4" s="473"/>
    </row>
    <row r="5" spans="1:9" s="470" customFormat="1" ht="32.25" customHeight="1">
      <c r="A5" s="473" t="s">
        <v>4</v>
      </c>
      <c r="B5" s="473"/>
      <c r="C5" s="473"/>
      <c r="D5" s="473"/>
      <c r="E5" s="473"/>
      <c r="F5" s="473"/>
      <c r="G5" s="473"/>
      <c r="H5" s="473"/>
      <c r="I5" s="473"/>
    </row>
    <row r="6" spans="1:9" s="470" customFormat="1" ht="32.25" customHeight="1">
      <c r="A6" s="473" t="s">
        <v>5</v>
      </c>
      <c r="B6" s="473"/>
      <c r="C6" s="473"/>
      <c r="D6" s="473"/>
      <c r="E6" s="473"/>
      <c r="F6" s="473"/>
      <c r="G6" s="473"/>
      <c r="H6" s="473"/>
      <c r="I6" s="473"/>
    </row>
    <row r="7" spans="1:9" s="470" customFormat="1" ht="32.25" customHeight="1">
      <c r="A7" s="473" t="s">
        <v>6</v>
      </c>
      <c r="B7" s="473"/>
      <c r="C7" s="473"/>
      <c r="D7" s="473"/>
      <c r="E7" s="473"/>
      <c r="F7" s="473"/>
      <c r="G7" s="473"/>
      <c r="H7" s="473"/>
      <c r="I7" s="473"/>
    </row>
    <row r="8" spans="1:9" s="470" customFormat="1" ht="32.25" customHeight="1">
      <c r="A8" s="473" t="s">
        <v>7</v>
      </c>
      <c r="B8" s="473"/>
      <c r="C8" s="473"/>
      <c r="D8" s="473"/>
      <c r="E8" s="473"/>
      <c r="F8" s="473"/>
      <c r="G8" s="473"/>
      <c r="H8" s="473"/>
      <c r="I8" s="473"/>
    </row>
    <row r="9" spans="1:9" s="470" customFormat="1" ht="32.25" customHeight="1">
      <c r="A9" s="473" t="s">
        <v>8</v>
      </c>
      <c r="B9" s="473"/>
      <c r="C9" s="473"/>
      <c r="D9" s="473"/>
      <c r="E9" s="473"/>
      <c r="F9" s="473"/>
      <c r="G9" s="473"/>
      <c r="H9" s="473"/>
      <c r="I9" s="473"/>
    </row>
    <row r="10" spans="1:9" s="470" customFormat="1" ht="32.25" customHeight="1">
      <c r="A10" s="473" t="s">
        <v>9</v>
      </c>
      <c r="B10" s="473"/>
      <c r="C10" s="473"/>
      <c r="D10" s="473"/>
      <c r="E10" s="473"/>
      <c r="F10" s="473"/>
      <c r="G10" s="473"/>
      <c r="H10" s="473"/>
      <c r="I10" s="473"/>
    </row>
    <row r="11" spans="1:9" s="470" customFormat="1" ht="32.25" customHeight="1">
      <c r="A11" s="473" t="s">
        <v>10</v>
      </c>
      <c r="B11" s="473"/>
      <c r="C11" s="473"/>
      <c r="D11" s="473"/>
      <c r="E11" s="473"/>
      <c r="F11" s="473"/>
      <c r="G11" s="473"/>
      <c r="H11" s="473"/>
      <c r="I11" s="473"/>
    </row>
    <row r="12" spans="1:9" s="470" customFormat="1" ht="21.75" customHeight="1">
      <c r="A12" s="474"/>
      <c r="B12" s="474"/>
      <c r="C12" s="474"/>
      <c r="D12" s="474"/>
      <c r="E12" s="474"/>
      <c r="F12" s="474"/>
      <c r="G12" s="474"/>
      <c r="H12" s="474"/>
      <c r="I12" s="474"/>
    </row>
    <row r="13" spans="1:9" s="470" customFormat="1" ht="32.25" customHeight="1">
      <c r="A13" s="472" t="s">
        <v>11</v>
      </c>
      <c r="B13" s="472"/>
      <c r="C13" s="472"/>
      <c r="D13" s="472"/>
      <c r="E13" s="472"/>
      <c r="F13" s="472"/>
      <c r="G13" s="472"/>
      <c r="H13" s="472"/>
      <c r="I13" s="472"/>
    </row>
    <row r="14" spans="1:9" s="470" customFormat="1" ht="32.25" customHeight="1">
      <c r="A14" s="473" t="s">
        <v>12</v>
      </c>
      <c r="B14" s="473"/>
      <c r="C14" s="473"/>
      <c r="D14" s="473"/>
      <c r="E14" s="473"/>
      <c r="F14" s="473"/>
      <c r="G14" s="473"/>
      <c r="H14" s="473"/>
      <c r="I14" s="473"/>
    </row>
    <row r="15" spans="1:9" s="470" customFormat="1" ht="32.25" customHeight="1">
      <c r="A15" s="473" t="s">
        <v>13</v>
      </c>
      <c r="B15" s="473"/>
      <c r="C15" s="473"/>
      <c r="D15" s="473"/>
      <c r="E15" s="473"/>
      <c r="F15" s="473"/>
      <c r="G15" s="473"/>
      <c r="H15" s="473"/>
      <c r="I15" s="473"/>
    </row>
    <row r="16" spans="1:9" s="470" customFormat="1" ht="32.25" customHeight="1">
      <c r="A16" s="473" t="s">
        <v>14</v>
      </c>
      <c r="B16" s="473"/>
      <c r="C16" s="473"/>
      <c r="D16" s="473"/>
      <c r="E16" s="473"/>
      <c r="F16" s="473"/>
      <c r="G16" s="473"/>
      <c r="H16" s="473"/>
      <c r="I16" s="473"/>
    </row>
    <row r="17" spans="1:9" s="470" customFormat="1" ht="32.25" customHeight="1">
      <c r="A17" s="473" t="s">
        <v>15</v>
      </c>
      <c r="B17" s="473"/>
      <c r="C17" s="473"/>
      <c r="D17" s="473"/>
      <c r="E17" s="473"/>
      <c r="F17" s="473"/>
      <c r="G17" s="473"/>
      <c r="H17" s="473"/>
      <c r="I17" s="473"/>
    </row>
    <row r="18" spans="1:9" s="470" customFormat="1" ht="32.25" customHeight="1">
      <c r="A18" s="473" t="s">
        <v>16</v>
      </c>
      <c r="B18" s="473"/>
      <c r="C18" s="473"/>
      <c r="D18" s="473"/>
      <c r="E18" s="473"/>
      <c r="F18" s="473"/>
      <c r="G18" s="473"/>
      <c r="H18" s="473"/>
      <c r="I18" s="473"/>
    </row>
    <row r="19" spans="1:9" s="470" customFormat="1" ht="32.25" customHeight="1">
      <c r="A19" s="473" t="s">
        <v>17</v>
      </c>
      <c r="B19" s="473"/>
      <c r="C19" s="473"/>
      <c r="D19" s="473"/>
      <c r="E19" s="473"/>
      <c r="F19" s="473"/>
      <c r="G19" s="473"/>
      <c r="H19" s="473"/>
      <c r="I19" s="473"/>
    </row>
    <row r="20" spans="1:9" s="470" customFormat="1" ht="32.25" customHeight="1">
      <c r="A20" s="473" t="s">
        <v>18</v>
      </c>
      <c r="B20" s="473"/>
      <c r="C20" s="473"/>
      <c r="D20" s="473"/>
      <c r="E20" s="473"/>
      <c r="F20" s="473"/>
      <c r="G20" s="473"/>
      <c r="H20" s="473"/>
      <c r="I20" s="473"/>
    </row>
    <row r="21" spans="1:9" s="470" customFormat="1" ht="21" customHeight="1">
      <c r="A21" s="474"/>
      <c r="B21" s="474"/>
      <c r="C21" s="474"/>
      <c r="D21" s="474"/>
      <c r="E21" s="474"/>
      <c r="F21" s="474"/>
      <c r="G21" s="474"/>
      <c r="H21" s="474"/>
      <c r="I21" s="474"/>
    </row>
    <row r="22" spans="1:9" s="470" customFormat="1" ht="32.25" customHeight="1">
      <c r="A22" s="472" t="s">
        <v>19</v>
      </c>
      <c r="B22" s="472"/>
      <c r="C22" s="472"/>
      <c r="D22" s="472"/>
      <c r="E22" s="472"/>
      <c r="F22" s="472"/>
      <c r="G22" s="472"/>
      <c r="H22" s="472"/>
      <c r="I22" s="472"/>
    </row>
    <row r="23" spans="1:9" s="470" customFormat="1" ht="32.25" customHeight="1">
      <c r="A23" s="475" t="s">
        <v>20</v>
      </c>
      <c r="B23" s="475"/>
      <c r="C23" s="475"/>
      <c r="D23" s="475"/>
      <c r="E23" s="475"/>
      <c r="F23" s="475"/>
      <c r="G23" s="475"/>
      <c r="H23" s="475"/>
      <c r="I23" s="475"/>
    </row>
    <row r="24" spans="1:9" s="470" customFormat="1" ht="32.25" customHeight="1">
      <c r="A24" s="475" t="s">
        <v>21</v>
      </c>
      <c r="B24" s="475"/>
      <c r="C24" s="475"/>
      <c r="D24" s="475"/>
      <c r="E24" s="475"/>
      <c r="F24" s="475"/>
      <c r="G24" s="475"/>
      <c r="H24" s="475"/>
      <c r="I24" s="475"/>
    </row>
    <row r="25" spans="1:9" s="470" customFormat="1" ht="32.25" customHeight="1">
      <c r="A25" s="475" t="s">
        <v>22</v>
      </c>
      <c r="B25" s="475"/>
      <c r="C25" s="475"/>
      <c r="D25" s="475"/>
      <c r="E25" s="475"/>
      <c r="F25" s="475"/>
      <c r="G25" s="475"/>
      <c r="H25" s="475"/>
      <c r="I25" s="475"/>
    </row>
    <row r="26" spans="1:9" s="470" customFormat="1" ht="32.25" customHeight="1">
      <c r="A26" s="475" t="s">
        <v>23</v>
      </c>
      <c r="B26" s="475"/>
      <c r="C26" s="475"/>
      <c r="D26" s="475"/>
      <c r="E26" s="475"/>
      <c r="F26" s="475"/>
      <c r="G26" s="475"/>
      <c r="H26" s="475"/>
      <c r="I26" s="475"/>
    </row>
    <row r="27" spans="1:9" s="470" customFormat="1" ht="21" customHeight="1">
      <c r="A27" s="476"/>
      <c r="B27" s="476"/>
      <c r="C27" s="476"/>
      <c r="D27" s="476"/>
      <c r="E27" s="476"/>
      <c r="F27" s="476"/>
      <c r="G27" s="476"/>
      <c r="H27" s="476"/>
      <c r="I27" s="476"/>
    </row>
    <row r="28" spans="1:9" s="470" customFormat="1" ht="32.25" customHeight="1">
      <c r="A28" s="472" t="s">
        <v>24</v>
      </c>
      <c r="B28" s="472"/>
      <c r="C28" s="472"/>
      <c r="D28" s="472"/>
      <c r="E28" s="472"/>
      <c r="F28" s="472"/>
      <c r="G28" s="472"/>
      <c r="H28" s="472"/>
      <c r="I28" s="472"/>
    </row>
    <row r="29" spans="1:9" s="470" customFormat="1" ht="32.25" customHeight="1">
      <c r="A29" s="475" t="s">
        <v>25</v>
      </c>
      <c r="B29" s="475"/>
      <c r="C29" s="475"/>
      <c r="D29" s="475"/>
      <c r="E29" s="475"/>
      <c r="F29" s="475"/>
      <c r="G29" s="475"/>
      <c r="H29" s="475"/>
      <c r="I29" s="475"/>
    </row>
    <row r="30" spans="1:9" s="470" customFormat="1" ht="32.25" customHeight="1">
      <c r="A30" s="475" t="s">
        <v>26</v>
      </c>
      <c r="B30" s="475"/>
      <c r="C30" s="475"/>
      <c r="D30" s="475"/>
      <c r="E30" s="475"/>
      <c r="F30" s="475"/>
      <c r="G30" s="475"/>
      <c r="H30" s="475"/>
      <c r="I30" s="475"/>
    </row>
    <row r="31" spans="1:9" s="470" customFormat="1" ht="32.25" customHeight="1">
      <c r="A31" s="475" t="s">
        <v>27</v>
      </c>
      <c r="B31" s="475"/>
      <c r="C31" s="475"/>
      <c r="D31" s="475"/>
      <c r="E31" s="475"/>
      <c r="F31" s="475"/>
      <c r="G31" s="475"/>
      <c r="H31" s="475"/>
      <c r="I31" s="475"/>
    </row>
    <row r="32" spans="1:9" s="470" customFormat="1" ht="32.25" customHeight="1">
      <c r="A32" s="475"/>
      <c r="B32" s="475"/>
      <c r="C32" s="475"/>
      <c r="D32" s="475"/>
      <c r="E32" s="475"/>
      <c r="F32" s="475"/>
      <c r="G32" s="475"/>
      <c r="H32" s="475"/>
      <c r="I32" s="475"/>
    </row>
    <row r="33" spans="1:9" s="470" customFormat="1" ht="32.25" customHeight="1">
      <c r="A33" s="475"/>
      <c r="B33" s="475"/>
      <c r="C33" s="475"/>
      <c r="D33" s="475"/>
      <c r="E33" s="475"/>
      <c r="F33" s="475"/>
      <c r="G33" s="475"/>
      <c r="H33" s="475"/>
      <c r="I33" s="475"/>
    </row>
    <row r="34" spans="1:9" s="470" customFormat="1" ht="32.25" customHeight="1">
      <c r="A34" s="475"/>
      <c r="B34" s="475"/>
      <c r="C34" s="475"/>
      <c r="D34" s="475"/>
      <c r="E34" s="475"/>
      <c r="F34" s="475"/>
      <c r="G34" s="475"/>
      <c r="H34" s="475"/>
      <c r="I34" s="475"/>
    </row>
    <row r="35" spans="1:9" s="470" customFormat="1" ht="32.25" customHeight="1">
      <c r="A35" s="477"/>
      <c r="B35" s="477"/>
      <c r="C35" s="477"/>
      <c r="D35" s="477"/>
      <c r="E35" s="477"/>
      <c r="F35" s="477"/>
      <c r="G35" s="477"/>
      <c r="H35" s="477"/>
      <c r="I35" s="477"/>
    </row>
    <row r="36" spans="1:9" s="470" customFormat="1" ht="32.25" customHeight="1">
      <c r="A36" s="477"/>
      <c r="B36" s="477"/>
      <c r="C36" s="477"/>
      <c r="D36" s="477"/>
      <c r="E36" s="477"/>
      <c r="F36" s="477"/>
      <c r="G36" s="477"/>
      <c r="H36" s="477"/>
      <c r="I36" s="477"/>
    </row>
    <row r="37" spans="1:9" ht="14.25">
      <c r="A37" s="478"/>
      <c r="B37" s="478"/>
      <c r="C37" s="478"/>
      <c r="D37" s="478"/>
      <c r="E37" s="478"/>
      <c r="F37" s="478"/>
      <c r="G37" s="478"/>
      <c r="H37" s="478"/>
      <c r="I37" s="478"/>
    </row>
    <row r="38" spans="1:9" ht="14.25">
      <c r="A38" s="478"/>
      <c r="B38" s="478"/>
      <c r="C38" s="478"/>
      <c r="D38" s="478"/>
      <c r="E38" s="478"/>
      <c r="F38" s="478"/>
      <c r="G38" s="478"/>
      <c r="H38" s="478"/>
      <c r="I38" s="478"/>
    </row>
    <row r="39" spans="1:9" ht="14.25">
      <c r="A39" s="478"/>
      <c r="B39" s="478"/>
      <c r="C39" s="478"/>
      <c r="D39" s="478"/>
      <c r="E39" s="478"/>
      <c r="F39" s="478"/>
      <c r="G39" s="478"/>
      <c r="H39" s="478"/>
      <c r="I39" s="478"/>
    </row>
    <row r="40" spans="1:9" ht="14.25">
      <c r="A40" s="478"/>
      <c r="B40" s="478"/>
      <c r="C40" s="478"/>
      <c r="D40" s="478"/>
      <c r="E40" s="478"/>
      <c r="F40" s="478"/>
      <c r="G40" s="478"/>
      <c r="H40" s="478"/>
      <c r="I40" s="478"/>
    </row>
    <row r="41" spans="1:9" ht="14.25">
      <c r="A41" s="478"/>
      <c r="B41" s="478"/>
      <c r="C41" s="478"/>
      <c r="D41" s="478"/>
      <c r="E41" s="478"/>
      <c r="F41" s="478"/>
      <c r="G41" s="478"/>
      <c r="H41" s="478"/>
      <c r="I41" s="478"/>
    </row>
    <row r="42" spans="1:9" ht="14.25">
      <c r="A42" s="478"/>
      <c r="B42" s="478"/>
      <c r="C42" s="478"/>
      <c r="D42" s="478"/>
      <c r="E42" s="478"/>
      <c r="F42" s="478"/>
      <c r="G42" s="478"/>
      <c r="H42" s="478"/>
      <c r="I42" s="478"/>
    </row>
    <row r="43" spans="1:9" ht="14.25">
      <c r="A43" s="478"/>
      <c r="B43" s="478"/>
      <c r="C43" s="478"/>
      <c r="D43" s="478"/>
      <c r="E43" s="478"/>
      <c r="F43" s="478"/>
      <c r="G43" s="478"/>
      <c r="H43" s="478"/>
      <c r="I43" s="478"/>
    </row>
    <row r="44" spans="1:9" ht="14.25">
      <c r="A44" s="478"/>
      <c r="B44" s="478"/>
      <c r="C44" s="478"/>
      <c r="D44" s="478"/>
      <c r="E44" s="478"/>
      <c r="F44" s="478"/>
      <c r="G44" s="478"/>
      <c r="H44" s="478"/>
      <c r="I44" s="478"/>
    </row>
    <row r="45" spans="1:9" ht="14.25">
      <c r="A45" s="478"/>
      <c r="B45" s="478"/>
      <c r="C45" s="478"/>
      <c r="D45" s="478"/>
      <c r="E45" s="478"/>
      <c r="F45" s="478"/>
      <c r="G45" s="478"/>
      <c r="H45" s="478"/>
      <c r="I45" s="478"/>
    </row>
    <row r="46" spans="1:9" ht="14.25">
      <c r="A46" s="478"/>
      <c r="B46" s="478"/>
      <c r="C46" s="478"/>
      <c r="D46" s="478"/>
      <c r="E46" s="478"/>
      <c r="F46" s="478"/>
      <c r="G46" s="478"/>
      <c r="H46" s="478"/>
      <c r="I46" s="478"/>
    </row>
    <row r="47" spans="1:9" ht="14.25">
      <c r="A47" s="478"/>
      <c r="B47" s="478"/>
      <c r="C47" s="478"/>
      <c r="D47" s="478"/>
      <c r="E47" s="478"/>
      <c r="F47" s="478"/>
      <c r="G47" s="478"/>
      <c r="H47" s="478"/>
      <c r="I47" s="478"/>
    </row>
    <row r="48" spans="1:9" ht="14.25">
      <c r="A48" s="478"/>
      <c r="B48" s="478"/>
      <c r="C48" s="478"/>
      <c r="D48" s="478"/>
      <c r="E48" s="478"/>
      <c r="F48" s="478"/>
      <c r="G48" s="478"/>
      <c r="H48" s="478"/>
      <c r="I48" s="478"/>
    </row>
    <row r="49" spans="1:9" ht="14.25">
      <c r="A49" s="478"/>
      <c r="B49" s="478"/>
      <c r="C49" s="478"/>
      <c r="D49" s="478"/>
      <c r="E49" s="478"/>
      <c r="F49" s="478"/>
      <c r="G49" s="478"/>
      <c r="H49" s="478"/>
      <c r="I49" s="478"/>
    </row>
    <row r="50" spans="1:9" ht="14.25">
      <c r="A50" s="478"/>
      <c r="B50" s="478"/>
      <c r="C50" s="478"/>
      <c r="D50" s="478"/>
      <c r="E50" s="478"/>
      <c r="F50" s="478"/>
      <c r="G50" s="478"/>
      <c r="H50" s="478"/>
      <c r="I50" s="478"/>
    </row>
    <row r="51" spans="1:9" ht="14.25">
      <c r="A51" s="478"/>
      <c r="B51" s="478"/>
      <c r="C51" s="478"/>
      <c r="D51" s="478"/>
      <c r="E51" s="478"/>
      <c r="F51" s="478"/>
      <c r="G51" s="478"/>
      <c r="H51" s="478"/>
      <c r="I51" s="478"/>
    </row>
    <row r="52" spans="1:9" ht="14.25">
      <c r="A52" s="478"/>
      <c r="B52" s="478"/>
      <c r="C52" s="478"/>
      <c r="D52" s="478"/>
      <c r="E52" s="478"/>
      <c r="F52" s="478"/>
      <c r="G52" s="478"/>
      <c r="H52" s="478"/>
      <c r="I52" s="478"/>
    </row>
    <row r="53" spans="1:9" ht="14.25">
      <c r="A53" s="478"/>
      <c r="B53" s="478"/>
      <c r="C53" s="478"/>
      <c r="D53" s="478"/>
      <c r="E53" s="478"/>
      <c r="F53" s="478"/>
      <c r="G53" s="478"/>
      <c r="H53" s="478"/>
      <c r="I53" s="478"/>
    </row>
    <row r="54" spans="1:9" ht="14.25">
      <c r="A54" s="478"/>
      <c r="B54" s="478"/>
      <c r="C54" s="478"/>
      <c r="D54" s="478"/>
      <c r="E54" s="478"/>
      <c r="F54" s="478"/>
      <c r="G54" s="478"/>
      <c r="H54" s="478"/>
      <c r="I54" s="478"/>
    </row>
    <row r="55" spans="1:9" ht="14.25">
      <c r="A55" s="478"/>
      <c r="B55" s="478"/>
      <c r="C55" s="478"/>
      <c r="D55" s="478"/>
      <c r="E55" s="478"/>
      <c r="F55" s="478"/>
      <c r="G55" s="478"/>
      <c r="H55" s="478"/>
      <c r="I55" s="478"/>
    </row>
    <row r="56" spans="1:9" ht="14.25">
      <c r="A56" s="478"/>
      <c r="B56" s="478"/>
      <c r="C56" s="478"/>
      <c r="D56" s="478"/>
      <c r="E56" s="478"/>
      <c r="F56" s="478"/>
      <c r="G56" s="478"/>
      <c r="H56" s="478"/>
      <c r="I56" s="478"/>
    </row>
    <row r="57" spans="1:9" ht="14.25">
      <c r="A57" s="478"/>
      <c r="B57" s="478"/>
      <c r="C57" s="478"/>
      <c r="D57" s="478"/>
      <c r="E57" s="478"/>
      <c r="F57" s="478"/>
      <c r="G57" s="478"/>
      <c r="H57" s="478"/>
      <c r="I57" s="478"/>
    </row>
    <row r="58" spans="1:9" ht="14.25">
      <c r="A58" s="478"/>
      <c r="B58" s="478"/>
      <c r="C58" s="478"/>
      <c r="D58" s="478"/>
      <c r="E58" s="478"/>
      <c r="F58" s="478"/>
      <c r="G58" s="478"/>
      <c r="H58" s="478"/>
      <c r="I58" s="478"/>
    </row>
    <row r="59" spans="1:9" ht="14.25">
      <c r="A59" s="478"/>
      <c r="B59" s="478"/>
      <c r="C59" s="478"/>
      <c r="D59" s="478"/>
      <c r="E59" s="478"/>
      <c r="F59" s="478"/>
      <c r="G59" s="478"/>
      <c r="H59" s="478"/>
      <c r="I59" s="478"/>
    </row>
    <row r="60" spans="1:9" ht="14.25">
      <c r="A60" s="478"/>
      <c r="B60" s="478"/>
      <c r="C60" s="478"/>
      <c r="D60" s="478"/>
      <c r="E60" s="478"/>
      <c r="F60" s="478"/>
      <c r="G60" s="478"/>
      <c r="H60" s="478"/>
      <c r="I60" s="478"/>
    </row>
    <row r="61" spans="1:9" ht="14.25">
      <c r="A61" s="478"/>
      <c r="B61" s="478"/>
      <c r="C61" s="478"/>
      <c r="D61" s="478"/>
      <c r="E61" s="478"/>
      <c r="F61" s="478"/>
      <c r="G61" s="478"/>
      <c r="H61" s="478"/>
      <c r="I61" s="478"/>
    </row>
    <row r="62" spans="1:9" ht="14.25">
      <c r="A62" s="478"/>
      <c r="B62" s="478"/>
      <c r="C62" s="478"/>
      <c r="D62" s="478"/>
      <c r="E62" s="478"/>
      <c r="F62" s="478"/>
      <c r="G62" s="478"/>
      <c r="H62" s="478"/>
      <c r="I62" s="478"/>
    </row>
    <row r="63" spans="1:9" ht="14.25">
      <c r="A63" s="478"/>
      <c r="B63" s="478"/>
      <c r="C63" s="478"/>
      <c r="D63" s="478"/>
      <c r="E63" s="478"/>
      <c r="F63" s="478"/>
      <c r="G63" s="478"/>
      <c r="H63" s="478"/>
      <c r="I63" s="478"/>
    </row>
    <row r="64" spans="1:9" ht="14.25">
      <c r="A64" s="478"/>
      <c r="B64" s="478"/>
      <c r="C64" s="478"/>
      <c r="D64" s="478"/>
      <c r="E64" s="478"/>
      <c r="F64" s="478"/>
      <c r="G64" s="478"/>
      <c r="H64" s="478"/>
      <c r="I64" s="478"/>
    </row>
    <row r="65" spans="1:9" ht="14.25">
      <c r="A65" s="478"/>
      <c r="B65" s="478"/>
      <c r="C65" s="478"/>
      <c r="D65" s="478"/>
      <c r="E65" s="478"/>
      <c r="F65" s="478"/>
      <c r="G65" s="478"/>
      <c r="H65" s="478"/>
      <c r="I65" s="478"/>
    </row>
    <row r="66" spans="1:9" ht="14.25">
      <c r="A66" s="478"/>
      <c r="B66" s="478"/>
      <c r="C66" s="478"/>
      <c r="D66" s="478"/>
      <c r="E66" s="478"/>
      <c r="F66" s="478"/>
      <c r="G66" s="478"/>
      <c r="H66" s="478"/>
      <c r="I66" s="478"/>
    </row>
    <row r="67" spans="1:9" ht="14.25">
      <c r="A67" s="478"/>
      <c r="B67" s="478"/>
      <c r="C67" s="478"/>
      <c r="D67" s="478"/>
      <c r="E67" s="478"/>
      <c r="F67" s="478"/>
      <c r="G67" s="478"/>
      <c r="H67" s="478"/>
      <c r="I67" s="478"/>
    </row>
    <row r="68" spans="1:9" ht="14.25">
      <c r="A68" s="478"/>
      <c r="B68" s="478"/>
      <c r="C68" s="478"/>
      <c r="D68" s="478"/>
      <c r="E68" s="478"/>
      <c r="F68" s="478"/>
      <c r="G68" s="478"/>
      <c r="H68" s="478"/>
      <c r="I68" s="478"/>
    </row>
    <row r="69" spans="1:9" ht="14.25">
      <c r="A69" s="478"/>
      <c r="B69" s="478"/>
      <c r="C69" s="478"/>
      <c r="D69" s="478"/>
      <c r="E69" s="478"/>
      <c r="F69" s="478"/>
      <c r="G69" s="478"/>
      <c r="H69" s="478"/>
      <c r="I69" s="478"/>
    </row>
    <row r="70" spans="1:9" ht="14.25">
      <c r="A70" s="478"/>
      <c r="B70" s="478"/>
      <c r="C70" s="478"/>
      <c r="D70" s="478"/>
      <c r="E70" s="478"/>
      <c r="F70" s="478"/>
      <c r="G70" s="478"/>
      <c r="H70" s="478"/>
      <c r="I70" s="478"/>
    </row>
    <row r="71" spans="1:9" ht="14.25">
      <c r="A71" s="478"/>
      <c r="B71" s="478"/>
      <c r="C71" s="478"/>
      <c r="D71" s="478"/>
      <c r="E71" s="478"/>
      <c r="F71" s="478"/>
      <c r="G71" s="478"/>
      <c r="H71" s="478"/>
      <c r="I71" s="478"/>
    </row>
    <row r="72" spans="1:9" ht="14.25">
      <c r="A72" s="478"/>
      <c r="B72" s="478"/>
      <c r="C72" s="478"/>
      <c r="D72" s="478"/>
      <c r="E72" s="478"/>
      <c r="F72" s="478"/>
      <c r="G72" s="478"/>
      <c r="H72" s="478"/>
      <c r="I72" s="478"/>
    </row>
    <row r="73" spans="1:9" ht="14.25">
      <c r="A73" s="478"/>
      <c r="B73" s="478"/>
      <c r="C73" s="478"/>
      <c r="D73" s="478"/>
      <c r="E73" s="478"/>
      <c r="F73" s="478"/>
      <c r="G73" s="478"/>
      <c r="H73" s="478"/>
      <c r="I73" s="478"/>
    </row>
    <row r="74" spans="1:9" ht="14.25">
      <c r="A74" s="478"/>
      <c r="B74" s="478"/>
      <c r="C74" s="478"/>
      <c r="D74" s="478"/>
      <c r="E74" s="478"/>
      <c r="F74" s="478"/>
      <c r="G74" s="478"/>
      <c r="H74" s="478"/>
      <c r="I74" s="478"/>
    </row>
    <row r="75" spans="1:9" ht="14.25">
      <c r="A75" s="478"/>
      <c r="B75" s="478"/>
      <c r="C75" s="478"/>
      <c r="D75" s="478"/>
      <c r="E75" s="478"/>
      <c r="F75" s="478"/>
      <c r="G75" s="478"/>
      <c r="H75" s="478"/>
      <c r="I75" s="478"/>
    </row>
    <row r="76" spans="1:9" ht="14.25">
      <c r="A76" s="478"/>
      <c r="B76" s="478"/>
      <c r="C76" s="478"/>
      <c r="D76" s="478"/>
      <c r="E76" s="478"/>
      <c r="F76" s="478"/>
      <c r="G76" s="478"/>
      <c r="H76" s="478"/>
      <c r="I76" s="478"/>
    </row>
    <row r="77" spans="1:9" ht="14.25">
      <c r="A77" s="478"/>
      <c r="B77" s="478"/>
      <c r="C77" s="478"/>
      <c r="D77" s="478"/>
      <c r="E77" s="478"/>
      <c r="F77" s="478"/>
      <c r="G77" s="478"/>
      <c r="H77" s="478"/>
      <c r="I77" s="478"/>
    </row>
    <row r="78" spans="1:9" ht="14.25">
      <c r="A78" s="478"/>
      <c r="B78" s="478"/>
      <c r="C78" s="478"/>
      <c r="D78" s="478"/>
      <c r="E78" s="478"/>
      <c r="F78" s="478"/>
      <c r="G78" s="478"/>
      <c r="H78" s="478"/>
      <c r="I78" s="478"/>
    </row>
    <row r="79" spans="1:9" ht="14.25">
      <c r="A79" s="478"/>
      <c r="B79" s="478"/>
      <c r="C79" s="478"/>
      <c r="D79" s="478"/>
      <c r="E79" s="478"/>
      <c r="F79" s="478"/>
      <c r="G79" s="478"/>
      <c r="H79" s="478"/>
      <c r="I79" s="478"/>
    </row>
    <row r="80" spans="1:9" ht="14.25">
      <c r="A80" s="478"/>
      <c r="B80" s="478"/>
      <c r="C80" s="478"/>
      <c r="D80" s="478"/>
      <c r="E80" s="478"/>
      <c r="F80" s="478"/>
      <c r="G80" s="478"/>
      <c r="H80" s="478"/>
      <c r="I80" s="478"/>
    </row>
    <row r="81" spans="1:9" ht="14.25">
      <c r="A81" s="478"/>
      <c r="B81" s="478"/>
      <c r="C81" s="478"/>
      <c r="D81" s="478"/>
      <c r="E81" s="478"/>
      <c r="F81" s="478"/>
      <c r="G81" s="478"/>
      <c r="H81" s="478"/>
      <c r="I81" s="478"/>
    </row>
    <row r="82" spans="1:9" ht="14.25">
      <c r="A82" s="478"/>
      <c r="B82" s="478"/>
      <c r="C82" s="478"/>
      <c r="D82" s="478"/>
      <c r="E82" s="478"/>
      <c r="F82" s="478"/>
      <c r="G82" s="478"/>
      <c r="H82" s="478"/>
      <c r="I82" s="478"/>
    </row>
    <row r="83" spans="1:9" ht="14.25">
      <c r="A83" s="478"/>
      <c r="B83" s="478"/>
      <c r="C83" s="478"/>
      <c r="D83" s="478"/>
      <c r="E83" s="478"/>
      <c r="F83" s="478"/>
      <c r="G83" s="478"/>
      <c r="H83" s="478"/>
      <c r="I83" s="478"/>
    </row>
    <row r="84" spans="1:9" ht="14.25">
      <c r="A84" s="478"/>
      <c r="B84" s="478"/>
      <c r="C84" s="478"/>
      <c r="D84" s="478"/>
      <c r="E84" s="478"/>
      <c r="F84" s="478"/>
      <c r="G84" s="478"/>
      <c r="H84" s="478"/>
      <c r="I84" s="478"/>
    </row>
    <row r="85" spans="1:9" ht="14.25">
      <c r="A85" s="478"/>
      <c r="B85" s="478"/>
      <c r="C85" s="478"/>
      <c r="D85" s="478"/>
      <c r="E85" s="478"/>
      <c r="F85" s="478"/>
      <c r="G85" s="478"/>
      <c r="H85" s="478"/>
      <c r="I85" s="478"/>
    </row>
    <row r="86" spans="1:9" ht="14.25">
      <c r="A86" s="478"/>
      <c r="B86" s="478"/>
      <c r="C86" s="478"/>
      <c r="D86" s="478"/>
      <c r="E86" s="478"/>
      <c r="F86" s="478"/>
      <c r="G86" s="478"/>
      <c r="H86" s="478"/>
      <c r="I86" s="478"/>
    </row>
    <row r="87" spans="1:9" ht="14.25">
      <c r="A87" s="478"/>
      <c r="B87" s="478"/>
      <c r="C87" s="478"/>
      <c r="D87" s="478"/>
      <c r="E87" s="478"/>
      <c r="F87" s="478"/>
      <c r="G87" s="478"/>
      <c r="H87" s="478"/>
      <c r="I87" s="478"/>
    </row>
    <row r="88" spans="1:9" ht="14.25">
      <c r="A88" s="478"/>
      <c r="B88" s="478"/>
      <c r="C88" s="478"/>
      <c r="D88" s="478"/>
      <c r="E88" s="478"/>
      <c r="F88" s="478"/>
      <c r="G88" s="478"/>
      <c r="H88" s="478"/>
      <c r="I88" s="478"/>
    </row>
    <row r="89" spans="1:9" ht="14.25">
      <c r="A89" s="478"/>
      <c r="B89" s="478"/>
      <c r="C89" s="478"/>
      <c r="D89" s="478"/>
      <c r="E89" s="478"/>
      <c r="F89" s="478"/>
      <c r="G89" s="478"/>
      <c r="H89" s="478"/>
      <c r="I89" s="478"/>
    </row>
    <row r="90" spans="1:9" ht="14.25">
      <c r="A90" s="478"/>
      <c r="B90" s="478"/>
      <c r="C90" s="478"/>
      <c r="D90" s="478"/>
      <c r="E90" s="478"/>
      <c r="F90" s="478"/>
      <c r="G90" s="478"/>
      <c r="H90" s="478"/>
      <c r="I90" s="478"/>
    </row>
    <row r="91" spans="1:9" ht="14.25">
      <c r="A91" s="478"/>
      <c r="B91" s="478"/>
      <c r="C91" s="478"/>
      <c r="D91" s="478"/>
      <c r="E91" s="478"/>
      <c r="F91" s="478"/>
      <c r="G91" s="478"/>
      <c r="H91" s="478"/>
      <c r="I91" s="478"/>
    </row>
    <row r="92" spans="1:9" ht="14.25">
      <c r="A92" s="478"/>
      <c r="B92" s="478"/>
      <c r="C92" s="478"/>
      <c r="D92" s="478"/>
      <c r="E92" s="478"/>
      <c r="F92" s="478"/>
      <c r="G92" s="478"/>
      <c r="H92" s="478"/>
      <c r="I92" s="478"/>
    </row>
    <row r="93" spans="1:9" ht="14.25">
      <c r="A93" s="478"/>
      <c r="B93" s="478"/>
      <c r="C93" s="478"/>
      <c r="D93" s="478"/>
      <c r="E93" s="478"/>
      <c r="F93" s="478"/>
      <c r="G93" s="478"/>
      <c r="H93" s="478"/>
      <c r="I93" s="478"/>
    </row>
    <row r="94" spans="1:9" ht="14.25">
      <c r="A94" s="478"/>
      <c r="B94" s="478"/>
      <c r="C94" s="478"/>
      <c r="D94" s="478"/>
      <c r="E94" s="478"/>
      <c r="F94" s="478"/>
      <c r="G94" s="478"/>
      <c r="H94" s="478"/>
      <c r="I94" s="478"/>
    </row>
    <row r="95" spans="1:9" ht="14.25">
      <c r="A95" s="478"/>
      <c r="B95" s="478"/>
      <c r="C95" s="478"/>
      <c r="D95" s="478"/>
      <c r="E95" s="478"/>
      <c r="F95" s="478"/>
      <c r="G95" s="478"/>
      <c r="H95" s="478"/>
      <c r="I95" s="478"/>
    </row>
    <row r="96" spans="1:9" ht="14.25">
      <c r="A96" s="478"/>
      <c r="B96" s="478"/>
      <c r="C96" s="478"/>
      <c r="D96" s="478"/>
      <c r="E96" s="478"/>
      <c r="F96" s="478"/>
      <c r="G96" s="478"/>
      <c r="H96" s="478"/>
      <c r="I96" s="478"/>
    </row>
    <row r="97" spans="1:9" ht="14.25">
      <c r="A97" s="478"/>
      <c r="B97" s="478"/>
      <c r="C97" s="478"/>
      <c r="D97" s="478"/>
      <c r="E97" s="478"/>
      <c r="F97" s="478"/>
      <c r="G97" s="478"/>
      <c r="H97" s="478"/>
      <c r="I97" s="478"/>
    </row>
    <row r="98" spans="1:9" ht="14.25">
      <c r="A98" s="478"/>
      <c r="B98" s="478"/>
      <c r="C98" s="478"/>
      <c r="D98" s="478"/>
      <c r="E98" s="478"/>
      <c r="F98" s="478"/>
      <c r="G98" s="478"/>
      <c r="H98" s="478"/>
      <c r="I98" s="478"/>
    </row>
    <row r="99" spans="1:9" ht="14.25">
      <c r="A99" s="478"/>
      <c r="B99" s="478"/>
      <c r="C99" s="478"/>
      <c r="D99" s="478"/>
      <c r="E99" s="478"/>
      <c r="F99" s="478"/>
      <c r="G99" s="478"/>
      <c r="H99" s="478"/>
      <c r="I99" s="478"/>
    </row>
    <row r="100" spans="1:9" ht="14.25">
      <c r="A100" s="478"/>
      <c r="B100" s="478"/>
      <c r="C100" s="478"/>
      <c r="D100" s="478"/>
      <c r="E100" s="478"/>
      <c r="F100" s="478"/>
      <c r="G100" s="478"/>
      <c r="H100" s="478"/>
      <c r="I100" s="478"/>
    </row>
    <row r="101" spans="1:9" ht="14.25">
      <c r="A101" s="478"/>
      <c r="B101" s="478"/>
      <c r="C101" s="478"/>
      <c r="D101" s="478"/>
      <c r="E101" s="478"/>
      <c r="F101" s="478"/>
      <c r="G101" s="478"/>
      <c r="H101" s="478"/>
      <c r="I101" s="478"/>
    </row>
    <row r="102" spans="1:9" ht="14.25">
      <c r="A102" s="478"/>
      <c r="B102" s="478"/>
      <c r="C102" s="478"/>
      <c r="D102" s="478"/>
      <c r="E102" s="478"/>
      <c r="F102" s="478"/>
      <c r="G102" s="478"/>
      <c r="H102" s="478"/>
      <c r="I102" s="478"/>
    </row>
    <row r="103" spans="1:9" ht="14.25">
      <c r="A103" s="478"/>
      <c r="B103" s="478"/>
      <c r="C103" s="478"/>
      <c r="D103" s="478"/>
      <c r="E103" s="478"/>
      <c r="F103" s="478"/>
      <c r="G103" s="478"/>
      <c r="H103" s="478"/>
      <c r="I103" s="478"/>
    </row>
    <row r="104" spans="1:9" ht="14.25">
      <c r="A104" s="478"/>
      <c r="B104" s="478"/>
      <c r="C104" s="478"/>
      <c r="D104" s="478"/>
      <c r="E104" s="478"/>
      <c r="F104" s="478"/>
      <c r="G104" s="478"/>
      <c r="H104" s="478"/>
      <c r="I104" s="478"/>
    </row>
    <row r="105" spans="1:9" ht="14.25">
      <c r="A105" s="478"/>
      <c r="B105" s="478"/>
      <c r="C105" s="478"/>
      <c r="D105" s="478"/>
      <c r="E105" s="478"/>
      <c r="F105" s="478"/>
      <c r="G105" s="478"/>
      <c r="H105" s="478"/>
      <c r="I105" s="478"/>
    </row>
    <row r="106" spans="1:9" ht="14.25">
      <c r="A106" s="478"/>
      <c r="B106" s="478"/>
      <c r="C106" s="478"/>
      <c r="D106" s="478"/>
      <c r="E106" s="478"/>
      <c r="F106" s="478"/>
      <c r="G106" s="478"/>
      <c r="H106" s="478"/>
      <c r="I106" s="478"/>
    </row>
    <row r="107" spans="1:9" ht="14.25">
      <c r="A107" s="478"/>
      <c r="B107" s="478"/>
      <c r="C107" s="478"/>
      <c r="D107" s="478"/>
      <c r="E107" s="478"/>
      <c r="F107" s="478"/>
      <c r="G107" s="478"/>
      <c r="H107" s="478"/>
      <c r="I107" s="478"/>
    </row>
    <row r="108" spans="1:9" ht="14.25">
      <c r="A108" s="478"/>
      <c r="B108" s="478"/>
      <c r="C108" s="478"/>
      <c r="D108" s="478"/>
      <c r="E108" s="478"/>
      <c r="F108" s="478"/>
      <c r="G108" s="478"/>
      <c r="H108" s="478"/>
      <c r="I108" s="478"/>
    </row>
    <row r="109" spans="1:9" ht="14.25">
      <c r="A109" s="478"/>
      <c r="B109" s="478"/>
      <c r="C109" s="478"/>
      <c r="D109" s="478"/>
      <c r="E109" s="478"/>
      <c r="F109" s="478"/>
      <c r="G109" s="478"/>
      <c r="H109" s="478"/>
      <c r="I109" s="478"/>
    </row>
    <row r="110" spans="1:9" ht="14.25">
      <c r="A110" s="478"/>
      <c r="B110" s="478"/>
      <c r="C110" s="478"/>
      <c r="D110" s="478"/>
      <c r="E110" s="478"/>
      <c r="F110" s="478"/>
      <c r="G110" s="478"/>
      <c r="H110" s="478"/>
      <c r="I110" s="478"/>
    </row>
    <row r="111" spans="1:9" ht="14.25">
      <c r="A111" s="478"/>
      <c r="B111" s="478"/>
      <c r="C111" s="478"/>
      <c r="D111" s="478"/>
      <c r="E111" s="478"/>
      <c r="F111" s="478"/>
      <c r="G111" s="478"/>
      <c r="H111" s="478"/>
      <c r="I111" s="478"/>
    </row>
    <row r="112" spans="1:9" ht="14.25">
      <c r="A112" s="478"/>
      <c r="B112" s="478"/>
      <c r="C112" s="478"/>
      <c r="D112" s="478"/>
      <c r="E112" s="478"/>
      <c r="F112" s="478"/>
      <c r="G112" s="478"/>
      <c r="H112" s="478"/>
      <c r="I112" s="478"/>
    </row>
    <row r="113" spans="1:9" ht="14.25">
      <c r="A113" s="478"/>
      <c r="B113" s="478"/>
      <c r="C113" s="478"/>
      <c r="D113" s="478"/>
      <c r="E113" s="478"/>
      <c r="F113" s="478"/>
      <c r="G113" s="478"/>
      <c r="H113" s="478"/>
      <c r="I113" s="478"/>
    </row>
    <row r="114" spans="1:9" ht="14.25">
      <c r="A114" s="478"/>
      <c r="B114" s="478"/>
      <c r="C114" s="478"/>
      <c r="D114" s="478"/>
      <c r="E114" s="478"/>
      <c r="F114" s="478"/>
      <c r="G114" s="478"/>
      <c r="H114" s="478"/>
      <c r="I114" s="478"/>
    </row>
    <row r="115" spans="1:9" ht="14.25">
      <c r="A115" s="478"/>
      <c r="B115" s="478"/>
      <c r="C115" s="478"/>
      <c r="D115" s="478"/>
      <c r="E115" s="478"/>
      <c r="F115" s="478"/>
      <c r="G115" s="478"/>
      <c r="H115" s="478"/>
      <c r="I115" s="478"/>
    </row>
    <row r="116" spans="1:9" ht="14.25">
      <c r="A116" s="478"/>
      <c r="B116" s="478"/>
      <c r="C116" s="478"/>
      <c r="D116" s="478"/>
      <c r="E116" s="478"/>
      <c r="F116" s="478"/>
      <c r="G116" s="478"/>
      <c r="H116" s="478"/>
      <c r="I116" s="478"/>
    </row>
    <row r="117" spans="1:9" ht="14.25">
      <c r="A117" s="478"/>
      <c r="B117" s="478"/>
      <c r="C117" s="478"/>
      <c r="D117" s="478"/>
      <c r="E117" s="478"/>
      <c r="F117" s="478"/>
      <c r="G117" s="478"/>
      <c r="H117" s="478"/>
      <c r="I117" s="478"/>
    </row>
    <row r="118" spans="1:9" ht="14.25">
      <c r="A118" s="478"/>
      <c r="B118" s="478"/>
      <c r="C118" s="478"/>
      <c r="D118" s="478"/>
      <c r="E118" s="478"/>
      <c r="F118" s="478"/>
      <c r="G118" s="478"/>
      <c r="H118" s="478"/>
      <c r="I118" s="478"/>
    </row>
    <row r="119" spans="1:9" ht="14.25">
      <c r="A119" s="478"/>
      <c r="B119" s="478"/>
      <c r="C119" s="478"/>
      <c r="D119" s="478"/>
      <c r="E119" s="478"/>
      <c r="F119" s="478"/>
      <c r="G119" s="478"/>
      <c r="H119" s="478"/>
      <c r="I119" s="478"/>
    </row>
    <row r="120" spans="1:9" ht="14.25">
      <c r="A120" s="478"/>
      <c r="B120" s="478"/>
      <c r="C120" s="478"/>
      <c r="D120" s="478"/>
      <c r="E120" s="478"/>
      <c r="F120" s="478"/>
      <c r="G120" s="478"/>
      <c r="H120" s="478"/>
      <c r="I120" s="478"/>
    </row>
    <row r="121" spans="1:9" ht="14.25">
      <c r="A121" s="478"/>
      <c r="B121" s="478"/>
      <c r="C121" s="478"/>
      <c r="D121" s="478"/>
      <c r="E121" s="478"/>
      <c r="F121" s="478"/>
      <c r="G121" s="478"/>
      <c r="H121" s="478"/>
      <c r="I121" s="478"/>
    </row>
    <row r="122" spans="1:9" ht="14.25">
      <c r="A122" s="478"/>
      <c r="B122" s="478"/>
      <c r="C122" s="478"/>
      <c r="D122" s="478"/>
      <c r="E122" s="478"/>
      <c r="F122" s="478"/>
      <c r="G122" s="478"/>
      <c r="H122" s="478"/>
      <c r="I122" s="478"/>
    </row>
    <row r="123" spans="1:9" ht="14.25">
      <c r="A123" s="478"/>
      <c r="B123" s="478"/>
      <c r="C123" s="478"/>
      <c r="D123" s="478"/>
      <c r="E123" s="478"/>
      <c r="F123" s="478"/>
      <c r="G123" s="478"/>
      <c r="H123" s="478"/>
      <c r="I123" s="478"/>
    </row>
    <row r="124" spans="1:9" ht="14.25">
      <c r="A124" s="478"/>
      <c r="B124" s="478"/>
      <c r="C124" s="478"/>
      <c r="D124" s="478"/>
      <c r="E124" s="478"/>
      <c r="F124" s="478"/>
      <c r="G124" s="478"/>
      <c r="H124" s="478"/>
      <c r="I124" s="478"/>
    </row>
    <row r="125" spans="1:9" ht="14.25">
      <c r="A125" s="478"/>
      <c r="B125" s="478"/>
      <c r="C125" s="478"/>
      <c r="D125" s="478"/>
      <c r="E125" s="478"/>
      <c r="F125" s="478"/>
      <c r="G125" s="478"/>
      <c r="H125" s="478"/>
      <c r="I125" s="478"/>
    </row>
    <row r="126" spans="1:9" ht="14.25">
      <c r="A126" s="478"/>
      <c r="B126" s="478"/>
      <c r="C126" s="478"/>
      <c r="D126" s="478"/>
      <c r="E126" s="478"/>
      <c r="F126" s="478"/>
      <c r="G126" s="478"/>
      <c r="H126" s="478"/>
      <c r="I126" s="478"/>
    </row>
    <row r="127" spans="1:9" ht="14.25">
      <c r="A127" s="478"/>
      <c r="B127" s="478"/>
      <c r="C127" s="478"/>
      <c r="D127" s="478"/>
      <c r="E127" s="478"/>
      <c r="F127" s="478"/>
      <c r="G127" s="478"/>
      <c r="H127" s="478"/>
      <c r="I127" s="478"/>
    </row>
    <row r="128" spans="1:9" ht="14.25">
      <c r="A128" s="478"/>
      <c r="B128" s="478"/>
      <c r="C128" s="478"/>
      <c r="D128" s="478"/>
      <c r="E128" s="478"/>
      <c r="F128" s="478"/>
      <c r="G128" s="478"/>
      <c r="H128" s="478"/>
      <c r="I128" s="478"/>
    </row>
    <row r="129" spans="1:9" ht="14.25">
      <c r="A129" s="478"/>
      <c r="B129" s="478"/>
      <c r="C129" s="478"/>
      <c r="D129" s="478"/>
      <c r="E129" s="478"/>
      <c r="F129" s="478"/>
      <c r="G129" s="478"/>
      <c r="H129" s="478"/>
      <c r="I129" s="478"/>
    </row>
  </sheetData>
  <sheetProtection/>
  <mergeCells count="33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I16"/>
    <mergeCell ref="A17:I17"/>
    <mergeCell ref="A18:I18"/>
    <mergeCell ref="A19:I19"/>
    <mergeCell ref="A20:I20"/>
    <mergeCell ref="A22:I22"/>
    <mergeCell ref="A23:I23"/>
    <mergeCell ref="A24:I24"/>
    <mergeCell ref="A25:I25"/>
    <mergeCell ref="A26:I26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</mergeCells>
  <printOptions horizontalCentered="1"/>
  <pageMargins left="0" right="0" top="0.59" bottom="0.43000000000000005" header="0.2" footer="0.04"/>
  <pageSetup fitToHeight="3"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41.375" style="151" customWidth="1"/>
    <col min="2" max="2" width="37.25390625" style="151" customWidth="1"/>
    <col min="3" max="16384" width="9.00390625" style="151" customWidth="1"/>
  </cols>
  <sheetData>
    <row r="1" ht="33.75" customHeight="1">
      <c r="A1" s="152" t="s">
        <v>1398</v>
      </c>
    </row>
    <row r="2" spans="1:2" ht="49.5" customHeight="1">
      <c r="A2" s="153" t="s">
        <v>1399</v>
      </c>
      <c r="B2" s="153"/>
    </row>
    <row r="3" spans="1:2" ht="39.75" customHeight="1">
      <c r="A3" s="154"/>
      <c r="B3" s="155" t="s">
        <v>30</v>
      </c>
    </row>
    <row r="4" spans="1:2" ht="50.25" customHeight="1">
      <c r="A4" s="156" t="s">
        <v>1400</v>
      </c>
      <c r="B4" s="156" t="s">
        <v>1401</v>
      </c>
    </row>
    <row r="5" spans="1:2" ht="59.25" customHeight="1">
      <c r="A5" s="157" t="s">
        <v>1402</v>
      </c>
      <c r="B5" s="156">
        <v>204946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pane xSplit="1" ySplit="4" topLeftCell="B5" activePane="bottomRight" state="frozen"/>
      <selection pane="bottomRight" activeCell="R24" sqref="R24"/>
    </sheetView>
  </sheetViews>
  <sheetFormatPr defaultColWidth="9.00390625" defaultRowHeight="18" customHeight="1"/>
  <cols>
    <col min="1" max="1" width="37.375" style="256" customWidth="1"/>
    <col min="2" max="2" width="10.125" style="257" customWidth="1"/>
    <col min="3" max="3" width="10.25390625" style="257" customWidth="1"/>
    <col min="4" max="4" width="11.50390625" style="258" customWidth="1"/>
    <col min="5" max="5" width="8.625" style="257" customWidth="1"/>
    <col min="6" max="6" width="10.375" style="257" customWidth="1"/>
    <col min="7" max="7" width="8.625" style="257" customWidth="1"/>
    <col min="8" max="8" width="8.625" style="256" customWidth="1"/>
    <col min="9" max="9" width="8.75390625" style="221" hidden="1" customWidth="1"/>
    <col min="10" max="10" width="10.50390625" style="221" hidden="1" customWidth="1"/>
    <col min="11" max="11" width="9.00390625" style="221" hidden="1" customWidth="1"/>
    <col min="12" max="12" width="0.875" style="221" hidden="1" customWidth="1"/>
    <col min="13" max="13" width="2.875" style="221" customWidth="1"/>
    <col min="14" max="16384" width="9.00390625" style="221" customWidth="1"/>
  </cols>
  <sheetData>
    <row r="1" spans="1:9" ht="24.75" customHeight="1">
      <c r="A1" s="223" t="s">
        <v>1403</v>
      </c>
      <c r="B1" s="259"/>
      <c r="C1" s="259"/>
      <c r="D1" s="260"/>
      <c r="E1" s="259"/>
      <c r="F1" s="259"/>
      <c r="G1" s="259"/>
      <c r="H1" s="222"/>
      <c r="I1" s="220"/>
    </row>
    <row r="2" spans="1:9" ht="24.75" customHeight="1">
      <c r="A2" s="224" t="s">
        <v>1404</v>
      </c>
      <c r="B2" s="224"/>
      <c r="C2" s="224"/>
      <c r="D2" s="261"/>
      <c r="E2" s="224"/>
      <c r="F2" s="224"/>
      <c r="G2" s="224"/>
      <c r="H2" s="224"/>
      <c r="I2" s="292"/>
    </row>
    <row r="3" spans="1:9" s="254" customFormat="1" ht="24.75" customHeight="1">
      <c r="A3" s="262"/>
      <c r="B3" s="263"/>
      <c r="C3" s="264"/>
      <c r="D3" s="265"/>
      <c r="E3" s="264"/>
      <c r="F3" s="264"/>
      <c r="G3" s="264"/>
      <c r="H3" s="266" t="s">
        <v>30</v>
      </c>
      <c r="I3" s="242"/>
    </row>
    <row r="4" spans="1:9" s="219" customFormat="1" ht="24.75" customHeight="1">
      <c r="A4" s="172" t="s">
        <v>1405</v>
      </c>
      <c r="B4" s="10" t="s">
        <v>32</v>
      </c>
      <c r="C4" s="10" t="s">
        <v>33</v>
      </c>
      <c r="D4" s="267" t="s">
        <v>1406</v>
      </c>
      <c r="E4" s="268" t="s">
        <v>1407</v>
      </c>
      <c r="F4" s="268" t="s">
        <v>1408</v>
      </c>
      <c r="G4" s="109" t="s">
        <v>37</v>
      </c>
      <c r="H4" s="229" t="s">
        <v>1409</v>
      </c>
      <c r="I4" s="293"/>
    </row>
    <row r="5" spans="1:9" s="219" customFormat="1" ht="17.25" customHeight="1">
      <c r="A5" s="175" t="s">
        <v>1410</v>
      </c>
      <c r="B5" s="194"/>
      <c r="C5" s="194"/>
      <c r="D5" s="269"/>
      <c r="E5" s="177"/>
      <c r="F5" s="231"/>
      <c r="G5" s="231"/>
      <c r="H5" s="270"/>
      <c r="I5" s="293"/>
    </row>
    <row r="6" spans="1:9" s="219" customFormat="1" ht="17.25" customHeight="1">
      <c r="A6" s="175" t="s">
        <v>1411</v>
      </c>
      <c r="B6" s="194"/>
      <c r="C6" s="194"/>
      <c r="D6" s="269"/>
      <c r="E6" s="177"/>
      <c r="F6" s="231"/>
      <c r="G6" s="231"/>
      <c r="H6" s="238"/>
      <c r="I6" s="294"/>
    </row>
    <row r="7" spans="1:9" s="219" customFormat="1" ht="17.25" customHeight="1">
      <c r="A7" s="175" t="s">
        <v>1412</v>
      </c>
      <c r="B7" s="194"/>
      <c r="C7" s="194"/>
      <c r="D7" s="269"/>
      <c r="E7" s="177"/>
      <c r="F7" s="231"/>
      <c r="G7" s="231"/>
      <c r="H7" s="271"/>
      <c r="I7" s="295"/>
    </row>
    <row r="8" spans="1:9" s="219" customFormat="1" ht="17.25" customHeight="1">
      <c r="A8" s="175" t="s">
        <v>1413</v>
      </c>
      <c r="B8" s="194"/>
      <c r="C8" s="194"/>
      <c r="D8" s="269"/>
      <c r="E8" s="177"/>
      <c r="F8" s="231"/>
      <c r="G8" s="231"/>
      <c r="H8" s="272"/>
      <c r="I8" s="296"/>
    </row>
    <row r="9" spans="1:9" s="219" customFormat="1" ht="17.25" customHeight="1">
      <c r="A9" s="175" t="s">
        <v>1414</v>
      </c>
      <c r="B9" s="194"/>
      <c r="C9" s="194"/>
      <c r="D9" s="269"/>
      <c r="E9" s="177"/>
      <c r="F9" s="231"/>
      <c r="G9" s="231"/>
      <c r="H9" s="271"/>
      <c r="I9" s="295"/>
    </row>
    <row r="10" spans="1:9" s="219" customFormat="1" ht="17.25" customHeight="1">
      <c r="A10" s="175" t="s">
        <v>1415</v>
      </c>
      <c r="B10" s="194"/>
      <c r="C10" s="194"/>
      <c r="D10" s="269"/>
      <c r="E10" s="177"/>
      <c r="F10" s="231"/>
      <c r="G10" s="231"/>
      <c r="H10" s="238"/>
      <c r="I10" s="294"/>
    </row>
    <row r="11" spans="1:9" s="219" customFormat="1" ht="17.25" customHeight="1">
      <c r="A11" s="175" t="s">
        <v>1416</v>
      </c>
      <c r="B11" s="194"/>
      <c r="C11" s="194"/>
      <c r="D11" s="273"/>
      <c r="E11" s="177"/>
      <c r="F11" s="177"/>
      <c r="G11" s="231"/>
      <c r="H11" s="238"/>
      <c r="I11" s="294"/>
    </row>
    <row r="12" spans="1:9" s="219" customFormat="1" ht="17.25" customHeight="1">
      <c r="A12" s="175" t="s">
        <v>1417</v>
      </c>
      <c r="B12" s="194"/>
      <c r="C12" s="194"/>
      <c r="D12" s="273"/>
      <c r="E12" s="177"/>
      <c r="F12" s="177"/>
      <c r="G12" s="231"/>
      <c r="H12" s="238"/>
      <c r="I12" s="294"/>
    </row>
    <row r="13" spans="1:9" s="219" customFormat="1" ht="17.25" customHeight="1">
      <c r="A13" s="175" t="s">
        <v>1418</v>
      </c>
      <c r="B13" s="195"/>
      <c r="C13" s="194"/>
      <c r="D13" s="273"/>
      <c r="E13" s="177"/>
      <c r="F13" s="177"/>
      <c r="G13" s="231"/>
      <c r="H13" s="238"/>
      <c r="I13" s="294"/>
    </row>
    <row r="14" spans="1:9" s="219" customFormat="1" ht="17.25" customHeight="1">
      <c r="A14" s="175" t="s">
        <v>1419</v>
      </c>
      <c r="B14" s="195"/>
      <c r="C14" s="194">
        <v>280</v>
      </c>
      <c r="D14" s="273">
        <v>245</v>
      </c>
      <c r="E14" s="177">
        <f aca="true" t="shared" si="0" ref="E14:E16">D14/C14*100</f>
        <v>87.5</v>
      </c>
      <c r="F14" s="177">
        <v>299</v>
      </c>
      <c r="G14" s="231">
        <f aca="true" t="shared" si="1" ref="G14:G16">(D14-F14)/F14*100</f>
        <v>-18.06020066889632</v>
      </c>
      <c r="H14" s="271"/>
      <c r="I14" s="295"/>
    </row>
    <row r="15" spans="1:9" s="255" customFormat="1" ht="17.25" customHeight="1">
      <c r="A15" s="175" t="s">
        <v>1420</v>
      </c>
      <c r="B15" s="195"/>
      <c r="C15" s="194">
        <v>80</v>
      </c>
      <c r="D15" s="273">
        <v>50</v>
      </c>
      <c r="E15" s="177">
        <f t="shared" si="0"/>
        <v>62.5</v>
      </c>
      <c r="F15" s="177">
        <v>75</v>
      </c>
      <c r="G15" s="231">
        <f t="shared" si="1"/>
        <v>-33.33333333333333</v>
      </c>
      <c r="H15" s="238"/>
      <c r="I15" s="294"/>
    </row>
    <row r="16" spans="1:9" s="255" customFormat="1" ht="17.25" customHeight="1">
      <c r="A16" s="175" t="s">
        <v>1421</v>
      </c>
      <c r="B16" s="194">
        <v>67000</v>
      </c>
      <c r="C16" s="194">
        <v>61545</v>
      </c>
      <c r="D16" s="273">
        <v>60003</v>
      </c>
      <c r="E16" s="177">
        <f t="shared" si="0"/>
        <v>97.49451620765294</v>
      </c>
      <c r="F16" s="231">
        <v>20011</v>
      </c>
      <c r="G16" s="231">
        <f t="shared" si="1"/>
        <v>199.85008245464994</v>
      </c>
      <c r="H16" s="274"/>
      <c r="I16" s="297"/>
    </row>
    <row r="17" spans="1:9" s="255" customFormat="1" ht="17.25" customHeight="1">
      <c r="A17" s="175" t="s">
        <v>1422</v>
      </c>
      <c r="B17" s="194"/>
      <c r="C17" s="194"/>
      <c r="D17" s="273"/>
      <c r="E17" s="177"/>
      <c r="F17" s="177"/>
      <c r="G17" s="231"/>
      <c r="H17" s="238"/>
      <c r="I17" s="294"/>
    </row>
    <row r="18" spans="1:9" s="255" customFormat="1" ht="17.25" customHeight="1">
      <c r="A18" s="175" t="s">
        <v>1423</v>
      </c>
      <c r="B18" s="194"/>
      <c r="C18" s="194"/>
      <c r="D18" s="273"/>
      <c r="E18" s="177"/>
      <c r="F18" s="177"/>
      <c r="G18" s="231"/>
      <c r="H18" s="238"/>
      <c r="I18" s="294"/>
    </row>
    <row r="19" spans="1:9" s="255" customFormat="1" ht="17.25" customHeight="1">
      <c r="A19" s="175" t="s">
        <v>1424</v>
      </c>
      <c r="B19" s="194"/>
      <c r="C19" s="194">
        <v>50</v>
      </c>
      <c r="D19" s="273">
        <v>50</v>
      </c>
      <c r="E19" s="177">
        <f>D19/C19*100</f>
        <v>100</v>
      </c>
      <c r="F19" s="231">
        <v>137</v>
      </c>
      <c r="G19" s="231">
        <f>(D19-F19)/F19*100</f>
        <v>-63.503649635036496</v>
      </c>
      <c r="H19" s="238"/>
      <c r="I19" s="294"/>
    </row>
    <row r="20" spans="1:9" s="255" customFormat="1" ht="17.25" customHeight="1">
      <c r="A20" s="175" t="s">
        <v>1425</v>
      </c>
      <c r="B20" s="195"/>
      <c r="C20" s="194"/>
      <c r="D20" s="273"/>
      <c r="E20" s="177"/>
      <c r="F20" s="177"/>
      <c r="G20" s="231"/>
      <c r="H20" s="238"/>
      <c r="I20" s="294"/>
    </row>
    <row r="21" spans="1:9" s="255" customFormat="1" ht="17.25" customHeight="1">
      <c r="A21" s="175" t="s">
        <v>1426</v>
      </c>
      <c r="B21" s="195"/>
      <c r="C21" s="194"/>
      <c r="D21" s="273"/>
      <c r="E21" s="177"/>
      <c r="F21" s="177"/>
      <c r="G21" s="231"/>
      <c r="H21" s="238"/>
      <c r="I21" s="294"/>
    </row>
    <row r="22" spans="1:9" s="255" customFormat="1" ht="17.25" customHeight="1">
      <c r="A22" s="175" t="s">
        <v>1427</v>
      </c>
      <c r="B22" s="195"/>
      <c r="C22" s="194"/>
      <c r="D22" s="273"/>
      <c r="E22" s="177"/>
      <c r="F22" s="177"/>
      <c r="G22" s="231"/>
      <c r="H22" s="238"/>
      <c r="I22" s="294"/>
    </row>
    <row r="23" spans="1:9" s="255" customFormat="1" ht="17.25" customHeight="1">
      <c r="A23" s="275" t="s">
        <v>1428</v>
      </c>
      <c r="B23" s="195"/>
      <c r="C23" s="194">
        <v>45</v>
      </c>
      <c r="D23" s="273">
        <v>45</v>
      </c>
      <c r="E23" s="177"/>
      <c r="F23" s="177">
        <v>10</v>
      </c>
      <c r="G23" s="231"/>
      <c r="H23" s="238"/>
      <c r="I23" s="294"/>
    </row>
    <row r="24" spans="1:9" s="255" customFormat="1" ht="25.5" customHeight="1">
      <c r="A24" s="175" t="s">
        <v>1429</v>
      </c>
      <c r="B24" s="195"/>
      <c r="C24" s="194"/>
      <c r="D24" s="273"/>
      <c r="E24" s="177"/>
      <c r="F24" s="177"/>
      <c r="G24" s="231"/>
      <c r="H24" s="276"/>
      <c r="I24" s="294"/>
    </row>
    <row r="25" spans="1:9" s="255" customFormat="1" ht="24.75" customHeight="1">
      <c r="A25" s="275" t="s">
        <v>1430</v>
      </c>
      <c r="B25" s="195"/>
      <c r="C25" s="277"/>
      <c r="D25" s="273">
        <v>5230</v>
      </c>
      <c r="E25" s="177"/>
      <c r="F25" s="177"/>
      <c r="G25" s="231"/>
      <c r="H25" s="278"/>
      <c r="I25" s="298"/>
    </row>
    <row r="26" spans="1:9" s="255" customFormat="1" ht="24.75" customHeight="1">
      <c r="A26" s="197" t="s">
        <v>64</v>
      </c>
      <c r="B26" s="198">
        <f aca="true" t="shared" si="2" ref="B26:F26">SUM(B5:B25)</f>
        <v>67000</v>
      </c>
      <c r="C26" s="198">
        <f t="shared" si="2"/>
        <v>62000</v>
      </c>
      <c r="D26" s="279">
        <f t="shared" si="2"/>
        <v>65623</v>
      </c>
      <c r="E26" s="186">
        <f aca="true" t="shared" si="3" ref="E26:E29">D26/C26*100</f>
        <v>105.84354838709677</v>
      </c>
      <c r="F26" s="182">
        <f t="shared" si="2"/>
        <v>20532</v>
      </c>
      <c r="G26" s="249">
        <f aca="true" t="shared" si="4" ref="G26:G30">(D26-F26)/F26*100</f>
        <v>219.61328657705047</v>
      </c>
      <c r="H26" s="278"/>
      <c r="I26" s="298"/>
    </row>
    <row r="27" spans="1:9" s="255" customFormat="1" ht="24.75" customHeight="1">
      <c r="A27" s="280" t="s">
        <v>1431</v>
      </c>
      <c r="B27" s="198">
        <f aca="true" t="shared" si="5" ref="B27:F27">B28+B31+B32+B33+B34+B35</f>
        <v>0</v>
      </c>
      <c r="C27" s="198">
        <f t="shared" si="5"/>
        <v>35254</v>
      </c>
      <c r="D27" s="279">
        <f t="shared" si="5"/>
        <v>37613</v>
      </c>
      <c r="E27" s="186">
        <f t="shared" si="3"/>
        <v>106.69143926930278</v>
      </c>
      <c r="F27" s="279">
        <f>F28+F31+F32+F33+F34+F35</f>
        <v>43376</v>
      </c>
      <c r="G27" s="249">
        <f t="shared" si="4"/>
        <v>-13.286149022500924</v>
      </c>
      <c r="H27" s="278"/>
      <c r="I27" s="298"/>
    </row>
    <row r="28" spans="1:9" s="255" customFormat="1" ht="24.75" customHeight="1">
      <c r="A28" s="281" t="s">
        <v>1432</v>
      </c>
      <c r="B28" s="194">
        <f>SUM(B29:B30)</f>
        <v>0</v>
      </c>
      <c r="C28" s="194">
        <f>SUM(C29:C30)</f>
        <v>754</v>
      </c>
      <c r="D28" s="282">
        <f>SUM(D29:D30)</f>
        <v>1413</v>
      </c>
      <c r="E28" s="177">
        <f t="shared" si="3"/>
        <v>187.40053050397879</v>
      </c>
      <c r="F28" s="282">
        <f>SUM(F29:F30)</f>
        <v>416</v>
      </c>
      <c r="G28" s="231">
        <f t="shared" si="4"/>
        <v>239.66346153846155</v>
      </c>
      <c r="H28" s="276"/>
      <c r="I28" s="294"/>
    </row>
    <row r="29" spans="1:9" s="255" customFormat="1" ht="24.75" customHeight="1">
      <c r="A29" s="281" t="s">
        <v>1433</v>
      </c>
      <c r="B29" s="194"/>
      <c r="C29" s="194">
        <v>754</v>
      </c>
      <c r="D29" s="273">
        <v>1413</v>
      </c>
      <c r="E29" s="177">
        <f t="shared" si="3"/>
        <v>187.40053050397879</v>
      </c>
      <c r="F29" s="177">
        <v>416</v>
      </c>
      <c r="G29" s="231">
        <f t="shared" si="4"/>
        <v>239.66346153846155</v>
      </c>
      <c r="H29" s="276"/>
      <c r="I29" s="294"/>
    </row>
    <row r="30" spans="1:9" s="255" customFormat="1" ht="24.75" customHeight="1">
      <c r="A30" s="281" t="s">
        <v>1434</v>
      </c>
      <c r="B30" s="194"/>
      <c r="C30" s="194"/>
      <c r="D30" s="283"/>
      <c r="E30" s="177"/>
      <c r="F30" s="180"/>
      <c r="G30" s="231"/>
      <c r="H30" s="284"/>
      <c r="I30" s="294"/>
    </row>
    <row r="31" spans="1:9" s="255" customFormat="1" ht="24.75" customHeight="1">
      <c r="A31" s="281" t="s">
        <v>1435</v>
      </c>
      <c r="B31" s="285"/>
      <c r="C31" s="194"/>
      <c r="D31" s="286"/>
      <c r="E31" s="177"/>
      <c r="F31" s="182"/>
      <c r="G31" s="231"/>
      <c r="H31" s="287"/>
      <c r="I31" s="298"/>
    </row>
    <row r="32" spans="1:8" ht="18" customHeight="1">
      <c r="A32" s="281" t="s">
        <v>1436</v>
      </c>
      <c r="B32" s="285"/>
      <c r="C32" s="194"/>
      <c r="D32" s="288"/>
      <c r="E32" s="177"/>
      <c r="F32" s="289"/>
      <c r="G32" s="231"/>
      <c r="H32" s="250"/>
    </row>
    <row r="33" spans="1:8" ht="18" customHeight="1">
      <c r="A33" s="281" t="s">
        <v>1437</v>
      </c>
      <c r="B33" s="285"/>
      <c r="C33" s="194"/>
      <c r="D33" s="288"/>
      <c r="E33" s="177"/>
      <c r="F33" s="289"/>
      <c r="G33" s="231"/>
      <c r="H33" s="250"/>
    </row>
    <row r="34" spans="1:8" ht="18" customHeight="1">
      <c r="A34" s="290" t="s">
        <v>1438</v>
      </c>
      <c r="B34" s="285"/>
      <c r="C34" s="194"/>
      <c r="D34" s="288"/>
      <c r="E34" s="177"/>
      <c r="F34" s="289"/>
      <c r="G34" s="231"/>
      <c r="H34" s="250"/>
    </row>
    <row r="35" spans="1:8" ht="18" customHeight="1">
      <c r="A35" s="290" t="s">
        <v>1439</v>
      </c>
      <c r="B35" s="285"/>
      <c r="C35" s="194">
        <v>34500</v>
      </c>
      <c r="D35" s="273">
        <v>36200</v>
      </c>
      <c r="E35" s="177">
        <f>D35/C35*100</f>
        <v>104.92753623188406</v>
      </c>
      <c r="F35" s="177">
        <v>42960</v>
      </c>
      <c r="G35" s="231">
        <f>(D35-F35)/F35*100</f>
        <v>-15.735567970204842</v>
      </c>
      <c r="H35" s="250"/>
    </row>
    <row r="36" spans="1:8" s="221" customFormat="1" ht="18" customHeight="1">
      <c r="A36" s="197" t="s">
        <v>1387</v>
      </c>
      <c r="B36" s="198">
        <f>B27+B26</f>
        <v>67000</v>
      </c>
      <c r="C36" s="198">
        <f>C27+C26</f>
        <v>97254</v>
      </c>
      <c r="D36" s="291">
        <f aca="true" t="shared" si="6" ref="B36:F36">D26+D27</f>
        <v>103236</v>
      </c>
      <c r="E36" s="186">
        <f>D36/C36*100</f>
        <v>106.15090381886607</v>
      </c>
      <c r="F36" s="186">
        <f t="shared" si="6"/>
        <v>63908</v>
      </c>
      <c r="G36" s="249">
        <f>(D36-F36)/F36*100</f>
        <v>61.53846153846154</v>
      </c>
      <c r="H36" s="250"/>
    </row>
    <row r="48" ht="17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" right="0.59" top="0.71" bottom="0.5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9"/>
  <sheetViews>
    <sheetView showGridLines="0" showZeros="0" workbookViewId="0" topLeftCell="A1">
      <pane xSplit="1" ySplit="4" topLeftCell="B72" activePane="bottomRight" state="frozen"/>
      <selection pane="bottomRight" activeCell="G28" sqref="G28"/>
    </sheetView>
  </sheetViews>
  <sheetFormatPr defaultColWidth="9.00390625" defaultRowHeight="20.25" customHeight="1"/>
  <cols>
    <col min="1" max="1" width="53.375" style="222" customWidth="1"/>
    <col min="2" max="4" width="10.375" style="222" bestFit="1" customWidth="1"/>
    <col min="5" max="5" width="10.125" style="222" bestFit="1" customWidth="1"/>
    <col min="6" max="6" width="10.375" style="222" bestFit="1" customWidth="1"/>
    <col min="7" max="7" width="9.375" style="222" bestFit="1" customWidth="1"/>
    <col min="8" max="8" width="8.75390625" style="222" customWidth="1"/>
    <col min="9" max="16384" width="9.00390625" style="220" customWidth="1"/>
  </cols>
  <sheetData>
    <row r="1" ht="20.25" customHeight="1">
      <c r="A1" s="223" t="s">
        <v>1440</v>
      </c>
    </row>
    <row r="2" spans="1:8" ht="27.75" customHeight="1">
      <c r="A2" s="224" t="s">
        <v>1441</v>
      </c>
      <c r="B2" s="224"/>
      <c r="C2" s="224"/>
      <c r="D2" s="224"/>
      <c r="E2" s="224"/>
      <c r="F2" s="224"/>
      <c r="G2" s="224"/>
      <c r="H2" s="224"/>
    </row>
    <row r="3" spans="1:8" ht="20.25" customHeight="1">
      <c r="A3" s="225"/>
      <c r="B3" s="225"/>
      <c r="C3" s="226"/>
      <c r="D3" s="226"/>
      <c r="H3" s="227" t="s">
        <v>30</v>
      </c>
    </row>
    <row r="4" spans="1:8" s="219" customFormat="1" ht="24.75" customHeight="1">
      <c r="A4" s="10" t="s">
        <v>1442</v>
      </c>
      <c r="B4" s="10" t="s">
        <v>32</v>
      </c>
      <c r="C4" s="10" t="s">
        <v>33</v>
      </c>
      <c r="D4" s="228" t="s">
        <v>1406</v>
      </c>
      <c r="E4" s="228" t="s">
        <v>1407</v>
      </c>
      <c r="F4" s="228" t="s">
        <v>1408</v>
      </c>
      <c r="G4" s="109" t="s">
        <v>37</v>
      </c>
      <c r="H4" s="229" t="s">
        <v>1409</v>
      </c>
    </row>
    <row r="5" spans="1:8" s="219" customFormat="1" ht="24.75" customHeight="1">
      <c r="A5" s="174" t="s">
        <v>1443</v>
      </c>
      <c r="B5" s="193"/>
      <c r="C5" s="230"/>
      <c r="D5" s="177"/>
      <c r="E5" s="231"/>
      <c r="F5" s="232"/>
      <c r="G5" s="231"/>
      <c r="H5" s="233"/>
    </row>
    <row r="6" spans="1:8" s="219" customFormat="1" ht="24.75" customHeight="1">
      <c r="A6" s="175" t="s">
        <v>1444</v>
      </c>
      <c r="B6" s="234">
        <f>B7</f>
        <v>0</v>
      </c>
      <c r="C6" s="234">
        <f>C7</f>
        <v>0</v>
      </c>
      <c r="D6" s="194">
        <f>D7</f>
        <v>-148</v>
      </c>
      <c r="E6" s="231"/>
      <c r="F6" s="177"/>
      <c r="G6" s="231"/>
      <c r="H6" s="233"/>
    </row>
    <row r="7" spans="1:8" s="219" customFormat="1" ht="24.75" customHeight="1">
      <c r="A7" s="175" t="s">
        <v>1445</v>
      </c>
      <c r="B7" s="194">
        <f>B8</f>
        <v>0</v>
      </c>
      <c r="C7" s="194">
        <f>C8</f>
        <v>0</v>
      </c>
      <c r="D7" s="194">
        <f>D8</f>
        <v>-148</v>
      </c>
      <c r="E7" s="231"/>
      <c r="F7" s="177"/>
      <c r="G7" s="231"/>
      <c r="H7" s="233"/>
    </row>
    <row r="8" spans="1:8" s="219" customFormat="1" ht="24.75" customHeight="1">
      <c r="A8" s="175" t="s">
        <v>1446</v>
      </c>
      <c r="B8" s="194"/>
      <c r="C8" s="194"/>
      <c r="D8" s="194">
        <v>-148</v>
      </c>
      <c r="E8" s="231"/>
      <c r="F8" s="177"/>
      <c r="G8" s="231"/>
      <c r="H8" s="233"/>
    </row>
    <row r="9" spans="1:8" s="219" customFormat="1" ht="24.75" customHeight="1">
      <c r="A9" s="175" t="s">
        <v>1447</v>
      </c>
      <c r="B9" s="194">
        <f>B10</f>
        <v>0</v>
      </c>
      <c r="C9" s="177">
        <f>C10</f>
        <v>135</v>
      </c>
      <c r="D9" s="177">
        <f>D10</f>
        <v>158</v>
      </c>
      <c r="E9" s="231">
        <f>D9/C9*100</f>
        <v>117.03703703703702</v>
      </c>
      <c r="F9" s="177">
        <f>F10</f>
        <v>33</v>
      </c>
      <c r="G9" s="231">
        <f>(D9-F9)/F9*100</f>
        <v>378.7878787878788</v>
      </c>
      <c r="H9" s="233"/>
    </row>
    <row r="10" spans="1:8" s="219" customFormat="1" ht="24.75" customHeight="1">
      <c r="A10" s="82" t="s">
        <v>1448</v>
      </c>
      <c r="B10" s="194">
        <f>B11</f>
        <v>0</v>
      </c>
      <c r="C10" s="177">
        <f>SUM(C11:C12)</f>
        <v>135</v>
      </c>
      <c r="D10" s="177">
        <f>SUM(D11:D12)</f>
        <v>158</v>
      </c>
      <c r="E10" s="231">
        <f>D10/C10*100</f>
        <v>117.03703703703702</v>
      </c>
      <c r="F10" s="177">
        <f>SUM(F11:F13)</f>
        <v>33</v>
      </c>
      <c r="G10" s="231">
        <f>(D10-F10)/F10*100</f>
        <v>378.7878787878788</v>
      </c>
      <c r="H10" s="233"/>
    </row>
    <row r="11" spans="1:8" s="219" customFormat="1" ht="24.75" customHeight="1">
      <c r="A11" s="82" t="s">
        <v>1449</v>
      </c>
      <c r="B11" s="194"/>
      <c r="C11" s="177"/>
      <c r="D11" s="177">
        <v>23</v>
      </c>
      <c r="E11" s="231"/>
      <c r="F11" s="177">
        <v>3</v>
      </c>
      <c r="G11" s="231">
        <f>(D11-F11)/F11*100</f>
        <v>666.6666666666667</v>
      </c>
      <c r="H11" s="233"/>
    </row>
    <row r="12" spans="1:8" s="219" customFormat="1" ht="24.75" customHeight="1">
      <c r="A12" s="82" t="s">
        <v>1450</v>
      </c>
      <c r="B12" s="194"/>
      <c r="C12" s="177">
        <v>135</v>
      </c>
      <c r="D12" s="177">
        <v>135</v>
      </c>
      <c r="E12" s="231">
        <f>D12/C12*100</f>
        <v>100</v>
      </c>
      <c r="F12" s="177"/>
      <c r="G12" s="231"/>
      <c r="H12" s="233"/>
    </row>
    <row r="13" spans="1:8" s="219" customFormat="1" ht="24.75" customHeight="1">
      <c r="A13" s="175" t="s">
        <v>1451</v>
      </c>
      <c r="B13" s="194"/>
      <c r="C13" s="177"/>
      <c r="D13" s="194"/>
      <c r="E13" s="231"/>
      <c r="F13" s="177">
        <v>30</v>
      </c>
      <c r="G13" s="231">
        <f>(D13-F13)/F13*100</f>
        <v>-100</v>
      </c>
      <c r="H13" s="233"/>
    </row>
    <row r="14" spans="1:8" s="219" customFormat="1" ht="24.75" customHeight="1">
      <c r="A14" s="175" t="s">
        <v>1452</v>
      </c>
      <c r="B14" s="194"/>
      <c r="C14" s="177"/>
      <c r="D14" s="194"/>
      <c r="E14" s="231"/>
      <c r="F14" s="177"/>
      <c r="G14" s="231"/>
      <c r="H14" s="233"/>
    </row>
    <row r="15" spans="1:8" s="219" customFormat="1" ht="24.75" customHeight="1">
      <c r="A15" s="175" t="s">
        <v>1453</v>
      </c>
      <c r="B15" s="177">
        <f>B16+B20+B32+B37+B41+B42+B48</f>
        <v>8843</v>
      </c>
      <c r="C15" s="177">
        <f>C16+C20+C32+C37+C41+C42+C48</f>
        <v>8843</v>
      </c>
      <c r="D15" s="177">
        <f>D16+D20+D32+D37+D41+D42+D48</f>
        <v>17790</v>
      </c>
      <c r="E15" s="231">
        <f>D15/C15*100</f>
        <v>201.1760714689585</v>
      </c>
      <c r="F15" s="177">
        <f>F16+F20+F32+F37+F41+F42+F48</f>
        <v>6998</v>
      </c>
      <c r="G15" s="231">
        <f>(D15-F15)/F15*100</f>
        <v>154.21549014004</v>
      </c>
      <c r="H15" s="233"/>
    </row>
    <row r="16" spans="1:8" s="219" customFormat="1" ht="24.75" customHeight="1">
      <c r="A16" s="175" t="s">
        <v>1454</v>
      </c>
      <c r="B16" s="194">
        <f>SUM(B17:B19)</f>
        <v>0</v>
      </c>
      <c r="C16" s="194">
        <f>SUM(C17:C19)</f>
        <v>0</v>
      </c>
      <c r="D16" s="194">
        <f>SUM(D17:D19)</f>
        <v>0</v>
      </c>
      <c r="E16" s="231"/>
      <c r="F16" s="235"/>
      <c r="G16" s="231"/>
      <c r="H16" s="233"/>
    </row>
    <row r="17" spans="1:8" s="219" customFormat="1" ht="24.75" customHeight="1">
      <c r="A17" s="82" t="s">
        <v>1455</v>
      </c>
      <c r="B17" s="194"/>
      <c r="C17" s="177"/>
      <c r="D17" s="177"/>
      <c r="E17" s="231"/>
      <c r="F17" s="235"/>
      <c r="G17" s="231"/>
      <c r="H17" s="233"/>
    </row>
    <row r="18" spans="1:8" s="219" customFormat="1" ht="24.75" customHeight="1">
      <c r="A18" s="82" t="s">
        <v>1456</v>
      </c>
      <c r="B18" s="194"/>
      <c r="C18" s="232"/>
      <c r="D18" s="177"/>
      <c r="E18" s="231"/>
      <c r="F18" s="235"/>
      <c r="G18" s="231"/>
      <c r="H18" s="236"/>
    </row>
    <row r="19" spans="1:8" s="219" customFormat="1" ht="24.75" customHeight="1">
      <c r="A19" s="82" t="s">
        <v>1457</v>
      </c>
      <c r="B19" s="194"/>
      <c r="C19" s="232"/>
      <c r="D19" s="194"/>
      <c r="E19" s="231"/>
      <c r="F19" s="177"/>
      <c r="G19" s="231"/>
      <c r="H19" s="233"/>
    </row>
    <row r="20" spans="1:8" s="219" customFormat="1" ht="24.75" customHeight="1">
      <c r="A20" s="175" t="s">
        <v>1458</v>
      </c>
      <c r="B20" s="194">
        <f>SUM(B21:B31)</f>
        <v>8843</v>
      </c>
      <c r="C20" s="194">
        <f>SUM(C21:C31)</f>
        <v>8388</v>
      </c>
      <c r="D20" s="194">
        <f>SUM(D21:D31)</f>
        <v>17495</v>
      </c>
      <c r="E20" s="231">
        <f>D20/C20*100</f>
        <v>208.5717691940868</v>
      </c>
      <c r="F20" s="235">
        <f>SUM(F21:F31)</f>
        <v>6477</v>
      </c>
      <c r="G20" s="231">
        <f>(D20-F20)/F20*100</f>
        <v>170.10961865060986</v>
      </c>
      <c r="H20" s="233"/>
    </row>
    <row r="21" spans="1:8" s="219" customFormat="1" ht="24.75" customHeight="1">
      <c r="A21" s="82" t="s">
        <v>1459</v>
      </c>
      <c r="B21" s="194">
        <v>8843</v>
      </c>
      <c r="C21" s="177">
        <v>4384</v>
      </c>
      <c r="D21" s="177">
        <v>12977</v>
      </c>
      <c r="E21" s="231">
        <f>D21/C21*100</f>
        <v>296.00821167883214</v>
      </c>
      <c r="F21" s="235">
        <v>6169</v>
      </c>
      <c r="G21" s="231">
        <f>(D21-F21)/F21*100</f>
        <v>110.35824282703841</v>
      </c>
      <c r="H21" s="233"/>
    </row>
    <row r="22" spans="1:8" s="219" customFormat="1" ht="24.75" customHeight="1">
      <c r="A22" s="82" t="s">
        <v>1460</v>
      </c>
      <c r="B22" s="194"/>
      <c r="C22" s="177">
        <v>904</v>
      </c>
      <c r="D22" s="177">
        <v>994</v>
      </c>
      <c r="E22" s="231">
        <f>D22/C22*100</f>
        <v>109.95575221238938</v>
      </c>
      <c r="F22" s="235">
        <v>66</v>
      </c>
      <c r="G22" s="231">
        <f>(D22-F22)/F22*100</f>
        <v>1406.060606060606</v>
      </c>
      <c r="H22" s="233"/>
    </row>
    <row r="23" spans="1:8" s="219" customFormat="1" ht="24.75" customHeight="1">
      <c r="A23" s="82" t="s">
        <v>1461</v>
      </c>
      <c r="B23" s="194"/>
      <c r="C23" s="177"/>
      <c r="D23" s="177"/>
      <c r="E23" s="231"/>
      <c r="F23" s="235"/>
      <c r="G23" s="231"/>
      <c r="H23" s="233"/>
    </row>
    <row r="24" spans="1:8" s="219" customFormat="1" ht="24.75" customHeight="1">
      <c r="A24" s="82" t="s">
        <v>1462</v>
      </c>
      <c r="B24" s="194"/>
      <c r="C24" s="177"/>
      <c r="D24" s="194"/>
      <c r="E24" s="231"/>
      <c r="F24" s="177"/>
      <c r="G24" s="231"/>
      <c r="H24" s="236"/>
    </row>
    <row r="25" spans="1:8" s="219" customFormat="1" ht="24.75" customHeight="1">
      <c r="A25" s="82" t="s">
        <v>1463</v>
      </c>
      <c r="B25" s="194"/>
      <c r="C25" s="177"/>
      <c r="D25" s="177"/>
      <c r="E25" s="231"/>
      <c r="F25" s="235"/>
      <c r="G25" s="231"/>
      <c r="H25" s="236"/>
    </row>
    <row r="26" spans="1:8" s="219" customFormat="1" ht="24.75" customHeight="1">
      <c r="A26" s="82" t="s">
        <v>1464</v>
      </c>
      <c r="B26" s="194"/>
      <c r="C26" s="177"/>
      <c r="D26" s="177"/>
      <c r="E26" s="231"/>
      <c r="F26" s="232">
        <v>34</v>
      </c>
      <c r="G26" s="231">
        <f>(D26-F26)/F26*100</f>
        <v>-100</v>
      </c>
      <c r="H26" s="236"/>
    </row>
    <row r="27" spans="1:8" s="219" customFormat="1" ht="24.75" customHeight="1">
      <c r="A27" s="82" t="s">
        <v>1457</v>
      </c>
      <c r="B27" s="194"/>
      <c r="C27" s="177"/>
      <c r="D27" s="177"/>
      <c r="E27" s="231"/>
      <c r="F27" s="232"/>
      <c r="G27" s="231"/>
      <c r="H27" s="236"/>
    </row>
    <row r="28" spans="1:8" s="219" customFormat="1" ht="24.75" customHeight="1">
      <c r="A28" s="82" t="s">
        <v>1465</v>
      </c>
      <c r="B28" s="194"/>
      <c r="C28" s="177">
        <v>3100</v>
      </c>
      <c r="D28" s="177">
        <v>3290</v>
      </c>
      <c r="E28" s="231">
        <f>D28/C28*100</f>
        <v>106.12903225806451</v>
      </c>
      <c r="F28" s="232"/>
      <c r="G28" s="231"/>
      <c r="H28" s="237"/>
    </row>
    <row r="29" spans="1:8" s="219" customFormat="1" ht="24.75" customHeight="1">
      <c r="A29" s="82" t="s">
        <v>1466</v>
      </c>
      <c r="B29" s="194"/>
      <c r="C29" s="177"/>
      <c r="D29" s="177"/>
      <c r="E29" s="231"/>
      <c r="F29" s="232"/>
      <c r="G29" s="231"/>
      <c r="H29" s="238"/>
    </row>
    <row r="30" spans="1:8" s="219" customFormat="1" ht="24.75" customHeight="1">
      <c r="A30" s="82" t="s">
        <v>1467</v>
      </c>
      <c r="B30" s="194"/>
      <c r="C30" s="177"/>
      <c r="D30" s="177"/>
      <c r="E30" s="231"/>
      <c r="F30" s="177"/>
      <c r="G30" s="231"/>
      <c r="H30" s="236"/>
    </row>
    <row r="31" spans="1:8" s="219" customFormat="1" ht="24.75" customHeight="1">
      <c r="A31" s="82" t="s">
        <v>1468</v>
      </c>
      <c r="B31" s="194"/>
      <c r="C31" s="177"/>
      <c r="D31" s="177">
        <v>234</v>
      </c>
      <c r="E31" s="231"/>
      <c r="F31" s="177">
        <v>208</v>
      </c>
      <c r="G31" s="231">
        <f>(D31-F31)/F31*100</f>
        <v>12.5</v>
      </c>
      <c r="H31" s="236"/>
    </row>
    <row r="32" spans="1:8" s="219" customFormat="1" ht="24.75" customHeight="1">
      <c r="A32" s="175" t="s">
        <v>1469</v>
      </c>
      <c r="B32" s="194">
        <f>SUM(B33:B36)</f>
        <v>0</v>
      </c>
      <c r="C32" s="177"/>
      <c r="D32" s="177"/>
      <c r="E32" s="231"/>
      <c r="F32" s="177"/>
      <c r="G32" s="231"/>
      <c r="H32" s="236"/>
    </row>
    <row r="33" spans="1:8" s="219" customFormat="1" ht="24.75" customHeight="1">
      <c r="A33" s="82" t="s">
        <v>1470</v>
      </c>
      <c r="B33" s="194"/>
      <c r="C33" s="177"/>
      <c r="D33" s="177"/>
      <c r="E33" s="231"/>
      <c r="F33" s="177"/>
      <c r="G33" s="231"/>
      <c r="H33" s="239"/>
    </row>
    <row r="34" spans="1:8" s="219" customFormat="1" ht="24.75" customHeight="1">
      <c r="A34" s="82" t="s">
        <v>1471</v>
      </c>
      <c r="B34" s="194"/>
      <c r="C34" s="177"/>
      <c r="D34" s="177"/>
      <c r="E34" s="231"/>
      <c r="F34" s="177"/>
      <c r="G34" s="231"/>
      <c r="H34" s="240"/>
    </row>
    <row r="35" spans="1:8" s="219" customFormat="1" ht="24.75" customHeight="1">
      <c r="A35" s="82" t="s">
        <v>1472</v>
      </c>
      <c r="B35" s="194"/>
      <c r="C35" s="177"/>
      <c r="D35" s="177"/>
      <c r="E35" s="231"/>
      <c r="F35" s="177"/>
      <c r="G35" s="231"/>
      <c r="H35" s="240"/>
    </row>
    <row r="36" spans="1:8" s="219" customFormat="1" ht="24.75" customHeight="1">
      <c r="A36" s="82" t="s">
        <v>1473</v>
      </c>
      <c r="B36" s="194"/>
      <c r="C36" s="177"/>
      <c r="D36" s="177"/>
      <c r="E36" s="231"/>
      <c r="F36" s="177"/>
      <c r="G36" s="231"/>
      <c r="H36" s="240"/>
    </row>
    <row r="37" spans="1:8" s="219" customFormat="1" ht="24.75" customHeight="1">
      <c r="A37" s="175" t="s">
        <v>1474</v>
      </c>
      <c r="B37" s="194"/>
      <c r="C37" s="177">
        <f>SUM(C38:C40)</f>
        <v>280</v>
      </c>
      <c r="D37" s="177">
        <f>SUM(D38:D40)</f>
        <v>245</v>
      </c>
      <c r="E37" s="231">
        <f>D37/C37*100</f>
        <v>87.5</v>
      </c>
      <c r="F37" s="177">
        <f>SUM(F38:F40)</f>
        <v>299</v>
      </c>
      <c r="G37" s="231">
        <f>(D37-F37)/F37*100</f>
        <v>-18.06020066889632</v>
      </c>
      <c r="H37" s="241"/>
    </row>
    <row r="38" spans="1:8" s="219" customFormat="1" ht="24.75" customHeight="1">
      <c r="A38" s="82" t="s">
        <v>1475</v>
      </c>
      <c r="B38" s="194"/>
      <c r="C38" s="177">
        <v>280</v>
      </c>
      <c r="D38" s="177"/>
      <c r="E38" s="231">
        <f aca="true" t="shared" si="0" ref="E38:E69">D38/C38*100</f>
        <v>0</v>
      </c>
      <c r="F38" s="177"/>
      <c r="G38" s="231"/>
      <c r="H38" s="241"/>
    </row>
    <row r="39" spans="1:8" s="219" customFormat="1" ht="24.75" customHeight="1">
      <c r="A39" s="82" t="s">
        <v>1476</v>
      </c>
      <c r="B39" s="194"/>
      <c r="C39" s="177"/>
      <c r="D39" s="177">
        <v>245</v>
      </c>
      <c r="E39" s="231"/>
      <c r="F39" s="177"/>
      <c r="G39" s="231"/>
      <c r="H39" s="240"/>
    </row>
    <row r="40" spans="1:8" s="219" customFormat="1" ht="24.75" customHeight="1">
      <c r="A40" s="82" t="s">
        <v>1477</v>
      </c>
      <c r="B40" s="194"/>
      <c r="C40" s="177"/>
      <c r="D40" s="177"/>
      <c r="E40" s="231"/>
      <c r="F40" s="235">
        <v>299</v>
      </c>
      <c r="G40" s="231">
        <f aca="true" t="shared" si="1" ref="G38:G69">(D40-F40)/F40*100</f>
        <v>-100</v>
      </c>
      <c r="H40" s="240"/>
    </row>
    <row r="41" spans="1:8" s="219" customFormat="1" ht="24.75" customHeight="1">
      <c r="A41" s="175" t="s">
        <v>1478</v>
      </c>
      <c r="B41" s="194"/>
      <c r="C41" s="177">
        <v>80</v>
      </c>
      <c r="D41" s="177">
        <v>50</v>
      </c>
      <c r="E41" s="231">
        <f t="shared" si="0"/>
        <v>62.5</v>
      </c>
      <c r="F41" s="235">
        <v>75</v>
      </c>
      <c r="G41" s="231">
        <f t="shared" si="1"/>
        <v>-33.33333333333333</v>
      </c>
      <c r="H41" s="233"/>
    </row>
    <row r="42" spans="1:8" s="219" customFormat="1" ht="24.75" customHeight="1">
      <c r="A42" s="175" t="s">
        <v>1479</v>
      </c>
      <c r="B42" s="194">
        <f>SUM(B43:B47)</f>
        <v>0</v>
      </c>
      <c r="C42" s="177">
        <f>SUM(C43:C47)</f>
        <v>50</v>
      </c>
      <c r="D42" s="177">
        <f>SUM(D43:D47)</f>
        <v>0</v>
      </c>
      <c r="E42" s="231">
        <f t="shared" si="0"/>
        <v>0</v>
      </c>
      <c r="F42" s="177">
        <f>SUM(F43:F47)</f>
        <v>137</v>
      </c>
      <c r="G42" s="231">
        <f t="shared" si="1"/>
        <v>-100</v>
      </c>
      <c r="H42" s="233"/>
    </row>
    <row r="43" spans="1:8" s="219" customFormat="1" ht="24.75" customHeight="1">
      <c r="A43" s="82" t="s">
        <v>1470</v>
      </c>
      <c r="B43" s="194"/>
      <c r="C43" s="177"/>
      <c r="D43" s="177"/>
      <c r="E43" s="231"/>
      <c r="F43" s="235">
        <v>87</v>
      </c>
      <c r="G43" s="231">
        <f t="shared" si="1"/>
        <v>-100</v>
      </c>
      <c r="H43" s="233"/>
    </row>
    <row r="44" spans="1:8" s="219" customFormat="1" ht="24.75" customHeight="1">
      <c r="A44" s="82" t="s">
        <v>1471</v>
      </c>
      <c r="B44" s="194"/>
      <c r="C44" s="177">
        <v>50</v>
      </c>
      <c r="D44" s="194"/>
      <c r="E44" s="231">
        <f t="shared" si="0"/>
        <v>0</v>
      </c>
      <c r="F44" s="177">
        <v>50</v>
      </c>
      <c r="G44" s="231">
        <f t="shared" si="1"/>
        <v>-100</v>
      </c>
      <c r="H44" s="233"/>
    </row>
    <row r="45" spans="1:8" s="219" customFormat="1" ht="24.75" customHeight="1">
      <c r="A45" s="82" t="s">
        <v>1480</v>
      </c>
      <c r="B45" s="194"/>
      <c r="C45" s="177"/>
      <c r="D45" s="177"/>
      <c r="E45" s="231"/>
      <c r="F45" s="235"/>
      <c r="G45" s="231"/>
      <c r="H45" s="233"/>
    </row>
    <row r="46" spans="1:8" s="219" customFormat="1" ht="24.75" customHeight="1">
      <c r="A46" s="82" t="s">
        <v>1472</v>
      </c>
      <c r="B46" s="194"/>
      <c r="C46" s="177"/>
      <c r="D46" s="177"/>
      <c r="E46" s="231"/>
      <c r="F46" s="235"/>
      <c r="G46" s="231"/>
      <c r="H46" s="233"/>
    </row>
    <row r="47" spans="1:8" s="219" customFormat="1" ht="24.75" customHeight="1">
      <c r="A47" s="82" t="s">
        <v>1481</v>
      </c>
      <c r="B47" s="194"/>
      <c r="C47" s="177"/>
      <c r="D47" s="177"/>
      <c r="E47" s="231"/>
      <c r="F47" s="235"/>
      <c r="G47" s="231"/>
      <c r="H47" s="241"/>
    </row>
    <row r="48" spans="1:8" s="219" customFormat="1" ht="24.75" customHeight="1">
      <c r="A48" s="82" t="s">
        <v>1482</v>
      </c>
      <c r="B48" s="194">
        <f>SUM(B49:B51)</f>
        <v>0</v>
      </c>
      <c r="C48" s="177">
        <f>SUM(C49:C51)</f>
        <v>45</v>
      </c>
      <c r="D48" s="177"/>
      <c r="E48" s="231">
        <f t="shared" si="0"/>
        <v>0</v>
      </c>
      <c r="F48" s="235">
        <f>SUM(F49:F51)</f>
        <v>10</v>
      </c>
      <c r="G48" s="231">
        <f t="shared" si="1"/>
        <v>-100</v>
      </c>
      <c r="H48" s="241"/>
    </row>
    <row r="49" spans="1:8" s="219" customFormat="1" ht="24.75" customHeight="1">
      <c r="A49" s="82" t="s">
        <v>1483</v>
      </c>
      <c r="B49" s="194"/>
      <c r="C49" s="177">
        <v>45</v>
      </c>
      <c r="D49" s="177"/>
      <c r="E49" s="231">
        <f t="shared" si="0"/>
        <v>0</v>
      </c>
      <c r="F49" s="235">
        <v>10</v>
      </c>
      <c r="G49" s="231">
        <f t="shared" si="1"/>
        <v>-100</v>
      </c>
      <c r="H49" s="241"/>
    </row>
    <row r="50" spans="1:8" s="219" customFormat="1" ht="24.75" customHeight="1">
      <c r="A50" s="82" t="s">
        <v>1484</v>
      </c>
      <c r="B50" s="194"/>
      <c r="C50" s="177"/>
      <c r="D50" s="177"/>
      <c r="E50" s="231"/>
      <c r="F50" s="235"/>
      <c r="G50" s="231"/>
      <c r="H50" s="241"/>
    </row>
    <row r="51" spans="1:8" s="219" customFormat="1" ht="24.75" customHeight="1">
      <c r="A51" s="82" t="s">
        <v>1485</v>
      </c>
      <c r="B51" s="194"/>
      <c r="C51" s="177"/>
      <c r="D51" s="177"/>
      <c r="E51" s="231"/>
      <c r="F51" s="235"/>
      <c r="G51" s="231"/>
      <c r="H51" s="241"/>
    </row>
    <row r="52" spans="1:8" s="219" customFormat="1" ht="24.75" customHeight="1">
      <c r="A52" s="175" t="s">
        <v>1486</v>
      </c>
      <c r="B52" s="194"/>
      <c r="C52" s="177">
        <f>C53</f>
        <v>122</v>
      </c>
      <c r="D52" s="177">
        <f>D53</f>
        <v>152</v>
      </c>
      <c r="E52" s="231">
        <f t="shared" si="0"/>
        <v>124.59016393442623</v>
      </c>
      <c r="F52" s="177">
        <f>F53</f>
        <v>195</v>
      </c>
      <c r="G52" s="231">
        <f t="shared" si="1"/>
        <v>-22.05128205128205</v>
      </c>
      <c r="H52" s="241"/>
    </row>
    <row r="53" spans="1:8" s="219" customFormat="1" ht="24.75" customHeight="1">
      <c r="A53" s="175" t="s">
        <v>1487</v>
      </c>
      <c r="B53" s="177">
        <f>SUM(B54:B55)</f>
        <v>0</v>
      </c>
      <c r="C53" s="177">
        <f>SUM(C54:C55)</f>
        <v>122</v>
      </c>
      <c r="D53" s="177">
        <f>SUM(D54:D55)</f>
        <v>152</v>
      </c>
      <c r="E53" s="231">
        <f t="shared" si="0"/>
        <v>124.59016393442623</v>
      </c>
      <c r="F53" s="177">
        <f>SUM(F54:F55)</f>
        <v>195</v>
      </c>
      <c r="G53" s="231">
        <f t="shared" si="1"/>
        <v>-22.05128205128205</v>
      </c>
      <c r="H53" s="241"/>
    </row>
    <row r="54" spans="1:8" s="219" customFormat="1" ht="24.75" customHeight="1">
      <c r="A54" s="175" t="s">
        <v>1488</v>
      </c>
      <c r="B54" s="194"/>
      <c r="C54" s="177">
        <v>122</v>
      </c>
      <c r="D54" s="177">
        <v>122</v>
      </c>
      <c r="E54" s="231">
        <f t="shared" si="0"/>
        <v>100</v>
      </c>
      <c r="F54" s="53"/>
      <c r="G54" s="231"/>
      <c r="H54" s="241"/>
    </row>
    <row r="55" spans="1:8" s="219" customFormat="1" ht="24.75" customHeight="1">
      <c r="A55" s="178" t="s">
        <v>1489</v>
      </c>
      <c r="B55" s="194"/>
      <c r="C55" s="177"/>
      <c r="D55" s="177">
        <v>30</v>
      </c>
      <c r="E55" s="231"/>
      <c r="F55" s="53">
        <v>195</v>
      </c>
      <c r="G55" s="231">
        <f t="shared" si="1"/>
        <v>-84.61538461538461</v>
      </c>
      <c r="H55" s="241"/>
    </row>
    <row r="56" spans="1:8" s="219" customFormat="1" ht="24.75" customHeight="1">
      <c r="A56" s="178" t="s">
        <v>1490</v>
      </c>
      <c r="B56" s="194"/>
      <c r="C56" s="177"/>
      <c r="D56" s="177"/>
      <c r="E56" s="231"/>
      <c r="F56" s="53"/>
      <c r="G56" s="231"/>
      <c r="H56" s="241"/>
    </row>
    <row r="57" spans="1:8" s="219" customFormat="1" ht="24.75" customHeight="1">
      <c r="A57" s="178" t="s">
        <v>1491</v>
      </c>
      <c r="B57" s="194"/>
      <c r="C57" s="177"/>
      <c r="D57" s="177"/>
      <c r="E57" s="231"/>
      <c r="F57" s="177"/>
      <c r="G57" s="231"/>
      <c r="H57" s="233"/>
    </row>
    <row r="58" spans="1:8" s="219" customFormat="1" ht="24.75" customHeight="1">
      <c r="A58" s="178" t="s">
        <v>1492</v>
      </c>
      <c r="B58" s="194"/>
      <c r="C58" s="177"/>
      <c r="D58" s="177"/>
      <c r="E58" s="231"/>
      <c r="F58" s="177"/>
      <c r="G58" s="231"/>
      <c r="H58" s="233"/>
    </row>
    <row r="59" spans="1:8" s="219" customFormat="1" ht="24.75" customHeight="1">
      <c r="A59" s="178" t="s">
        <v>1493</v>
      </c>
      <c r="B59" s="194">
        <f>B60+B62</f>
        <v>0</v>
      </c>
      <c r="C59" s="177">
        <f>C60+C62</f>
        <v>34997</v>
      </c>
      <c r="D59" s="177">
        <f>D60+D62</f>
        <v>35468</v>
      </c>
      <c r="E59" s="231">
        <f t="shared" si="0"/>
        <v>101.34582964254079</v>
      </c>
      <c r="F59" s="177">
        <f>F60+F62</f>
        <v>42401</v>
      </c>
      <c r="G59" s="231">
        <f t="shared" si="1"/>
        <v>-16.351029456852434</v>
      </c>
      <c r="H59" s="233"/>
    </row>
    <row r="60" spans="1:8" s="219" customFormat="1" ht="24.75" customHeight="1">
      <c r="A60" s="178" t="s">
        <v>1494</v>
      </c>
      <c r="B60" s="194"/>
      <c r="C60" s="177">
        <f>C61</f>
        <v>34500</v>
      </c>
      <c r="D60" s="177">
        <f>D61</f>
        <v>34500</v>
      </c>
      <c r="E60" s="231">
        <f t="shared" si="0"/>
        <v>100</v>
      </c>
      <c r="F60" s="177">
        <f>F61</f>
        <v>42100</v>
      </c>
      <c r="G60" s="231">
        <f t="shared" si="1"/>
        <v>-18.052256532066508</v>
      </c>
      <c r="H60" s="233"/>
    </row>
    <row r="61" spans="1:8" s="219" customFormat="1" ht="24.75" customHeight="1">
      <c r="A61" s="178" t="s">
        <v>1495</v>
      </c>
      <c r="B61" s="194"/>
      <c r="C61" s="177">
        <v>34500</v>
      </c>
      <c r="D61" s="177">
        <v>34500</v>
      </c>
      <c r="E61" s="231">
        <f t="shared" si="0"/>
        <v>100</v>
      </c>
      <c r="F61" s="235">
        <v>42100</v>
      </c>
      <c r="G61" s="231">
        <f t="shared" si="1"/>
        <v>-18.052256532066508</v>
      </c>
      <c r="H61" s="233"/>
    </row>
    <row r="62" spans="1:8" s="219" customFormat="1" ht="24.75" customHeight="1">
      <c r="A62" s="178" t="s">
        <v>1496</v>
      </c>
      <c r="B62" s="194">
        <f>SUM(B63:B72)</f>
        <v>0</v>
      </c>
      <c r="C62" s="194">
        <f>SUM(C63:C72)</f>
        <v>497</v>
      </c>
      <c r="D62" s="194">
        <f>SUM(D63:D72)</f>
        <v>968</v>
      </c>
      <c r="E62" s="231">
        <f t="shared" si="0"/>
        <v>194.76861167002014</v>
      </c>
      <c r="F62" s="194">
        <f>SUM(F63:F72)</f>
        <v>301</v>
      </c>
      <c r="G62" s="231">
        <f t="shared" si="1"/>
        <v>221.59468438538207</v>
      </c>
      <c r="H62" s="233"/>
    </row>
    <row r="63" spans="1:8" s="219" customFormat="1" ht="24.75" customHeight="1">
      <c r="A63" s="178" t="s">
        <v>1497</v>
      </c>
      <c r="B63" s="194"/>
      <c r="C63" s="177">
        <v>108</v>
      </c>
      <c r="D63" s="194">
        <v>178</v>
      </c>
      <c r="E63" s="231">
        <f t="shared" si="0"/>
        <v>164.8148148148148</v>
      </c>
      <c r="F63" s="177">
        <v>52</v>
      </c>
      <c r="G63" s="231">
        <f t="shared" si="1"/>
        <v>242.3076923076923</v>
      </c>
      <c r="H63" s="233"/>
    </row>
    <row r="64" spans="1:12" s="219" customFormat="1" ht="24.75" customHeight="1">
      <c r="A64" s="178" t="s">
        <v>1498</v>
      </c>
      <c r="B64" s="194"/>
      <c r="C64" s="177">
        <v>290</v>
      </c>
      <c r="D64" s="194">
        <v>692</v>
      </c>
      <c r="E64" s="231">
        <f t="shared" si="0"/>
        <v>238.6206896551724</v>
      </c>
      <c r="F64" s="177">
        <v>3</v>
      </c>
      <c r="G64" s="231">
        <f t="shared" si="1"/>
        <v>22966.666666666664</v>
      </c>
      <c r="H64" s="233"/>
      <c r="L64" s="242"/>
    </row>
    <row r="65" spans="1:8" s="219" customFormat="1" ht="24.75" customHeight="1">
      <c r="A65" s="178" t="s">
        <v>1499</v>
      </c>
      <c r="B65" s="194"/>
      <c r="C65" s="177">
        <v>23</v>
      </c>
      <c r="D65" s="177">
        <v>22</v>
      </c>
      <c r="E65" s="231">
        <f t="shared" si="0"/>
        <v>95.65217391304348</v>
      </c>
      <c r="F65" s="235"/>
      <c r="G65" s="231"/>
      <c r="H65" s="233"/>
    </row>
    <row r="66" spans="1:8" s="219" customFormat="1" ht="24.75" customHeight="1">
      <c r="A66" s="178" t="s">
        <v>1500</v>
      </c>
      <c r="B66" s="194"/>
      <c r="C66" s="177"/>
      <c r="D66" s="177"/>
      <c r="E66" s="231"/>
      <c r="F66" s="235"/>
      <c r="G66" s="231"/>
      <c r="H66" s="233"/>
    </row>
    <row r="67" spans="1:8" s="219" customFormat="1" ht="24.75" customHeight="1">
      <c r="A67" s="178" t="s">
        <v>1501</v>
      </c>
      <c r="B67" s="194"/>
      <c r="C67" s="177">
        <v>43</v>
      </c>
      <c r="D67" s="194">
        <v>43</v>
      </c>
      <c r="E67" s="231">
        <f t="shared" si="0"/>
        <v>100</v>
      </c>
      <c r="F67" s="177">
        <v>40</v>
      </c>
      <c r="G67" s="231">
        <f t="shared" si="1"/>
        <v>7.5</v>
      </c>
      <c r="H67" s="241"/>
    </row>
    <row r="68" spans="1:8" s="219" customFormat="1" ht="24.75" customHeight="1">
      <c r="A68" s="178" t="s">
        <v>1502</v>
      </c>
      <c r="B68" s="194"/>
      <c r="C68" s="177"/>
      <c r="D68" s="177"/>
      <c r="E68" s="231"/>
      <c r="F68" s="232"/>
      <c r="G68" s="231"/>
      <c r="H68" s="241"/>
    </row>
    <row r="69" spans="1:8" s="219" customFormat="1" ht="24.75" customHeight="1">
      <c r="A69" s="178" t="s">
        <v>1503</v>
      </c>
      <c r="B69" s="194"/>
      <c r="C69" s="177"/>
      <c r="D69" s="177"/>
      <c r="E69" s="231"/>
      <c r="F69" s="235"/>
      <c r="G69" s="231"/>
      <c r="H69" s="241"/>
    </row>
    <row r="70" spans="1:8" s="219" customFormat="1" ht="24.75" customHeight="1">
      <c r="A70" s="178" t="s">
        <v>1504</v>
      </c>
      <c r="B70" s="194"/>
      <c r="C70" s="177"/>
      <c r="D70" s="177"/>
      <c r="E70" s="231"/>
      <c r="F70" s="232"/>
      <c r="G70" s="231"/>
      <c r="H70" s="233"/>
    </row>
    <row r="71" spans="1:8" s="219" customFormat="1" ht="24.75" customHeight="1">
      <c r="A71" s="178" t="s">
        <v>1505</v>
      </c>
      <c r="B71" s="194"/>
      <c r="C71" s="177">
        <v>33</v>
      </c>
      <c r="D71" s="177">
        <v>33</v>
      </c>
      <c r="E71" s="231">
        <f>D71/C71*100</f>
        <v>100</v>
      </c>
      <c r="F71" s="232">
        <v>56</v>
      </c>
      <c r="G71" s="231">
        <f>(D71-F71)/F71*100</f>
        <v>-41.07142857142857</v>
      </c>
      <c r="H71" s="233"/>
    </row>
    <row r="72" spans="1:8" s="219" customFormat="1" ht="24.75" customHeight="1">
      <c r="A72" s="178" t="s">
        <v>1506</v>
      </c>
      <c r="B72" s="194"/>
      <c r="C72" s="177"/>
      <c r="D72" s="177"/>
      <c r="E72" s="231"/>
      <c r="F72" s="232">
        <v>150</v>
      </c>
      <c r="G72" s="231">
        <f>(D72-F72)/F72*100</f>
        <v>-100</v>
      </c>
      <c r="H72" s="233"/>
    </row>
    <row r="73" spans="1:8" s="219" customFormat="1" ht="24.75" customHeight="1">
      <c r="A73" s="178" t="s">
        <v>1507</v>
      </c>
      <c r="B73" s="194"/>
      <c r="C73" s="177"/>
      <c r="D73" s="177"/>
      <c r="E73" s="231"/>
      <c r="F73" s="232"/>
      <c r="G73" s="231"/>
      <c r="H73" s="233"/>
    </row>
    <row r="74" spans="1:8" s="219" customFormat="1" ht="24.75" customHeight="1">
      <c r="A74" s="178" t="s">
        <v>1508</v>
      </c>
      <c r="B74" s="194"/>
      <c r="C74" s="177"/>
      <c r="D74" s="177"/>
      <c r="E74" s="231"/>
      <c r="F74" s="235"/>
      <c r="G74" s="231"/>
      <c r="H74" s="233"/>
    </row>
    <row r="75" spans="1:8" s="219" customFormat="1" ht="24.75" customHeight="1">
      <c r="A75" s="178" t="s">
        <v>1509</v>
      </c>
      <c r="B75" s="194"/>
      <c r="C75" s="177"/>
      <c r="D75" s="177"/>
      <c r="E75" s="231"/>
      <c r="F75" s="232"/>
      <c r="G75" s="231"/>
      <c r="H75" s="233"/>
    </row>
    <row r="76" spans="1:8" s="219" customFormat="1" ht="24.75" customHeight="1">
      <c r="A76" s="178" t="s">
        <v>1510</v>
      </c>
      <c r="B76" s="194">
        <f>B77</f>
        <v>28157</v>
      </c>
      <c r="C76" s="177">
        <f>C77</f>
        <v>20403</v>
      </c>
      <c r="D76" s="177">
        <f>D77</f>
        <v>3959</v>
      </c>
      <c r="E76" s="231">
        <f>D76/C76*100</f>
        <v>19.404009214331225</v>
      </c>
      <c r="F76" s="177">
        <f>F77</f>
        <v>2468</v>
      </c>
      <c r="G76" s="231">
        <f>(D76-F76)/F76*100</f>
        <v>60.41329011345219</v>
      </c>
      <c r="H76" s="233"/>
    </row>
    <row r="77" spans="1:8" s="219" customFormat="1" ht="24.75" customHeight="1">
      <c r="A77" s="178" t="s">
        <v>1511</v>
      </c>
      <c r="B77" s="177">
        <f>SUM(B78:B80)</f>
        <v>28157</v>
      </c>
      <c r="C77" s="177">
        <f>SUM(C78:C80)</f>
        <v>20403</v>
      </c>
      <c r="D77" s="177">
        <f>SUM(D78:D80)</f>
        <v>3959</v>
      </c>
      <c r="E77" s="231">
        <f>D77/C77*100</f>
        <v>19.404009214331225</v>
      </c>
      <c r="F77" s="177">
        <f>SUM(F78:F80)</f>
        <v>2468</v>
      </c>
      <c r="G77" s="231">
        <f>(D77-F77)/F77*100</f>
        <v>60.41329011345219</v>
      </c>
      <c r="H77" s="233"/>
    </row>
    <row r="78" spans="1:8" s="219" customFormat="1" ht="24.75" customHeight="1">
      <c r="A78" s="178" t="s">
        <v>1512</v>
      </c>
      <c r="B78" s="194">
        <v>28157</v>
      </c>
      <c r="C78" s="177">
        <v>20403</v>
      </c>
      <c r="D78" s="177">
        <v>1500</v>
      </c>
      <c r="E78" s="231">
        <f>D78/C78*100</f>
        <v>7.351860020585208</v>
      </c>
      <c r="F78" s="235">
        <v>2468</v>
      </c>
      <c r="G78" s="231">
        <f>(D78-F78)/F78*100</f>
        <v>-39.222042139384115</v>
      </c>
      <c r="H78" s="233"/>
    </row>
    <row r="79" spans="1:8" s="219" customFormat="1" ht="24.75" customHeight="1">
      <c r="A79" s="243" t="s">
        <v>1513</v>
      </c>
      <c r="B79" s="244"/>
      <c r="C79" s="244"/>
      <c r="D79" s="180">
        <v>1187</v>
      </c>
      <c r="E79" s="231"/>
      <c r="F79" s="245"/>
      <c r="G79" s="231"/>
      <c r="H79" s="246"/>
    </row>
    <row r="80" spans="1:8" s="219" customFormat="1" ht="24.75" customHeight="1">
      <c r="A80" s="243" t="s">
        <v>1514</v>
      </c>
      <c r="B80" s="244"/>
      <c r="C80" s="244"/>
      <c r="D80" s="180">
        <v>1272</v>
      </c>
      <c r="E80" s="231"/>
      <c r="F80" s="245"/>
      <c r="G80" s="231"/>
      <c r="H80" s="246"/>
    </row>
    <row r="81" spans="1:8" s="219" customFormat="1" ht="24.75" customHeight="1">
      <c r="A81" s="243" t="s">
        <v>1515</v>
      </c>
      <c r="B81" s="244">
        <f>B82</f>
        <v>0</v>
      </c>
      <c r="C81" s="244">
        <f>C82</f>
        <v>0</v>
      </c>
      <c r="D81" s="244">
        <f>D82</f>
        <v>29</v>
      </c>
      <c r="E81" s="231"/>
      <c r="F81" s="244">
        <f>F82</f>
        <v>35</v>
      </c>
      <c r="G81" s="231">
        <f>(D81-F81)/F81*100</f>
        <v>-17.142857142857142</v>
      </c>
      <c r="H81" s="246"/>
    </row>
    <row r="82" spans="1:8" s="219" customFormat="1" ht="24.75" customHeight="1">
      <c r="A82" s="243" t="s">
        <v>1516</v>
      </c>
      <c r="B82" s="180">
        <f>SUM(B83:B84)</f>
        <v>0</v>
      </c>
      <c r="C82" s="180">
        <f>SUM(C83:C84)</f>
        <v>0</v>
      </c>
      <c r="D82" s="180">
        <f>SUM(D83:D84)</f>
        <v>29</v>
      </c>
      <c r="E82" s="231"/>
      <c r="F82" s="180">
        <v>35</v>
      </c>
      <c r="G82" s="231">
        <f>(D82-F82)/F82*100</f>
        <v>-17.142857142857142</v>
      </c>
      <c r="H82" s="246"/>
    </row>
    <row r="83" spans="1:8" s="219" customFormat="1" ht="24.75" customHeight="1">
      <c r="A83" s="243" t="s">
        <v>1517</v>
      </c>
      <c r="B83" s="244"/>
      <c r="C83" s="244"/>
      <c r="D83" s="180">
        <v>1</v>
      </c>
      <c r="E83" s="231"/>
      <c r="F83" s="245">
        <v>35</v>
      </c>
      <c r="G83" s="231">
        <f>(D83-F83)/F83*100</f>
        <v>-97.14285714285714</v>
      </c>
      <c r="H83" s="246"/>
    </row>
    <row r="84" spans="1:8" s="220" customFormat="1" ht="22.5" customHeight="1">
      <c r="A84" s="243" t="s">
        <v>1518</v>
      </c>
      <c r="B84" s="244"/>
      <c r="C84" s="244"/>
      <c r="D84" s="244">
        <v>28</v>
      </c>
      <c r="E84" s="231"/>
      <c r="F84" s="247"/>
      <c r="G84" s="231"/>
      <c r="H84" s="248"/>
    </row>
    <row r="85" spans="1:8" s="221" customFormat="1" ht="20.25" customHeight="1">
      <c r="A85" s="185" t="s">
        <v>1519</v>
      </c>
      <c r="B85" s="198">
        <f>B5+B6+B9+B14+B15+B52+B56+B57+B58+B59+B73+B76+B81</f>
        <v>37000</v>
      </c>
      <c r="C85" s="198">
        <f>C5+C6+C9+C14+C15+C52+C56+C57+C58+C59+C73+C76+C81</f>
        <v>64500</v>
      </c>
      <c r="D85" s="198">
        <f>D5+D6+D9+D14+D15+D52+D56+D57+D58+D59+D73+D76+D81</f>
        <v>57408</v>
      </c>
      <c r="E85" s="249">
        <f>D85/C85*100</f>
        <v>89.0046511627907</v>
      </c>
      <c r="F85" s="198">
        <f>F5+F6+F9+F14+F15+F52+F56+F57+F58+F59+F73+F76+F81</f>
        <v>52130</v>
      </c>
      <c r="G85" s="249">
        <f>(D85-F85)/F85*100</f>
        <v>10.124688279301745</v>
      </c>
      <c r="H85" s="250"/>
    </row>
    <row r="86" spans="1:8" ht="20.25" customHeight="1">
      <c r="A86" s="178" t="s">
        <v>1520</v>
      </c>
      <c r="B86" s="251">
        <v>30000</v>
      </c>
      <c r="C86" s="194">
        <v>25000</v>
      </c>
      <c r="D86" s="177">
        <v>25000</v>
      </c>
      <c r="E86" s="231">
        <f>D86/C86*100</f>
        <v>100</v>
      </c>
      <c r="F86" s="252">
        <v>10918</v>
      </c>
      <c r="G86" s="231">
        <f>(D86-F86)/F86*100</f>
        <v>128.97966660560542</v>
      </c>
      <c r="H86" s="253"/>
    </row>
    <row r="87" spans="1:8" ht="20.25" customHeight="1">
      <c r="A87" s="178" t="s">
        <v>1060</v>
      </c>
      <c r="B87" s="244"/>
      <c r="C87" s="194"/>
      <c r="D87" s="194">
        <v>1081</v>
      </c>
      <c r="E87" s="231"/>
      <c r="F87" s="252"/>
      <c r="G87" s="231"/>
      <c r="H87" s="253"/>
    </row>
    <row r="88" spans="1:8" ht="20.25" customHeight="1">
      <c r="A88" s="178" t="s">
        <v>1063</v>
      </c>
      <c r="B88" s="194"/>
      <c r="C88" s="194">
        <v>7754</v>
      </c>
      <c r="D88" s="194">
        <v>9454</v>
      </c>
      <c r="E88" s="231">
        <f>D88/C88*100</f>
        <v>121.92416817126643</v>
      </c>
      <c r="F88" s="252">
        <v>860</v>
      </c>
      <c r="G88" s="231">
        <f>(D88-F88)/F88*100</f>
        <v>999.3023255813954</v>
      </c>
      <c r="H88" s="253"/>
    </row>
    <row r="89" spans="1:8" s="221" customFormat="1" ht="20.25" customHeight="1">
      <c r="A89" s="185" t="s">
        <v>1388</v>
      </c>
      <c r="B89" s="198">
        <f>B85+B86+B88+B87</f>
        <v>67000</v>
      </c>
      <c r="C89" s="198">
        <f>C85+C86+C88+C87</f>
        <v>97254</v>
      </c>
      <c r="D89" s="198">
        <f>D85+D86+D88+D87</f>
        <v>92943</v>
      </c>
      <c r="E89" s="249">
        <f>D89/C89*100</f>
        <v>95.56727743846012</v>
      </c>
      <c r="F89" s="186">
        <f>F85+F86+F88</f>
        <v>63908</v>
      </c>
      <c r="G89" s="249">
        <f>(D89-F89)/F89*100</f>
        <v>45.43249671402641</v>
      </c>
      <c r="H89" s="250"/>
    </row>
  </sheetData>
  <sheetProtection formatCells="0" formatColumns="0" formatRows="0" insertColumns="0" insertRows="0" insertHyperlinks="0" deleteColumns="0" deleteRows="0" sort="0" autoFilter="0" pivotTables="0"/>
  <autoFilter ref="A4:L89"/>
  <mergeCells count="1">
    <mergeCell ref="A2:H2"/>
  </mergeCells>
  <printOptions horizontalCentered="1"/>
  <pageMargins left="0.39" right="0.39" top="0.39" bottom="0.35" header="0.2" footer="0.08"/>
  <pageSetup horizontalDpi="600" verticalDpi="600" orientation="portrait" paperSize="9" scale="70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 topLeftCell="A1">
      <selection activeCell="H17" sqref="H17"/>
    </sheetView>
  </sheetViews>
  <sheetFormatPr defaultColWidth="9.00390625" defaultRowHeight="14.25"/>
  <cols>
    <col min="1" max="1" width="32.50390625" style="205" customWidth="1"/>
    <col min="2" max="2" width="11.875" style="206" customWidth="1"/>
    <col min="3" max="3" width="30.75390625" style="205" customWidth="1"/>
    <col min="4" max="4" width="13.50390625" style="206" customWidth="1"/>
    <col min="5" max="16384" width="9.00390625" style="205" customWidth="1"/>
  </cols>
  <sheetData>
    <row r="1" spans="1:4" ht="24.75" customHeight="1">
      <c r="A1" s="207" t="s">
        <v>1521</v>
      </c>
      <c r="B1" s="208"/>
      <c r="C1" s="209"/>
      <c r="D1" s="208"/>
    </row>
    <row r="2" spans="1:4" ht="24.75" customHeight="1">
      <c r="A2" s="210" t="s">
        <v>1522</v>
      </c>
      <c r="B2" s="211"/>
      <c r="C2" s="210"/>
      <c r="D2" s="211"/>
    </row>
    <row r="3" spans="1:4" s="203" customFormat="1" ht="24.75" customHeight="1">
      <c r="A3" s="212"/>
      <c r="B3" s="212"/>
      <c r="C3" s="212"/>
      <c r="D3" s="213" t="s">
        <v>30</v>
      </c>
    </row>
    <row r="4" spans="1:4" s="203" customFormat="1" ht="24.75" customHeight="1">
      <c r="A4" s="214" t="s">
        <v>1523</v>
      </c>
      <c r="B4" s="214" t="s">
        <v>1070</v>
      </c>
      <c r="C4" s="214" t="s">
        <v>1524</v>
      </c>
      <c r="D4" s="214" t="s">
        <v>1070</v>
      </c>
    </row>
    <row r="5" spans="1:4" s="203" customFormat="1" ht="24.75" customHeight="1">
      <c r="A5" s="214"/>
      <c r="B5" s="214"/>
      <c r="C5" s="214"/>
      <c r="D5" s="214"/>
    </row>
    <row r="6" spans="1:4" s="203" customFormat="1" ht="24.75" customHeight="1">
      <c r="A6" s="215" t="s">
        <v>1525</v>
      </c>
      <c r="B6" s="194">
        <v>65623</v>
      </c>
      <c r="C6" s="215" t="s">
        <v>1526</v>
      </c>
      <c r="D6" s="194">
        <v>57408</v>
      </c>
    </row>
    <row r="7" spans="1:4" s="203" customFormat="1" ht="24.75" customHeight="1">
      <c r="A7" s="215" t="s">
        <v>1527</v>
      </c>
      <c r="B7" s="194">
        <v>1413</v>
      </c>
      <c r="C7" s="215" t="s">
        <v>1528</v>
      </c>
      <c r="D7" s="194"/>
    </row>
    <row r="8" spans="1:4" s="203" customFormat="1" ht="24.75" customHeight="1">
      <c r="A8" s="215" t="s">
        <v>1529</v>
      </c>
      <c r="B8" s="216"/>
      <c r="C8" s="215" t="s">
        <v>1530</v>
      </c>
      <c r="D8" s="194">
        <v>1081</v>
      </c>
    </row>
    <row r="9" spans="1:4" s="203" customFormat="1" ht="24.75" customHeight="1">
      <c r="A9" s="215" t="s">
        <v>1531</v>
      </c>
      <c r="B9" s="217"/>
      <c r="C9" s="215"/>
      <c r="D9" s="194"/>
    </row>
    <row r="10" spans="1:4" s="203" customFormat="1" ht="24.75" customHeight="1">
      <c r="A10" s="215" t="s">
        <v>1532</v>
      </c>
      <c r="B10" s="217"/>
      <c r="C10" s="215"/>
      <c r="D10" s="194"/>
    </row>
    <row r="11" spans="1:4" s="203" customFormat="1" ht="24.75" customHeight="1">
      <c r="A11" s="215" t="s">
        <v>1533</v>
      </c>
      <c r="B11" s="217"/>
      <c r="C11" s="215" t="s">
        <v>1520</v>
      </c>
      <c r="D11" s="194"/>
    </row>
    <row r="12" spans="1:4" s="203" customFormat="1" ht="24.75" customHeight="1">
      <c r="A12" s="215" t="s">
        <v>1534</v>
      </c>
      <c r="B12" s="217"/>
      <c r="C12" s="215"/>
      <c r="D12" s="194"/>
    </row>
    <row r="13" spans="1:4" s="203" customFormat="1" ht="24.75" customHeight="1">
      <c r="A13" s="215" t="s">
        <v>1535</v>
      </c>
      <c r="B13" s="217"/>
      <c r="C13" s="215"/>
      <c r="D13" s="194"/>
    </row>
    <row r="14" spans="1:4" s="203" customFormat="1" ht="24.75" customHeight="1">
      <c r="A14" s="215" t="s">
        <v>1201</v>
      </c>
      <c r="B14" s="217"/>
      <c r="C14" s="215" t="s">
        <v>1063</v>
      </c>
      <c r="D14" s="194">
        <f>D15</f>
        <v>9454</v>
      </c>
    </row>
    <row r="15" spans="1:4" s="203" customFormat="1" ht="24.75" customHeight="1">
      <c r="A15" s="215" t="s">
        <v>1202</v>
      </c>
      <c r="B15" s="217"/>
      <c r="C15" s="215" t="s">
        <v>1536</v>
      </c>
      <c r="D15" s="194">
        <v>9454</v>
      </c>
    </row>
    <row r="16" spans="1:4" s="203" customFormat="1" ht="24.75" customHeight="1">
      <c r="A16" s="215" t="s">
        <v>1537</v>
      </c>
      <c r="B16" s="217"/>
      <c r="C16" s="215"/>
      <c r="D16" s="194"/>
    </row>
    <row r="17" spans="1:4" s="203" customFormat="1" ht="24.75" customHeight="1">
      <c r="A17" s="215" t="s">
        <v>1213</v>
      </c>
      <c r="B17" s="194">
        <f>B18</f>
        <v>36200</v>
      </c>
      <c r="C17" s="215" t="s">
        <v>1214</v>
      </c>
      <c r="D17" s="194"/>
    </row>
    <row r="18" spans="1:4" s="203" customFormat="1" ht="24.75" customHeight="1">
      <c r="A18" s="215" t="s">
        <v>1538</v>
      </c>
      <c r="B18" s="194">
        <v>36200</v>
      </c>
      <c r="C18" s="215" t="s">
        <v>1196</v>
      </c>
      <c r="D18" s="194">
        <v>25000</v>
      </c>
    </row>
    <row r="19" spans="1:4" s="203" customFormat="1" ht="24.75" customHeight="1">
      <c r="A19" s="215" t="s">
        <v>1539</v>
      </c>
      <c r="B19" s="216"/>
      <c r="C19" s="215" t="s">
        <v>1540</v>
      </c>
      <c r="D19" s="194"/>
    </row>
    <row r="20" spans="1:4" s="203" customFormat="1" ht="24.75" customHeight="1">
      <c r="A20" s="215" t="s">
        <v>1541</v>
      </c>
      <c r="B20" s="216"/>
      <c r="C20" s="215" t="s">
        <v>1542</v>
      </c>
      <c r="D20" s="194"/>
    </row>
    <row r="21" spans="1:4" s="204" customFormat="1" ht="24.75" customHeight="1">
      <c r="A21" s="218"/>
      <c r="B21" s="198"/>
      <c r="C21" s="215" t="s">
        <v>1543</v>
      </c>
      <c r="D21" s="194">
        <v>10293</v>
      </c>
    </row>
    <row r="22" spans="1:4" s="204" customFormat="1" ht="24.75" customHeight="1">
      <c r="A22" s="218" t="s">
        <v>1387</v>
      </c>
      <c r="B22" s="198">
        <f>B17+B6+B7+B8+B9+B10+B11+B14+B19+B20</f>
        <v>103236</v>
      </c>
      <c r="C22" s="218" t="s">
        <v>1388</v>
      </c>
      <c r="D22" s="198">
        <f>D11+D8+D7+D14+D17+D18+D20+D19+D6+D21</f>
        <v>103236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pane xSplit="1" ySplit="4" topLeftCell="B5" activePane="bottomRight" state="frozen"/>
      <selection pane="bottomRight" activeCell="F18" sqref="F18"/>
    </sheetView>
  </sheetViews>
  <sheetFormatPr defaultColWidth="9.00390625" defaultRowHeight="15.75" customHeight="1"/>
  <cols>
    <col min="1" max="1" width="65.50390625" style="166" customWidth="1"/>
    <col min="2" max="2" width="15.50390625" style="188" customWidth="1"/>
    <col min="3" max="16384" width="9.00390625" style="166" customWidth="1"/>
  </cols>
  <sheetData>
    <row r="1" ht="21" customHeight="1">
      <c r="A1" s="168" t="s">
        <v>1544</v>
      </c>
    </row>
    <row r="2" spans="1:2" ht="39" customHeight="1">
      <c r="A2" s="189" t="s">
        <v>1545</v>
      </c>
      <c r="B2" s="190"/>
    </row>
    <row r="3" spans="1:2" s="165" customFormat="1" ht="18" customHeight="1">
      <c r="A3" s="191"/>
      <c r="B3" s="192" t="s">
        <v>30</v>
      </c>
    </row>
    <row r="4" spans="1:2" s="165" customFormat="1" ht="24.75" customHeight="1">
      <c r="A4" s="172" t="s">
        <v>1405</v>
      </c>
      <c r="B4" s="193" t="s">
        <v>1250</v>
      </c>
    </row>
    <row r="5" spans="1:2" s="165" customFormat="1" ht="21" customHeight="1">
      <c r="A5" s="175" t="s">
        <v>1410</v>
      </c>
      <c r="B5" s="194"/>
    </row>
    <row r="6" spans="1:2" s="165" customFormat="1" ht="21" customHeight="1">
      <c r="A6" s="175" t="s">
        <v>1411</v>
      </c>
      <c r="B6" s="194"/>
    </row>
    <row r="7" spans="1:2" s="165" customFormat="1" ht="21" customHeight="1">
      <c r="A7" s="175" t="s">
        <v>1412</v>
      </c>
      <c r="B7" s="194"/>
    </row>
    <row r="8" spans="1:2" s="165" customFormat="1" ht="21" customHeight="1">
      <c r="A8" s="175" t="s">
        <v>1413</v>
      </c>
      <c r="B8" s="194"/>
    </row>
    <row r="9" spans="1:2" s="165" customFormat="1" ht="21" customHeight="1">
      <c r="A9" s="175" t="s">
        <v>1414</v>
      </c>
      <c r="B9" s="194"/>
    </row>
    <row r="10" spans="1:2" s="165" customFormat="1" ht="21" customHeight="1">
      <c r="A10" s="175" t="s">
        <v>1415</v>
      </c>
      <c r="B10" s="194"/>
    </row>
    <row r="11" spans="1:2" s="165" customFormat="1" ht="21" customHeight="1">
      <c r="A11" s="175" t="s">
        <v>1416</v>
      </c>
      <c r="B11" s="194"/>
    </row>
    <row r="12" spans="1:2" s="165" customFormat="1" ht="21" customHeight="1">
      <c r="A12" s="175" t="s">
        <v>1417</v>
      </c>
      <c r="B12" s="194"/>
    </row>
    <row r="13" spans="1:2" s="165" customFormat="1" ht="21" customHeight="1">
      <c r="A13" s="175" t="s">
        <v>1418</v>
      </c>
      <c r="B13" s="195"/>
    </row>
    <row r="14" spans="1:2" s="165" customFormat="1" ht="21" customHeight="1">
      <c r="A14" s="175" t="s">
        <v>1419</v>
      </c>
      <c r="B14" s="194">
        <v>880</v>
      </c>
    </row>
    <row r="15" spans="1:2" s="165" customFormat="1" ht="21" customHeight="1">
      <c r="A15" s="175" t="s">
        <v>1420</v>
      </c>
      <c r="B15" s="194">
        <v>220</v>
      </c>
    </row>
    <row r="16" spans="1:2" s="165" customFormat="1" ht="21" customHeight="1">
      <c r="A16" s="175" t="s">
        <v>1421</v>
      </c>
      <c r="B16" s="194">
        <v>65900</v>
      </c>
    </row>
    <row r="17" spans="1:2" s="165" customFormat="1" ht="21" customHeight="1">
      <c r="A17" s="175" t="s">
        <v>1422</v>
      </c>
      <c r="B17" s="194"/>
    </row>
    <row r="18" spans="1:2" s="165" customFormat="1" ht="21" customHeight="1">
      <c r="A18" s="175" t="s">
        <v>1423</v>
      </c>
      <c r="B18" s="194"/>
    </row>
    <row r="19" spans="1:2" s="165" customFormat="1" ht="21" customHeight="1">
      <c r="A19" s="175" t="s">
        <v>1424</v>
      </c>
      <c r="B19" s="194">
        <v>50</v>
      </c>
    </row>
    <row r="20" spans="1:2" s="165" customFormat="1" ht="21" customHeight="1">
      <c r="A20" s="175" t="s">
        <v>1425</v>
      </c>
      <c r="B20" s="194"/>
    </row>
    <row r="21" spans="1:2" s="165" customFormat="1" ht="21" customHeight="1">
      <c r="A21" s="175" t="s">
        <v>1426</v>
      </c>
      <c r="B21" s="194"/>
    </row>
    <row r="22" spans="1:2" s="165" customFormat="1" ht="21" customHeight="1">
      <c r="A22" s="175" t="s">
        <v>1427</v>
      </c>
      <c r="B22" s="194"/>
    </row>
    <row r="23" spans="1:2" ht="21" customHeight="1">
      <c r="A23" s="196" t="s">
        <v>1428</v>
      </c>
      <c r="B23" s="194">
        <v>100</v>
      </c>
    </row>
    <row r="24" spans="1:2" ht="21" customHeight="1">
      <c r="A24" s="175" t="s">
        <v>1429</v>
      </c>
      <c r="B24" s="194"/>
    </row>
    <row r="25" spans="1:2" ht="21" customHeight="1">
      <c r="A25" s="175" t="s">
        <v>1430</v>
      </c>
      <c r="B25" s="194"/>
    </row>
    <row r="26" spans="1:2" ht="21" customHeight="1">
      <c r="A26" s="197" t="s">
        <v>64</v>
      </c>
      <c r="B26" s="198">
        <f>SUM(B5:B25)</f>
        <v>67150</v>
      </c>
    </row>
    <row r="27" spans="1:2" ht="21" customHeight="1">
      <c r="A27" s="199" t="s">
        <v>1431</v>
      </c>
      <c r="B27" s="194">
        <f>B28+B31+B32+B34+B35</f>
        <v>20293</v>
      </c>
    </row>
    <row r="28" spans="1:2" ht="21" customHeight="1">
      <c r="A28" s="200" t="s">
        <v>1432</v>
      </c>
      <c r="B28" s="194">
        <f>SUM(B29:B30)</f>
        <v>0</v>
      </c>
    </row>
    <row r="29" spans="1:2" ht="21" customHeight="1">
      <c r="A29" s="200" t="s">
        <v>1546</v>
      </c>
      <c r="B29" s="194"/>
    </row>
    <row r="30" spans="1:2" ht="21" customHeight="1">
      <c r="A30" s="200" t="s">
        <v>1547</v>
      </c>
      <c r="B30" s="194"/>
    </row>
    <row r="31" spans="1:2" ht="21" customHeight="1">
      <c r="A31" s="200" t="s">
        <v>1435</v>
      </c>
      <c r="B31" s="194">
        <v>10293</v>
      </c>
    </row>
    <row r="32" spans="1:2" ht="21" customHeight="1">
      <c r="A32" s="200" t="s">
        <v>1436</v>
      </c>
      <c r="B32" s="194"/>
    </row>
    <row r="33" spans="1:2" ht="21" customHeight="1">
      <c r="A33" s="200" t="s">
        <v>1437</v>
      </c>
      <c r="B33" s="194"/>
    </row>
    <row r="34" spans="1:2" s="187" customFormat="1" ht="21" customHeight="1">
      <c r="A34" s="201" t="s">
        <v>1438</v>
      </c>
      <c r="B34" s="194"/>
    </row>
    <row r="35" spans="1:2" ht="21" customHeight="1">
      <c r="A35" s="202" t="s">
        <v>1439</v>
      </c>
      <c r="B35" s="194">
        <v>10000</v>
      </c>
    </row>
    <row r="36" spans="1:2" ht="21" customHeight="1">
      <c r="A36" s="197" t="s">
        <v>1387</v>
      </c>
      <c r="B36" s="198">
        <f>B26+B27</f>
        <v>87443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66"/>
  <sheetViews>
    <sheetView showGridLines="0" showZeros="0" workbookViewId="0" topLeftCell="A1">
      <pane xSplit="1" ySplit="4" topLeftCell="B5" activePane="bottomRight" state="frozen"/>
      <selection pane="bottomRight" activeCell="A2" sqref="A2:B2"/>
    </sheetView>
  </sheetViews>
  <sheetFormatPr defaultColWidth="9.00390625" defaultRowHeight="15.75" customHeight="1"/>
  <cols>
    <col min="1" max="1" width="61.25390625" style="166" customWidth="1"/>
    <col min="2" max="2" width="18.50390625" style="167" customWidth="1"/>
    <col min="3" max="16384" width="9.00390625" style="166" customWidth="1"/>
  </cols>
  <sheetData>
    <row r="1" ht="21" customHeight="1">
      <c r="A1" s="168" t="s">
        <v>1548</v>
      </c>
    </row>
    <row r="2" spans="1:2" ht="39" customHeight="1">
      <c r="A2" s="169" t="s">
        <v>1549</v>
      </c>
      <c r="B2" s="170"/>
    </row>
    <row r="3" s="165" customFormat="1" ht="18" customHeight="1">
      <c r="B3" s="171" t="s">
        <v>30</v>
      </c>
    </row>
    <row r="4" spans="1:2" s="165" customFormat="1" ht="24.75" customHeight="1">
      <c r="A4" s="172" t="s">
        <v>1405</v>
      </c>
      <c r="B4" s="173" t="s">
        <v>1250</v>
      </c>
    </row>
    <row r="5" spans="1:2" s="165" customFormat="1" ht="24.75" customHeight="1">
      <c r="A5" s="174" t="s">
        <v>1443</v>
      </c>
      <c r="B5" s="173"/>
    </row>
    <row r="6" spans="1:2" s="165" customFormat="1" ht="24.75" customHeight="1">
      <c r="A6" s="175" t="s">
        <v>1444</v>
      </c>
      <c r="B6" s="176"/>
    </row>
    <row r="7" spans="1:2" s="165" customFormat="1" ht="24.75" customHeight="1">
      <c r="A7" s="175" t="s">
        <v>1447</v>
      </c>
      <c r="B7" s="177">
        <f>B8</f>
        <v>297</v>
      </c>
    </row>
    <row r="8" spans="1:2" s="165" customFormat="1" ht="24.75" customHeight="1">
      <c r="A8" s="82" t="s">
        <v>1550</v>
      </c>
      <c r="B8" s="177">
        <f>SUM(B9:B10)</f>
        <v>297</v>
      </c>
    </row>
    <row r="9" spans="1:2" s="165" customFormat="1" ht="24.75" customHeight="1">
      <c r="A9" s="82" t="s">
        <v>1488</v>
      </c>
      <c r="B9" s="177">
        <v>297</v>
      </c>
    </row>
    <row r="10" spans="1:2" s="165" customFormat="1" ht="24.75" customHeight="1">
      <c r="A10" s="82" t="s">
        <v>1551</v>
      </c>
      <c r="B10" s="177"/>
    </row>
    <row r="11" spans="1:2" ht="24.75" customHeight="1">
      <c r="A11" s="175" t="s">
        <v>1452</v>
      </c>
      <c r="B11" s="177"/>
    </row>
    <row r="12" spans="1:2" ht="24.75" customHeight="1">
      <c r="A12" s="175" t="s">
        <v>1453</v>
      </c>
      <c r="B12" s="177">
        <f>B13+B24+B29+B33+B34</f>
        <v>30475</v>
      </c>
    </row>
    <row r="13" spans="1:2" ht="24.75" customHeight="1">
      <c r="A13" s="175" t="s">
        <v>1552</v>
      </c>
      <c r="B13" s="177">
        <f>SUM(B14:B23)</f>
        <v>30325</v>
      </c>
    </row>
    <row r="14" spans="1:2" ht="24.75" customHeight="1">
      <c r="A14" s="82" t="s">
        <v>1459</v>
      </c>
      <c r="B14" s="177">
        <v>10999</v>
      </c>
    </row>
    <row r="15" spans="1:2" ht="24.75" customHeight="1">
      <c r="A15" s="82" t="s">
        <v>1460</v>
      </c>
      <c r="B15" s="177"/>
    </row>
    <row r="16" spans="1:2" ht="24.75" customHeight="1">
      <c r="A16" s="82" t="s">
        <v>1461</v>
      </c>
      <c r="B16" s="177">
        <v>867</v>
      </c>
    </row>
    <row r="17" spans="1:2" ht="24.75" customHeight="1">
      <c r="A17" s="82" t="s">
        <v>1462</v>
      </c>
      <c r="B17" s="177">
        <v>420</v>
      </c>
    </row>
    <row r="18" spans="1:2" ht="24.75" customHeight="1">
      <c r="A18" s="82" t="s">
        <v>1463</v>
      </c>
      <c r="B18" s="177">
        <v>1261</v>
      </c>
    </row>
    <row r="19" spans="1:2" ht="24.75" customHeight="1">
      <c r="A19" s="82" t="s">
        <v>1465</v>
      </c>
      <c r="B19" s="177">
        <v>3823</v>
      </c>
    </row>
    <row r="20" spans="1:2" ht="24.75" customHeight="1">
      <c r="A20" s="82" t="s">
        <v>1464</v>
      </c>
      <c r="B20" s="177"/>
    </row>
    <row r="21" spans="1:2" ht="24.75" customHeight="1">
      <c r="A21" s="82" t="s">
        <v>1457</v>
      </c>
      <c r="B21" s="177"/>
    </row>
    <row r="22" spans="1:2" ht="24.75" customHeight="1">
      <c r="A22" s="82" t="s">
        <v>1456</v>
      </c>
      <c r="B22" s="177"/>
    </row>
    <row r="23" spans="1:2" ht="24.75" customHeight="1">
      <c r="A23" s="82" t="s">
        <v>1468</v>
      </c>
      <c r="B23" s="177">
        <v>12955</v>
      </c>
    </row>
    <row r="24" spans="1:2" ht="24.75" customHeight="1">
      <c r="A24" s="175" t="s">
        <v>1553</v>
      </c>
      <c r="B24" s="177">
        <f>SUM(B25:B28)</f>
        <v>50</v>
      </c>
    </row>
    <row r="25" spans="1:2" ht="24.75" customHeight="1">
      <c r="A25" s="82" t="s">
        <v>1470</v>
      </c>
      <c r="B25" s="177">
        <v>50</v>
      </c>
    </row>
    <row r="26" spans="1:2" ht="24.75" customHeight="1">
      <c r="A26" s="82" t="s">
        <v>1471</v>
      </c>
      <c r="B26" s="177"/>
    </row>
    <row r="27" spans="1:2" ht="24.75" customHeight="1">
      <c r="A27" s="82" t="s">
        <v>1472</v>
      </c>
      <c r="B27" s="177"/>
    </row>
    <row r="28" spans="1:2" ht="24.75" customHeight="1">
      <c r="A28" s="82" t="s">
        <v>1481</v>
      </c>
      <c r="B28" s="177"/>
    </row>
    <row r="29" spans="1:2" ht="24.75" customHeight="1">
      <c r="A29" s="175" t="s">
        <v>1554</v>
      </c>
      <c r="B29" s="177"/>
    </row>
    <row r="30" spans="1:2" ht="24.75" customHeight="1">
      <c r="A30" s="82" t="s">
        <v>1475</v>
      </c>
      <c r="B30" s="177"/>
    </row>
    <row r="31" spans="1:2" ht="24.75" customHeight="1">
      <c r="A31" s="82" t="s">
        <v>1476</v>
      </c>
      <c r="B31" s="177"/>
    </row>
    <row r="32" spans="1:2" ht="24.75" customHeight="1">
      <c r="A32" s="82" t="s">
        <v>1477</v>
      </c>
      <c r="B32" s="177"/>
    </row>
    <row r="33" spans="1:2" ht="24.75" customHeight="1">
      <c r="A33" s="175" t="s">
        <v>1555</v>
      </c>
      <c r="B33" s="177"/>
    </row>
    <row r="34" spans="1:2" ht="24.75" customHeight="1">
      <c r="A34" s="82" t="s">
        <v>1556</v>
      </c>
      <c r="B34" s="177">
        <f>SUM(B35:B37)</f>
        <v>100</v>
      </c>
    </row>
    <row r="35" spans="1:2" ht="24.75" customHeight="1">
      <c r="A35" s="82" t="s">
        <v>1483</v>
      </c>
      <c r="B35" s="177">
        <v>100</v>
      </c>
    </row>
    <row r="36" spans="1:2" ht="24.75" customHeight="1">
      <c r="A36" s="82" t="s">
        <v>1484</v>
      </c>
      <c r="B36" s="177"/>
    </row>
    <row r="37" spans="1:2" ht="24.75" customHeight="1">
      <c r="A37" s="82" t="s">
        <v>1485</v>
      </c>
      <c r="B37" s="177"/>
    </row>
    <row r="38" spans="1:2" ht="24.75" customHeight="1">
      <c r="A38" s="175" t="s">
        <v>1486</v>
      </c>
      <c r="B38" s="177">
        <f>B39</f>
        <v>122</v>
      </c>
    </row>
    <row r="39" spans="1:2" ht="24.75" customHeight="1">
      <c r="A39" s="178" t="s">
        <v>1557</v>
      </c>
      <c r="B39" s="177">
        <f>B40</f>
        <v>122</v>
      </c>
    </row>
    <row r="40" spans="1:2" ht="24.75" customHeight="1">
      <c r="A40" s="178" t="s">
        <v>1488</v>
      </c>
      <c r="B40" s="177">
        <v>122</v>
      </c>
    </row>
    <row r="41" spans="1:2" ht="24.75" customHeight="1">
      <c r="A41" s="178" t="s">
        <v>1490</v>
      </c>
      <c r="B41" s="177"/>
    </row>
    <row r="42" spans="1:2" ht="24.75" customHeight="1">
      <c r="A42" s="178" t="s">
        <v>1491</v>
      </c>
      <c r="B42" s="177"/>
    </row>
    <row r="43" spans="1:2" ht="24.75" customHeight="1">
      <c r="A43" s="178" t="s">
        <v>1492</v>
      </c>
      <c r="B43" s="177"/>
    </row>
    <row r="44" spans="1:2" ht="24.75" customHeight="1">
      <c r="A44" s="178" t="s">
        <v>1493</v>
      </c>
      <c r="B44" s="177">
        <f>B45+B48</f>
        <v>11092</v>
      </c>
    </row>
    <row r="45" spans="1:2" ht="24.75" customHeight="1">
      <c r="A45" s="178" t="s">
        <v>1494</v>
      </c>
      <c r="B45" s="177">
        <f>B46+B47</f>
        <v>10442</v>
      </c>
    </row>
    <row r="46" spans="1:2" ht="24.75" customHeight="1">
      <c r="A46" s="178" t="s">
        <v>1558</v>
      </c>
      <c r="B46" s="177">
        <v>442</v>
      </c>
    </row>
    <row r="47" spans="1:2" ht="24.75" customHeight="1">
      <c r="A47" s="178" t="s">
        <v>1495</v>
      </c>
      <c r="B47" s="177">
        <v>10000</v>
      </c>
    </row>
    <row r="48" spans="1:2" ht="24.75" customHeight="1">
      <c r="A48" s="178" t="s">
        <v>1559</v>
      </c>
      <c r="B48" s="177">
        <f>SUM(B49:B52)</f>
        <v>650</v>
      </c>
    </row>
    <row r="49" spans="1:2" ht="24.75" customHeight="1">
      <c r="A49" s="178" t="s">
        <v>1497</v>
      </c>
      <c r="B49" s="177"/>
    </row>
    <row r="50" spans="1:2" ht="24.75" customHeight="1">
      <c r="A50" s="178" t="s">
        <v>1498</v>
      </c>
      <c r="B50" s="177">
        <v>650</v>
      </c>
    </row>
    <row r="51" spans="1:2" ht="24.75" customHeight="1">
      <c r="A51" s="178" t="s">
        <v>1499</v>
      </c>
      <c r="B51" s="177"/>
    </row>
    <row r="52" spans="1:2" ht="24.75" customHeight="1">
      <c r="A52" s="178" t="s">
        <v>1506</v>
      </c>
      <c r="B52" s="177"/>
    </row>
    <row r="53" spans="1:2" ht="24.75" customHeight="1">
      <c r="A53" s="178" t="s">
        <v>1560</v>
      </c>
      <c r="B53" s="177">
        <f>B54</f>
        <v>4827</v>
      </c>
    </row>
    <row r="54" spans="1:2" ht="24.75" customHeight="1">
      <c r="A54" s="178" t="s">
        <v>1511</v>
      </c>
      <c r="B54" s="177">
        <f>SUM(B55:B57)</f>
        <v>4827</v>
      </c>
    </row>
    <row r="55" spans="1:2" ht="24.75" customHeight="1">
      <c r="A55" s="178" t="s">
        <v>1512</v>
      </c>
      <c r="B55" s="177">
        <v>399</v>
      </c>
    </row>
    <row r="56" spans="1:2" ht="24.75" customHeight="1">
      <c r="A56" s="179" t="s">
        <v>1513</v>
      </c>
      <c r="B56" s="180">
        <v>293</v>
      </c>
    </row>
    <row r="57" spans="1:2" ht="24.75" customHeight="1">
      <c r="A57" s="179" t="s">
        <v>1514</v>
      </c>
      <c r="B57" s="180">
        <v>4135</v>
      </c>
    </row>
    <row r="58" spans="1:2" ht="24.75" customHeight="1">
      <c r="A58" s="179" t="s">
        <v>1561</v>
      </c>
      <c r="B58" s="180">
        <f>B59</f>
        <v>50</v>
      </c>
    </row>
    <row r="59" spans="1:2" ht="24.75" customHeight="1">
      <c r="A59" s="179" t="s">
        <v>1562</v>
      </c>
      <c r="B59" s="180">
        <f>SUM(B60:B62)</f>
        <v>50</v>
      </c>
    </row>
    <row r="60" spans="1:2" ht="24.75" customHeight="1">
      <c r="A60" s="179" t="s">
        <v>1517</v>
      </c>
      <c r="B60" s="180"/>
    </row>
    <row r="61" spans="1:2" ht="24.75" customHeight="1">
      <c r="A61" s="179" t="s">
        <v>1563</v>
      </c>
      <c r="B61" s="180"/>
    </row>
    <row r="62" spans="1:2" ht="24.75" customHeight="1">
      <c r="A62" s="179" t="s">
        <v>1518</v>
      </c>
      <c r="B62" s="180">
        <v>50</v>
      </c>
    </row>
    <row r="63" spans="1:2" ht="24.75" customHeight="1">
      <c r="A63" s="181" t="s">
        <v>1519</v>
      </c>
      <c r="B63" s="182">
        <f>B5+B6+B7+B11+B12+B38+B41+B42+B43+B44+B53+B58</f>
        <v>46863</v>
      </c>
    </row>
    <row r="64" spans="1:2" ht="24.75" customHeight="1">
      <c r="A64" s="183" t="s">
        <v>1564</v>
      </c>
      <c r="B64" s="184">
        <v>1080</v>
      </c>
    </row>
    <row r="65" spans="1:2" ht="24.75" customHeight="1">
      <c r="A65" s="183" t="s">
        <v>1520</v>
      </c>
      <c r="B65" s="184">
        <v>39500</v>
      </c>
    </row>
    <row r="66" spans="1:2" ht="24.75" customHeight="1">
      <c r="A66" s="185" t="s">
        <v>1388</v>
      </c>
      <c r="B66" s="186">
        <f>B65+B63+B64</f>
        <v>87443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5" sqref="B5"/>
    </sheetView>
  </sheetViews>
  <sheetFormatPr defaultColWidth="9.00390625" defaultRowHeight="54.75" customHeight="1"/>
  <cols>
    <col min="1" max="1" width="45.75390625" style="151" customWidth="1"/>
    <col min="2" max="2" width="29.50390625" style="151" customWidth="1"/>
    <col min="3" max="3" width="10.375" style="151" bestFit="1" customWidth="1"/>
    <col min="4" max="16384" width="9.00390625" style="151" customWidth="1"/>
  </cols>
  <sheetData>
    <row r="1" spans="1:2" ht="30.75" customHeight="1">
      <c r="A1" s="152" t="s">
        <v>1565</v>
      </c>
      <c r="B1" s="158"/>
    </row>
    <row r="2" spans="1:2" ht="54.75" customHeight="1">
      <c r="A2" s="159" t="s">
        <v>1566</v>
      </c>
      <c r="B2" s="159"/>
    </row>
    <row r="3" spans="1:2" ht="30.75" customHeight="1">
      <c r="A3" s="158"/>
      <c r="B3" s="160" t="s">
        <v>30</v>
      </c>
    </row>
    <row r="4" spans="1:2" ht="54.75" customHeight="1">
      <c r="A4" s="161" t="s">
        <v>1391</v>
      </c>
      <c r="B4" s="161" t="s">
        <v>1392</v>
      </c>
    </row>
    <row r="5" spans="1:2" ht="54.75" customHeight="1">
      <c r="A5" s="162" t="s">
        <v>1393</v>
      </c>
      <c r="B5" s="163">
        <v>104324</v>
      </c>
    </row>
    <row r="6" spans="1:2" ht="54.75" customHeight="1">
      <c r="A6" s="162" t="s">
        <v>1394</v>
      </c>
      <c r="B6" s="163">
        <v>36200</v>
      </c>
    </row>
    <row r="7" spans="1:2" ht="54.75" customHeight="1">
      <c r="A7" s="162" t="s">
        <v>1395</v>
      </c>
      <c r="B7" s="163">
        <v>9454</v>
      </c>
    </row>
    <row r="8" spans="1:2" ht="54.75" customHeight="1">
      <c r="A8" s="162" t="s">
        <v>1396</v>
      </c>
      <c r="B8" s="163">
        <v>131070</v>
      </c>
    </row>
    <row r="9" spans="1:2" ht="54.75" customHeight="1">
      <c r="A9" s="164" t="s">
        <v>1397</v>
      </c>
      <c r="B9" s="15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41.375" style="151" customWidth="1"/>
    <col min="2" max="2" width="37.25390625" style="151" customWidth="1"/>
    <col min="3" max="16384" width="9.00390625" style="151" customWidth="1"/>
  </cols>
  <sheetData>
    <row r="1" ht="33.75" customHeight="1">
      <c r="A1" s="152" t="s">
        <v>1567</v>
      </c>
    </row>
    <row r="2" spans="1:2" ht="49.5" customHeight="1">
      <c r="A2" s="153" t="s">
        <v>1568</v>
      </c>
      <c r="B2" s="153"/>
    </row>
    <row r="3" spans="1:2" ht="39.75" customHeight="1">
      <c r="A3" s="154"/>
      <c r="B3" s="155" t="s">
        <v>30</v>
      </c>
    </row>
    <row r="4" spans="1:2" ht="50.25" customHeight="1">
      <c r="A4" s="156" t="s">
        <v>1400</v>
      </c>
      <c r="B4" s="156" t="s">
        <v>1401</v>
      </c>
    </row>
    <row r="5" spans="1:2" ht="59.25" customHeight="1">
      <c r="A5" s="157" t="s">
        <v>1402</v>
      </c>
      <c r="B5" s="156">
        <v>138824</v>
      </c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pane xSplit="1" ySplit="5" topLeftCell="B6" activePane="bottomRight" state="frozen"/>
      <selection pane="bottomRight" activeCell="C22" sqref="C22"/>
    </sheetView>
  </sheetViews>
  <sheetFormatPr defaultColWidth="9.00390625" defaultRowHeight="14.25"/>
  <cols>
    <col min="1" max="1" width="37.00390625" style="98" customWidth="1"/>
    <col min="2" max="4" width="9.375" style="135" bestFit="1" customWidth="1"/>
    <col min="5" max="5" width="8.375" style="135" customWidth="1"/>
    <col min="6" max="8" width="9.00390625" style="98" customWidth="1"/>
    <col min="9" max="16384" width="9.00390625" style="65" customWidth="1"/>
  </cols>
  <sheetData>
    <row r="1" ht="14.25">
      <c r="A1" s="100" t="s">
        <v>1569</v>
      </c>
    </row>
    <row r="2" spans="1:8" ht="38.25" customHeight="1">
      <c r="A2" s="101" t="s">
        <v>1570</v>
      </c>
      <c r="B2" s="101"/>
      <c r="C2" s="101"/>
      <c r="D2" s="101"/>
      <c r="E2" s="101"/>
      <c r="F2" s="101"/>
      <c r="G2" s="101"/>
      <c r="H2" s="101"/>
    </row>
    <row r="3" spans="1:8" ht="21.75" customHeight="1">
      <c r="A3" s="103"/>
      <c r="B3" s="136"/>
      <c r="C3" s="136"/>
      <c r="D3" s="136"/>
      <c r="E3" s="137"/>
      <c r="H3" s="138" t="s">
        <v>30</v>
      </c>
    </row>
    <row r="4" spans="1:8" ht="37.5" customHeight="1">
      <c r="A4" s="107" t="s">
        <v>1571</v>
      </c>
      <c r="B4" s="108" t="s">
        <v>1250</v>
      </c>
      <c r="C4" s="39" t="s">
        <v>33</v>
      </c>
      <c r="D4" s="139" t="s">
        <v>1406</v>
      </c>
      <c r="E4" s="52" t="s">
        <v>35</v>
      </c>
      <c r="F4" s="52" t="s">
        <v>36</v>
      </c>
      <c r="G4" s="52" t="s">
        <v>37</v>
      </c>
      <c r="H4" s="140" t="s">
        <v>38</v>
      </c>
    </row>
    <row r="5" spans="1:8" ht="24.75" customHeight="1">
      <c r="A5" s="141" t="s">
        <v>1572</v>
      </c>
      <c r="B5" s="115"/>
      <c r="C5" s="142"/>
      <c r="D5" s="143"/>
      <c r="E5" s="53"/>
      <c r="F5" s="112">
        <f>SUM(F6:F12)</f>
        <v>0</v>
      </c>
      <c r="G5" s="58"/>
      <c r="H5" s="116"/>
    </row>
    <row r="6" spans="1:8" s="64" customFormat="1" ht="24.75" customHeight="1">
      <c r="A6" s="141" t="s">
        <v>1573</v>
      </c>
      <c r="B6" s="115"/>
      <c r="C6" s="144"/>
      <c r="D6" s="143"/>
      <c r="E6" s="53"/>
      <c r="F6" s="117"/>
      <c r="G6" s="58"/>
      <c r="H6" s="117"/>
    </row>
    <row r="7" spans="1:8" s="64" customFormat="1" ht="24.75" customHeight="1">
      <c r="A7" s="141" t="s">
        <v>1574</v>
      </c>
      <c r="B7" s="115"/>
      <c r="C7" s="144"/>
      <c r="D7" s="143"/>
      <c r="E7" s="53"/>
      <c r="F7" s="117"/>
      <c r="G7" s="58"/>
      <c r="H7" s="117"/>
    </row>
    <row r="8" spans="1:8" s="61" customFormat="1" ht="24.75" customHeight="1">
      <c r="A8" s="141" t="s">
        <v>1575</v>
      </c>
      <c r="B8" s="115"/>
      <c r="C8" s="123"/>
      <c r="D8" s="143"/>
      <c r="E8" s="53"/>
      <c r="F8" s="145"/>
      <c r="G8" s="58"/>
      <c r="H8" s="145"/>
    </row>
    <row r="9" spans="1:8" ht="24.75" customHeight="1">
      <c r="A9" s="141" t="s">
        <v>1576</v>
      </c>
      <c r="B9" s="115"/>
      <c r="C9" s="142"/>
      <c r="D9" s="143"/>
      <c r="E9" s="53"/>
      <c r="F9" s="116"/>
      <c r="G9" s="58"/>
      <c r="H9" s="116"/>
    </row>
    <row r="10" spans="1:8" ht="24.75" customHeight="1">
      <c r="A10" s="141" t="s">
        <v>1577</v>
      </c>
      <c r="B10" s="115"/>
      <c r="C10" s="142"/>
      <c r="D10" s="143"/>
      <c r="E10" s="53"/>
      <c r="F10" s="116"/>
      <c r="G10" s="58"/>
      <c r="H10" s="116"/>
    </row>
    <row r="11" spans="1:8" ht="24.75" customHeight="1">
      <c r="A11" s="141" t="s">
        <v>1578</v>
      </c>
      <c r="B11" s="115"/>
      <c r="C11" s="142"/>
      <c r="D11" s="143"/>
      <c r="E11" s="53"/>
      <c r="F11" s="116"/>
      <c r="G11" s="58"/>
      <c r="H11" s="116"/>
    </row>
    <row r="12" spans="1:8" s="86" customFormat="1" ht="24.75" customHeight="1">
      <c r="A12" s="141" t="s">
        <v>1579</v>
      </c>
      <c r="B12" s="115"/>
      <c r="C12" s="142"/>
      <c r="D12" s="143"/>
      <c r="E12" s="53"/>
      <c r="F12" s="112"/>
      <c r="G12" s="58"/>
      <c r="H12" s="121"/>
    </row>
    <row r="13" spans="1:8" ht="24.75" customHeight="1">
      <c r="A13" s="141" t="s">
        <v>1580</v>
      </c>
      <c r="B13" s="53">
        <f>SUM(B14:B16)</f>
        <v>80</v>
      </c>
      <c r="C13" s="53">
        <f>SUM(C14:C16)</f>
        <v>80</v>
      </c>
      <c r="D13" s="53">
        <f>SUM(D14:D16)</f>
        <v>0</v>
      </c>
      <c r="E13" s="53">
        <f>D13/C13*100</f>
        <v>0</v>
      </c>
      <c r="F13" s="53"/>
      <c r="G13" s="53"/>
      <c r="H13" s="116"/>
    </row>
    <row r="14" spans="1:8" ht="24.75" customHeight="1">
      <c r="A14" s="141" t="s">
        <v>1581</v>
      </c>
      <c r="B14" s="53"/>
      <c r="C14" s="53"/>
      <c r="D14" s="53"/>
      <c r="E14" s="53"/>
      <c r="F14" s="53"/>
      <c r="G14" s="53"/>
      <c r="H14" s="116"/>
    </row>
    <row r="15" spans="1:8" ht="24.75" customHeight="1">
      <c r="A15" s="141" t="s">
        <v>1582</v>
      </c>
      <c r="B15" s="53"/>
      <c r="C15" s="53"/>
      <c r="D15" s="53"/>
      <c r="E15" s="53"/>
      <c r="F15" s="53"/>
      <c r="G15" s="53"/>
      <c r="H15" s="116"/>
    </row>
    <row r="16" spans="1:8" ht="24.75" customHeight="1">
      <c r="A16" s="141" t="s">
        <v>1583</v>
      </c>
      <c r="B16" s="53">
        <v>80</v>
      </c>
      <c r="C16" s="53">
        <v>80</v>
      </c>
      <c r="D16" s="53"/>
      <c r="E16" s="53"/>
      <c r="F16" s="53"/>
      <c r="G16" s="53"/>
      <c r="H16" s="116"/>
    </row>
    <row r="17" spans="1:8" ht="24.75" customHeight="1">
      <c r="A17" s="141" t="s">
        <v>1584</v>
      </c>
      <c r="B17" s="53"/>
      <c r="C17" s="53"/>
      <c r="D17" s="53"/>
      <c r="E17" s="53"/>
      <c r="F17" s="53"/>
      <c r="G17" s="53"/>
      <c r="H17" s="116"/>
    </row>
    <row r="18" spans="1:8" ht="24.75" customHeight="1">
      <c r="A18" s="141" t="s">
        <v>1585</v>
      </c>
      <c r="B18" s="53"/>
      <c r="C18" s="53"/>
      <c r="D18" s="53"/>
      <c r="E18" s="53"/>
      <c r="F18" s="53"/>
      <c r="G18" s="53"/>
      <c r="H18" s="116"/>
    </row>
    <row r="19" spans="1:8" ht="24.75" customHeight="1">
      <c r="A19" s="141" t="s">
        <v>1586</v>
      </c>
      <c r="B19" s="53"/>
      <c r="C19" s="53"/>
      <c r="D19" s="53"/>
      <c r="E19" s="53"/>
      <c r="F19" s="53"/>
      <c r="G19" s="53"/>
      <c r="H19" s="116"/>
    </row>
    <row r="20" spans="1:8" ht="24.75" customHeight="1">
      <c r="A20" s="141" t="s">
        <v>1587</v>
      </c>
      <c r="B20" s="53"/>
      <c r="C20" s="53"/>
      <c r="D20" s="53"/>
      <c r="E20" s="53"/>
      <c r="F20" s="53"/>
      <c r="G20" s="53"/>
      <c r="H20" s="116"/>
    </row>
    <row r="21" spans="1:8" s="134" customFormat="1" ht="24.75" customHeight="1">
      <c r="A21" s="141" t="s">
        <v>1588</v>
      </c>
      <c r="B21" s="53">
        <f aca="true" t="shared" si="0" ref="B21:F21">B22</f>
        <v>80</v>
      </c>
      <c r="C21" s="53">
        <f t="shared" si="0"/>
        <v>80</v>
      </c>
      <c r="D21" s="53">
        <f t="shared" si="0"/>
        <v>160</v>
      </c>
      <c r="E21" s="53">
        <f>D21/C21*100</f>
        <v>200</v>
      </c>
      <c r="F21" s="53">
        <f>F22</f>
        <v>180</v>
      </c>
      <c r="G21" s="53">
        <f aca="true" t="shared" si="1" ref="G21:G23">(D21-F21)/F21*100</f>
        <v>-11.11111111111111</v>
      </c>
      <c r="H21" s="146"/>
    </row>
    <row r="22" spans="1:8" s="88" customFormat="1" ht="24.75" customHeight="1">
      <c r="A22" s="141" t="s">
        <v>1589</v>
      </c>
      <c r="B22" s="53">
        <v>80</v>
      </c>
      <c r="C22" s="53">
        <v>80</v>
      </c>
      <c r="D22" s="53">
        <v>160</v>
      </c>
      <c r="E22" s="53">
        <f>D22/C22*100</f>
        <v>200</v>
      </c>
      <c r="F22" s="53">
        <v>180</v>
      </c>
      <c r="G22" s="53">
        <f t="shared" si="1"/>
        <v>-11.11111111111111</v>
      </c>
      <c r="H22" s="117"/>
    </row>
    <row r="23" spans="1:8" s="86" customFormat="1" ht="24.75" customHeight="1">
      <c r="A23" s="147" t="s">
        <v>1274</v>
      </c>
      <c r="B23" s="58">
        <f>B21+B13+B5+B17</f>
        <v>160</v>
      </c>
      <c r="C23" s="58">
        <f>C21+C13+C5+C17</f>
        <v>160</v>
      </c>
      <c r="D23" s="58">
        <f>D21+D13+D5+D17</f>
        <v>160</v>
      </c>
      <c r="E23" s="58">
        <f aca="true" t="shared" si="2" ref="E21:E23">D23/C23*100</f>
        <v>100</v>
      </c>
      <c r="F23" s="58">
        <f>F21+F13+F5+F17</f>
        <v>180</v>
      </c>
      <c r="G23" s="58">
        <f t="shared" si="1"/>
        <v>-11.11111111111111</v>
      </c>
      <c r="H23" s="121"/>
    </row>
    <row r="24" spans="1:5" ht="14.25">
      <c r="A24" s="148"/>
      <c r="B24" s="149"/>
      <c r="C24" s="149"/>
      <c r="D24" s="149"/>
      <c r="E24" s="150"/>
    </row>
  </sheetData>
  <sheetProtection/>
  <mergeCells count="2">
    <mergeCell ref="A2:H2"/>
    <mergeCell ref="A24:E24"/>
  </mergeCells>
  <printOptions horizontalCentered="1"/>
  <pageMargins left="0.1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37"/>
  <sheetViews>
    <sheetView showZeros="0" workbookViewId="0" topLeftCell="A13">
      <selection activeCell="D8" sqref="D8"/>
    </sheetView>
  </sheetViews>
  <sheetFormatPr defaultColWidth="9.00390625" defaultRowHeight="14.25"/>
  <cols>
    <col min="1" max="1" width="39.50390625" style="98" customWidth="1"/>
    <col min="2" max="4" width="9.375" style="99" bestFit="1" customWidth="1"/>
    <col min="5" max="5" width="8.25390625" style="99" customWidth="1"/>
    <col min="6" max="6" width="9.00390625" style="98" customWidth="1"/>
    <col min="7" max="7" width="9.375" style="98" bestFit="1" customWidth="1"/>
    <col min="8" max="8" width="15.00390625" style="65" customWidth="1"/>
    <col min="9" max="253" width="9.00390625" style="65" customWidth="1"/>
  </cols>
  <sheetData>
    <row r="1" ht="24.75" customHeight="1">
      <c r="A1" s="100" t="s">
        <v>1590</v>
      </c>
    </row>
    <row r="2" spans="1:8" ht="24.75" customHeight="1">
      <c r="A2" s="101" t="s">
        <v>1591</v>
      </c>
      <c r="B2" s="101"/>
      <c r="C2" s="101"/>
      <c r="D2" s="101"/>
      <c r="E2" s="101"/>
      <c r="F2" s="101"/>
      <c r="G2" s="101"/>
      <c r="H2" s="102"/>
    </row>
    <row r="3" spans="1:8" ht="24.75" customHeight="1">
      <c r="A3" s="103"/>
      <c r="B3" s="104"/>
      <c r="C3" s="104"/>
      <c r="D3" s="104"/>
      <c r="E3" s="105"/>
      <c r="H3" s="106" t="s">
        <v>30</v>
      </c>
    </row>
    <row r="4" spans="1:253" ht="24.75" customHeight="1">
      <c r="A4" s="107" t="s">
        <v>1571</v>
      </c>
      <c r="B4" s="108" t="s">
        <v>1250</v>
      </c>
      <c r="C4" s="39" t="s">
        <v>33</v>
      </c>
      <c r="D4" s="108" t="s">
        <v>1406</v>
      </c>
      <c r="E4" s="109" t="s">
        <v>35</v>
      </c>
      <c r="F4" s="110" t="s">
        <v>36</v>
      </c>
      <c r="G4" s="52" t="s">
        <v>37</v>
      </c>
      <c r="H4" s="43" t="s">
        <v>38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</row>
    <row r="5" spans="1:253" s="97" customFormat="1" ht="24.75" customHeight="1">
      <c r="A5" s="111" t="s">
        <v>1592</v>
      </c>
      <c r="B5" s="112">
        <f>SUM(B6:B10)</f>
        <v>0</v>
      </c>
      <c r="C5" s="112">
        <f>SUM(C6:C10)</f>
        <v>0</v>
      </c>
      <c r="D5" s="53">
        <f>SUM(D6:D10)</f>
        <v>0</v>
      </c>
      <c r="E5" s="53"/>
      <c r="F5" s="113"/>
      <c r="G5" s="53"/>
      <c r="H5" s="114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</row>
    <row r="6" spans="1:253" s="97" customFormat="1" ht="24.75" customHeight="1">
      <c r="A6" s="111" t="s">
        <v>1593</v>
      </c>
      <c r="B6" s="115"/>
      <c r="C6" s="116"/>
      <c r="D6" s="112"/>
      <c r="E6" s="53"/>
      <c r="F6" s="117"/>
      <c r="G6" s="53"/>
      <c r="H6" s="11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</row>
    <row r="7" spans="1:253" s="97" customFormat="1" ht="24.75" customHeight="1">
      <c r="A7" s="111" t="s">
        <v>1594</v>
      </c>
      <c r="B7" s="115"/>
      <c r="C7" s="116"/>
      <c r="D7" s="112"/>
      <c r="E7" s="53"/>
      <c r="F7" s="117"/>
      <c r="G7" s="53"/>
      <c r="H7" s="114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</row>
    <row r="8" spans="1:253" s="97" customFormat="1" ht="24.75" customHeight="1">
      <c r="A8" s="111" t="s">
        <v>1595</v>
      </c>
      <c r="B8" s="115"/>
      <c r="C8" s="116"/>
      <c r="D8" s="53"/>
      <c r="E8" s="53"/>
      <c r="F8" s="117"/>
      <c r="G8" s="53"/>
      <c r="H8" s="114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</row>
    <row r="9" spans="1:253" s="64" customFormat="1" ht="24.75" customHeight="1">
      <c r="A9" s="111" t="s">
        <v>1596</v>
      </c>
      <c r="B9" s="115"/>
      <c r="C9" s="116"/>
      <c r="D9" s="112"/>
      <c r="E9" s="53"/>
      <c r="F9" s="117"/>
      <c r="G9" s="53"/>
      <c r="H9" s="114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253" s="61" customFormat="1" ht="24.75" customHeight="1">
      <c r="A10" s="111" t="s">
        <v>1597</v>
      </c>
      <c r="B10" s="115"/>
      <c r="C10" s="116"/>
      <c r="D10" s="112"/>
      <c r="E10" s="53"/>
      <c r="F10" s="117"/>
      <c r="G10" s="53"/>
      <c r="H10" s="114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1:253" s="64" customFormat="1" ht="24.75" customHeight="1">
      <c r="A11" s="111" t="s">
        <v>1598</v>
      </c>
      <c r="B11" s="115"/>
      <c r="C11" s="116"/>
      <c r="D11" s="112"/>
      <c r="E11" s="53"/>
      <c r="F11" s="117"/>
      <c r="G11" s="53"/>
      <c r="H11" s="114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</row>
    <row r="12" spans="1:253" s="61" customFormat="1" ht="24.75" customHeight="1">
      <c r="A12" s="119" t="s">
        <v>1599</v>
      </c>
      <c r="B12" s="115"/>
      <c r="C12" s="116"/>
      <c r="D12" s="112"/>
      <c r="E12" s="53"/>
      <c r="F12" s="117"/>
      <c r="G12" s="53"/>
      <c r="H12" s="114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61" customFormat="1" ht="24.75" customHeight="1">
      <c r="A13" s="111" t="s">
        <v>1600</v>
      </c>
      <c r="B13" s="115"/>
      <c r="C13" s="116"/>
      <c r="D13" s="112"/>
      <c r="E13" s="53"/>
      <c r="F13" s="117"/>
      <c r="G13" s="53"/>
      <c r="H13" s="114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s="64" customFormat="1" ht="24.75" customHeight="1">
      <c r="A14" s="119" t="s">
        <v>1601</v>
      </c>
      <c r="B14" s="120"/>
      <c r="C14" s="121"/>
      <c r="D14" s="112"/>
      <c r="E14" s="53"/>
      <c r="F14" s="117"/>
      <c r="G14" s="53"/>
      <c r="H14" s="114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s="64" customFormat="1" ht="24.75" customHeight="1">
      <c r="A15" s="111" t="s">
        <v>1602</v>
      </c>
      <c r="B15" s="122"/>
      <c r="C15" s="123"/>
      <c r="D15" s="112"/>
      <c r="E15" s="53"/>
      <c r="F15" s="117"/>
      <c r="G15" s="53"/>
      <c r="H15" s="114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s="64" customFormat="1" ht="24.75" customHeight="1">
      <c r="A16" s="119" t="s">
        <v>1603</v>
      </c>
      <c r="B16" s="122"/>
      <c r="C16" s="123"/>
      <c r="D16" s="124"/>
      <c r="E16" s="53"/>
      <c r="F16" s="117"/>
      <c r="G16" s="53"/>
      <c r="H16" s="114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s="61" customFormat="1" ht="24.75" customHeight="1">
      <c r="A17" s="119" t="s">
        <v>1604</v>
      </c>
      <c r="B17" s="122"/>
      <c r="C17" s="123"/>
      <c r="D17" s="124"/>
      <c r="E17" s="53"/>
      <c r="F17" s="117"/>
      <c r="G17" s="53"/>
      <c r="H17" s="114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s="64" customFormat="1" ht="24.75" customHeight="1">
      <c r="A18" s="119" t="s">
        <v>1605</v>
      </c>
      <c r="B18" s="122"/>
      <c r="C18" s="123"/>
      <c r="D18" s="124"/>
      <c r="E18" s="53"/>
      <c r="F18" s="117"/>
      <c r="G18" s="53"/>
      <c r="H18" s="114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s="61" customFormat="1" ht="24.75" customHeight="1">
      <c r="A19" s="119" t="s">
        <v>1606</v>
      </c>
      <c r="B19" s="122"/>
      <c r="C19" s="123"/>
      <c r="D19" s="124"/>
      <c r="E19" s="53"/>
      <c r="F19" s="117"/>
      <c r="G19" s="53"/>
      <c r="H19" s="114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s="61" customFormat="1" ht="24.75" customHeight="1">
      <c r="A20" s="119" t="s">
        <v>1607</v>
      </c>
      <c r="B20" s="122"/>
      <c r="C20" s="123"/>
      <c r="D20" s="124"/>
      <c r="E20" s="53"/>
      <c r="F20" s="117"/>
      <c r="G20" s="53"/>
      <c r="H20" s="114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s="61" customFormat="1" ht="24.75" customHeight="1">
      <c r="A21" s="119" t="s">
        <v>1608</v>
      </c>
      <c r="B21" s="122"/>
      <c r="C21" s="123"/>
      <c r="D21" s="124"/>
      <c r="E21" s="53"/>
      <c r="F21" s="117"/>
      <c r="G21" s="53"/>
      <c r="H21" s="114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</row>
    <row r="22" spans="1:253" s="61" customFormat="1" ht="24.75" customHeight="1">
      <c r="A22" s="119" t="s">
        <v>1609</v>
      </c>
      <c r="B22" s="53">
        <f aca="true" t="shared" si="0" ref="B22:F22">B23</f>
        <v>106</v>
      </c>
      <c r="C22" s="53">
        <f t="shared" si="0"/>
        <v>106</v>
      </c>
      <c r="D22" s="53">
        <f t="shared" si="0"/>
        <v>106</v>
      </c>
      <c r="E22" s="53">
        <f aca="true" t="shared" si="1" ref="E22:E24">D22/C22*100</f>
        <v>100</v>
      </c>
      <c r="F22" s="53">
        <f t="shared" si="0"/>
        <v>180</v>
      </c>
      <c r="G22" s="53">
        <f aca="true" t="shared" si="2" ref="G22:G24">(D22-F22)/F22*100</f>
        <v>-41.11111111111111</v>
      </c>
      <c r="H22" s="114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</row>
    <row r="23" spans="1:253" s="62" customFormat="1" ht="24.75" customHeight="1">
      <c r="A23" s="125" t="s">
        <v>1610</v>
      </c>
      <c r="B23" s="53">
        <v>106</v>
      </c>
      <c r="C23" s="53">
        <v>106</v>
      </c>
      <c r="D23" s="53">
        <v>106</v>
      </c>
      <c r="E23" s="53">
        <f t="shared" si="1"/>
        <v>100</v>
      </c>
      <c r="F23" s="53">
        <v>180</v>
      </c>
      <c r="G23" s="53">
        <f t="shared" si="2"/>
        <v>-41.11111111111111</v>
      </c>
      <c r="H23" s="5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</row>
    <row r="24" spans="1:253" s="63" customFormat="1" ht="22.5" customHeight="1">
      <c r="A24" s="81" t="s">
        <v>1611</v>
      </c>
      <c r="B24" s="58">
        <f aca="true" t="shared" si="3" ref="B24:F24">B22</f>
        <v>106</v>
      </c>
      <c r="C24" s="58">
        <f t="shared" si="3"/>
        <v>106</v>
      </c>
      <c r="D24" s="58">
        <f t="shared" si="3"/>
        <v>106</v>
      </c>
      <c r="E24" s="58">
        <f t="shared" si="3"/>
        <v>100</v>
      </c>
      <c r="F24" s="58">
        <f t="shared" si="3"/>
        <v>180</v>
      </c>
      <c r="G24" s="58">
        <f t="shared" si="2"/>
        <v>-41.11111111111111</v>
      </c>
      <c r="H24" s="12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</row>
    <row r="25" spans="1:8" s="61" customFormat="1" ht="22.5" customHeight="1">
      <c r="A25" s="82" t="s">
        <v>1612</v>
      </c>
      <c r="B25" s="53">
        <v>54</v>
      </c>
      <c r="C25" s="53">
        <v>54</v>
      </c>
      <c r="D25" s="53">
        <v>54</v>
      </c>
      <c r="E25" s="127"/>
      <c r="F25" s="123"/>
      <c r="G25" s="123"/>
      <c r="H25" s="128"/>
    </row>
    <row r="26" spans="1:8" s="61" customFormat="1" ht="22.5" customHeight="1">
      <c r="A26" s="81" t="s">
        <v>1351</v>
      </c>
      <c r="B26" s="58">
        <f>B24+B25</f>
        <v>160</v>
      </c>
      <c r="C26" s="58">
        <f aca="true" t="shared" si="4" ref="C26:H26">C24+C25</f>
        <v>160</v>
      </c>
      <c r="D26" s="58">
        <f t="shared" si="4"/>
        <v>160</v>
      </c>
      <c r="E26" s="58">
        <f t="shared" si="4"/>
        <v>100</v>
      </c>
      <c r="F26" s="58">
        <f t="shared" si="4"/>
        <v>180</v>
      </c>
      <c r="G26" s="58">
        <f t="shared" si="4"/>
        <v>-41.11111111111111</v>
      </c>
      <c r="H26" s="58">
        <f t="shared" si="4"/>
        <v>0</v>
      </c>
    </row>
    <row r="27" spans="1:7" s="61" customFormat="1" ht="22.5" customHeight="1">
      <c r="A27" s="129"/>
      <c r="B27" s="130"/>
      <c r="C27" s="130"/>
      <c r="D27" s="130"/>
      <c r="E27" s="130"/>
      <c r="F27" s="131"/>
      <c r="G27" s="131"/>
    </row>
    <row r="28" spans="1:5" ht="22.5" customHeight="1">
      <c r="A28" s="132"/>
      <c r="B28" s="133"/>
      <c r="C28" s="133"/>
      <c r="D28" s="133"/>
      <c r="E28" s="130"/>
    </row>
    <row r="29" spans="1:5" ht="22.5" customHeight="1">
      <c r="A29" s="129"/>
      <c r="B29" s="133"/>
      <c r="C29" s="133"/>
      <c r="D29" s="133"/>
      <c r="E29" s="130"/>
    </row>
    <row r="30" spans="1:5" ht="22.5" customHeight="1">
      <c r="A30" s="129"/>
      <c r="B30" s="130"/>
      <c r="C30" s="130"/>
      <c r="D30" s="130"/>
      <c r="E30" s="130"/>
    </row>
    <row r="31" spans="1:5" ht="22.5" customHeight="1">
      <c r="A31" s="129"/>
      <c r="B31" s="130"/>
      <c r="C31" s="130"/>
      <c r="D31" s="130"/>
      <c r="E31" s="130"/>
    </row>
    <row r="32" spans="1:5" ht="22.5" customHeight="1">
      <c r="A32" s="129"/>
      <c r="B32" s="130"/>
      <c r="C32" s="130"/>
      <c r="D32" s="133"/>
      <c r="E32" s="130"/>
    </row>
    <row r="33" spans="1:5" ht="22.5" customHeight="1">
      <c r="A33" s="129"/>
      <c r="B33" s="130"/>
      <c r="C33" s="130"/>
      <c r="D33" s="130"/>
      <c r="E33" s="130"/>
    </row>
    <row r="34" spans="1:5" ht="22.5" customHeight="1">
      <c r="A34" s="132"/>
      <c r="B34" s="130"/>
      <c r="C34" s="130"/>
      <c r="D34" s="133"/>
      <c r="E34" s="130"/>
    </row>
    <row r="35" spans="1:5" ht="22.5" customHeight="1">
      <c r="A35" s="129"/>
      <c r="B35" s="130"/>
      <c r="C35" s="130"/>
      <c r="D35" s="133"/>
      <c r="E35" s="130"/>
    </row>
    <row r="36" spans="1:5" ht="22.5" customHeight="1">
      <c r="A36" s="129"/>
      <c r="B36" s="130"/>
      <c r="C36" s="130"/>
      <c r="D36" s="130"/>
      <c r="E36" s="130"/>
    </row>
    <row r="37" spans="1:5" ht="22.5" customHeight="1">
      <c r="A37" s="129"/>
      <c r="B37" s="130"/>
      <c r="C37" s="130"/>
      <c r="D37" s="130"/>
      <c r="E37" s="130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">
    <mergeCell ref="A2:H2"/>
  </mergeCells>
  <printOptions horizontalCentered="1"/>
  <pageMargins left="0.23999999999999996" right="0.2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"/>
  <sheetViews>
    <sheetView showGridLines="0" showZeros="0" workbookViewId="0" topLeftCell="A1">
      <pane xSplit="1" ySplit="4" topLeftCell="B17" activePane="bottomRight" state="frozen"/>
      <selection pane="bottomRight" activeCell="F1" sqref="F1:F65536"/>
    </sheetView>
  </sheetViews>
  <sheetFormatPr defaultColWidth="9.00390625" defaultRowHeight="14.25"/>
  <cols>
    <col min="1" max="1" width="36.875" style="399" customWidth="1"/>
    <col min="2" max="2" width="11.875" style="400" customWidth="1"/>
    <col min="3" max="4" width="10.75390625" style="400" customWidth="1"/>
    <col min="5" max="5" width="9.50390625" style="400" customWidth="1"/>
    <col min="6" max="6" width="11.50390625" style="400" customWidth="1"/>
    <col min="7" max="7" width="9.50390625" style="400" customWidth="1"/>
    <col min="8" max="8" width="9.50390625" style="399" customWidth="1"/>
    <col min="9" max="253" width="9.00390625" style="302" customWidth="1"/>
  </cols>
  <sheetData>
    <row r="1" ht="35.25" customHeight="1">
      <c r="A1" s="401" t="s">
        <v>28</v>
      </c>
    </row>
    <row r="2" spans="1:8" ht="54" customHeight="1">
      <c r="A2" s="458" t="s">
        <v>29</v>
      </c>
      <c r="B2" s="458"/>
      <c r="C2" s="458"/>
      <c r="D2" s="458"/>
      <c r="E2" s="458"/>
      <c r="F2" s="458"/>
      <c r="G2" s="458"/>
      <c r="H2" s="458"/>
    </row>
    <row r="3" spans="1:12" ht="16.5" customHeight="1">
      <c r="A3" s="426"/>
      <c r="B3" s="406"/>
      <c r="C3" s="427"/>
      <c r="D3" s="427"/>
      <c r="E3" s="427"/>
      <c r="F3" s="423"/>
      <c r="G3" s="459" t="s">
        <v>30</v>
      </c>
      <c r="H3" s="460"/>
      <c r="K3" s="469"/>
      <c r="L3" s="469"/>
    </row>
    <row r="4" spans="1:8" s="456" customFormat="1" ht="24.75" customHeight="1">
      <c r="A4" s="461" t="s">
        <v>31</v>
      </c>
      <c r="B4" s="10" t="s">
        <v>32</v>
      </c>
      <c r="C4" s="10" t="s">
        <v>33</v>
      </c>
      <c r="D4" s="52" t="s">
        <v>34</v>
      </c>
      <c r="E4" s="52" t="s">
        <v>35</v>
      </c>
      <c r="F4" s="52" t="s">
        <v>36</v>
      </c>
      <c r="G4" s="52" t="s">
        <v>37</v>
      </c>
      <c r="H4" s="140" t="s">
        <v>38</v>
      </c>
    </row>
    <row r="5" spans="1:253" s="457" customFormat="1" ht="24.75" customHeight="1">
      <c r="A5" s="386" t="s">
        <v>39</v>
      </c>
      <c r="B5" s="313">
        <f aca="true" t="shared" si="0" ref="B5:F5">SUM(B6:B21)</f>
        <v>19568</v>
      </c>
      <c r="C5" s="313">
        <f t="shared" si="0"/>
        <v>14777</v>
      </c>
      <c r="D5" s="313">
        <f t="shared" si="0"/>
        <v>12628</v>
      </c>
      <c r="E5" s="58">
        <f>D5/C5*100</f>
        <v>85.45712932259593</v>
      </c>
      <c r="F5" s="249">
        <f t="shared" si="0"/>
        <v>15658</v>
      </c>
      <c r="G5" s="58">
        <f>(D5-F5)/F5*100</f>
        <v>-19.351130412568654</v>
      </c>
      <c r="H5" s="462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1"/>
      <c r="FK5" s="301"/>
      <c r="FL5" s="301"/>
      <c r="FM5" s="301"/>
      <c r="FN5" s="301"/>
      <c r="FO5" s="301"/>
      <c r="FP5" s="301"/>
      <c r="FQ5" s="301"/>
      <c r="FR5" s="301"/>
      <c r="FS5" s="301"/>
      <c r="FT5" s="301"/>
      <c r="FU5" s="301"/>
      <c r="FV5" s="301"/>
      <c r="FW5" s="301"/>
      <c r="FX5" s="301"/>
      <c r="FY5" s="301"/>
      <c r="FZ5" s="301"/>
      <c r="GA5" s="301"/>
      <c r="GB5" s="301"/>
      <c r="GC5" s="301"/>
      <c r="GD5" s="301"/>
      <c r="GE5" s="301"/>
      <c r="GF5" s="301"/>
      <c r="GG5" s="301"/>
      <c r="GH5" s="301"/>
      <c r="GI5" s="301"/>
      <c r="GJ5" s="301"/>
      <c r="GK5" s="301"/>
      <c r="GL5" s="301"/>
      <c r="GM5" s="301"/>
      <c r="GN5" s="301"/>
      <c r="GO5" s="301"/>
      <c r="GP5" s="301"/>
      <c r="GQ5" s="301"/>
      <c r="GR5" s="301"/>
      <c r="GS5" s="301"/>
      <c r="GT5" s="301"/>
      <c r="GU5" s="301"/>
      <c r="GV5" s="301"/>
      <c r="GW5" s="301"/>
      <c r="GX5" s="301"/>
      <c r="GY5" s="301"/>
      <c r="GZ5" s="301"/>
      <c r="HA5" s="301"/>
      <c r="HB5" s="301"/>
      <c r="HC5" s="301"/>
      <c r="HD5" s="301"/>
      <c r="HE5" s="301"/>
      <c r="HF5" s="301"/>
      <c r="HG5" s="301"/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  <c r="II5" s="301"/>
      <c r="IJ5" s="301"/>
      <c r="IK5" s="301"/>
      <c r="IL5" s="301"/>
      <c r="IM5" s="301"/>
      <c r="IN5" s="301"/>
      <c r="IO5" s="301"/>
      <c r="IP5" s="301"/>
      <c r="IQ5" s="301"/>
      <c r="IR5" s="301"/>
      <c r="IS5" s="301"/>
    </row>
    <row r="6" spans="1:8" s="456" customFormat="1" ht="24.75" customHeight="1">
      <c r="A6" s="388" t="s">
        <v>40</v>
      </c>
      <c r="B6" s="389">
        <v>7643</v>
      </c>
      <c r="C6" s="463">
        <v>5832</v>
      </c>
      <c r="D6" s="269">
        <v>4687</v>
      </c>
      <c r="E6" s="53">
        <f aca="true" t="shared" si="1" ref="E6:E30">D6/C6*100</f>
        <v>80.36694101508917</v>
      </c>
      <c r="F6" s="53">
        <v>6592</v>
      </c>
      <c r="G6" s="53">
        <f aca="true" t="shared" si="2" ref="G6:G30">(D6-F6)/F6*100</f>
        <v>-28.898665048543688</v>
      </c>
      <c r="H6" s="464"/>
    </row>
    <row r="7" spans="1:8" s="456" customFormat="1" ht="24.75" customHeight="1">
      <c r="A7" s="388" t="s">
        <v>41</v>
      </c>
      <c r="B7" s="389">
        <v>4095</v>
      </c>
      <c r="C7" s="463">
        <v>3220</v>
      </c>
      <c r="D7" s="231">
        <v>2615</v>
      </c>
      <c r="E7" s="53">
        <f t="shared" si="1"/>
        <v>81.2111801242236</v>
      </c>
      <c r="F7" s="53">
        <v>3221</v>
      </c>
      <c r="G7" s="53">
        <f t="shared" si="2"/>
        <v>-18.814032909034463</v>
      </c>
      <c r="H7" s="464"/>
    </row>
    <row r="8" spans="1:8" s="456" customFormat="1" ht="24.75" customHeight="1">
      <c r="A8" s="388" t="s">
        <v>42</v>
      </c>
      <c r="B8" s="389"/>
      <c r="C8" s="463"/>
      <c r="D8" s="231"/>
      <c r="E8" s="53"/>
      <c r="F8" s="53"/>
      <c r="G8" s="53"/>
      <c r="H8" s="464"/>
    </row>
    <row r="9" spans="1:8" s="456" customFormat="1" ht="24.75" customHeight="1">
      <c r="A9" s="388" t="s">
        <v>43</v>
      </c>
      <c r="B9" s="389">
        <v>450</v>
      </c>
      <c r="C9" s="463">
        <v>350</v>
      </c>
      <c r="D9" s="231">
        <v>319</v>
      </c>
      <c r="E9" s="53">
        <f t="shared" si="1"/>
        <v>91.14285714285715</v>
      </c>
      <c r="F9" s="53">
        <v>328</v>
      </c>
      <c r="G9" s="53">
        <f t="shared" si="2"/>
        <v>-2.7439024390243905</v>
      </c>
      <c r="H9" s="464"/>
    </row>
    <row r="10" spans="1:8" s="456" customFormat="1" ht="24.75" customHeight="1">
      <c r="A10" s="388" t="s">
        <v>44</v>
      </c>
      <c r="B10" s="389">
        <v>800</v>
      </c>
      <c r="C10" s="463">
        <v>800</v>
      </c>
      <c r="D10" s="231">
        <v>711</v>
      </c>
      <c r="E10" s="53">
        <f t="shared" si="1"/>
        <v>88.875</v>
      </c>
      <c r="F10" s="53">
        <v>837</v>
      </c>
      <c r="G10" s="53">
        <f t="shared" si="2"/>
        <v>-15.053763440860216</v>
      </c>
      <c r="H10" s="464"/>
    </row>
    <row r="11" spans="1:8" s="456" customFormat="1" ht="24.75" customHeight="1">
      <c r="A11" s="388" t="s">
        <v>45</v>
      </c>
      <c r="B11" s="389">
        <v>1500</v>
      </c>
      <c r="C11" s="463">
        <v>1200</v>
      </c>
      <c r="D11" s="231">
        <v>753</v>
      </c>
      <c r="E11" s="53">
        <f t="shared" si="1"/>
        <v>62.74999999999999</v>
      </c>
      <c r="F11" s="53">
        <v>990</v>
      </c>
      <c r="G11" s="53">
        <f t="shared" si="2"/>
        <v>-23.939393939393938</v>
      </c>
      <c r="H11" s="464"/>
    </row>
    <row r="12" spans="1:8" s="456" customFormat="1" ht="24.75" customHeight="1">
      <c r="A12" s="388" t="s">
        <v>46</v>
      </c>
      <c r="B12" s="389">
        <v>350</v>
      </c>
      <c r="C12" s="463">
        <v>250</v>
      </c>
      <c r="D12" s="231">
        <v>348</v>
      </c>
      <c r="E12" s="53">
        <f t="shared" si="1"/>
        <v>139.2</v>
      </c>
      <c r="F12" s="53">
        <v>346</v>
      </c>
      <c r="G12" s="53">
        <f t="shared" si="2"/>
        <v>0.5780346820809248</v>
      </c>
      <c r="H12" s="464"/>
    </row>
    <row r="13" spans="1:8" s="456" customFormat="1" ht="24.75" customHeight="1">
      <c r="A13" s="388" t="s">
        <v>47</v>
      </c>
      <c r="B13" s="389">
        <v>400</v>
      </c>
      <c r="C13" s="463">
        <v>300</v>
      </c>
      <c r="D13" s="231">
        <v>279</v>
      </c>
      <c r="E13" s="53">
        <f t="shared" si="1"/>
        <v>93</v>
      </c>
      <c r="F13" s="53">
        <v>438</v>
      </c>
      <c r="G13" s="53">
        <f t="shared" si="2"/>
        <v>-36.3013698630137</v>
      </c>
      <c r="H13" s="464"/>
    </row>
    <row r="14" spans="1:8" s="456" customFormat="1" ht="24.75" customHeight="1">
      <c r="A14" s="388" t="s">
        <v>48</v>
      </c>
      <c r="B14" s="389">
        <v>350</v>
      </c>
      <c r="C14" s="463">
        <v>200</v>
      </c>
      <c r="D14" s="231">
        <v>267</v>
      </c>
      <c r="E14" s="53">
        <f t="shared" si="1"/>
        <v>133.5</v>
      </c>
      <c r="F14" s="53">
        <v>365</v>
      </c>
      <c r="G14" s="53">
        <f t="shared" si="2"/>
        <v>-26.84931506849315</v>
      </c>
      <c r="H14" s="464"/>
    </row>
    <row r="15" spans="1:8" s="456" customFormat="1" ht="24.75" customHeight="1">
      <c r="A15" s="388" t="s">
        <v>49</v>
      </c>
      <c r="B15" s="389">
        <v>980</v>
      </c>
      <c r="C15" s="463">
        <v>650</v>
      </c>
      <c r="D15" s="231">
        <v>665</v>
      </c>
      <c r="E15" s="53">
        <f t="shared" si="1"/>
        <v>102.30769230769229</v>
      </c>
      <c r="F15" s="53">
        <v>724</v>
      </c>
      <c r="G15" s="53">
        <f t="shared" si="2"/>
        <v>-8.149171270718233</v>
      </c>
      <c r="H15" s="465"/>
    </row>
    <row r="16" spans="1:8" s="456" customFormat="1" ht="24.75" customHeight="1">
      <c r="A16" s="388" t="s">
        <v>50</v>
      </c>
      <c r="B16" s="389">
        <v>300</v>
      </c>
      <c r="C16" s="463">
        <v>300</v>
      </c>
      <c r="D16" s="231">
        <v>322</v>
      </c>
      <c r="E16" s="53">
        <f t="shared" si="1"/>
        <v>107.33333333333333</v>
      </c>
      <c r="F16" s="53">
        <v>269</v>
      </c>
      <c r="G16" s="53">
        <f t="shared" si="2"/>
        <v>19.702602230483272</v>
      </c>
      <c r="H16" s="464"/>
    </row>
    <row r="17" spans="1:8" s="456" customFormat="1" ht="24.75" customHeight="1">
      <c r="A17" s="388" t="s">
        <v>51</v>
      </c>
      <c r="B17" s="389">
        <v>1800</v>
      </c>
      <c r="C17" s="463">
        <v>975</v>
      </c>
      <c r="D17" s="231">
        <v>699</v>
      </c>
      <c r="E17" s="53">
        <f t="shared" si="1"/>
        <v>71.6923076923077</v>
      </c>
      <c r="F17" s="53">
        <v>1007</v>
      </c>
      <c r="G17" s="53">
        <f t="shared" si="2"/>
        <v>-30.58589870903674</v>
      </c>
      <c r="H17" s="464"/>
    </row>
    <row r="18" spans="1:8" s="456" customFormat="1" ht="24.75" customHeight="1">
      <c r="A18" s="388" t="s">
        <v>52</v>
      </c>
      <c r="B18" s="389">
        <v>800</v>
      </c>
      <c r="C18" s="463">
        <v>600</v>
      </c>
      <c r="D18" s="231">
        <v>917</v>
      </c>
      <c r="E18" s="53">
        <f t="shared" si="1"/>
        <v>152.83333333333334</v>
      </c>
      <c r="F18" s="53">
        <v>460</v>
      </c>
      <c r="G18" s="53">
        <f t="shared" si="2"/>
        <v>99.34782608695653</v>
      </c>
      <c r="H18" s="464"/>
    </row>
    <row r="19" spans="1:8" s="456" customFormat="1" ht="24.75" customHeight="1">
      <c r="A19" s="388" t="s">
        <v>53</v>
      </c>
      <c r="B19" s="389"/>
      <c r="C19" s="463"/>
      <c r="D19" s="231"/>
      <c r="E19" s="53"/>
      <c r="F19" s="53"/>
      <c r="G19" s="53"/>
      <c r="H19" s="464"/>
    </row>
    <row r="20" spans="1:8" s="456" customFormat="1" ht="24.75" customHeight="1">
      <c r="A20" s="388" t="s">
        <v>54</v>
      </c>
      <c r="B20" s="389">
        <v>100</v>
      </c>
      <c r="C20" s="463">
        <v>100</v>
      </c>
      <c r="D20" s="231">
        <v>46</v>
      </c>
      <c r="E20" s="53">
        <f t="shared" si="1"/>
        <v>46</v>
      </c>
      <c r="F20" s="53">
        <v>81</v>
      </c>
      <c r="G20" s="53">
        <f t="shared" si="2"/>
        <v>-43.20987654320987</v>
      </c>
      <c r="H20" s="464"/>
    </row>
    <row r="21" spans="1:8" s="456" customFormat="1" ht="24.75" customHeight="1">
      <c r="A21" s="388" t="s">
        <v>55</v>
      </c>
      <c r="B21" s="389"/>
      <c r="C21" s="463"/>
      <c r="D21" s="440"/>
      <c r="E21" s="53"/>
      <c r="F21" s="53"/>
      <c r="G21" s="53"/>
      <c r="H21" s="464"/>
    </row>
    <row r="22" spans="1:253" s="457" customFormat="1" ht="24.75" customHeight="1">
      <c r="A22" s="386" t="s">
        <v>56</v>
      </c>
      <c r="B22" s="313">
        <f>SUM(B23:B29)</f>
        <v>13872</v>
      </c>
      <c r="C22" s="466">
        <f aca="true" t="shared" si="3" ref="B22:F22">SUM(C23:C29)</f>
        <v>18663</v>
      </c>
      <c r="D22" s="313">
        <f t="shared" si="3"/>
        <v>20871</v>
      </c>
      <c r="E22" s="58">
        <f t="shared" si="1"/>
        <v>111.83089535444462</v>
      </c>
      <c r="F22" s="249">
        <f t="shared" si="3"/>
        <v>15305</v>
      </c>
      <c r="G22" s="58">
        <f t="shared" si="2"/>
        <v>36.3672002613525</v>
      </c>
      <c r="H22" s="462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  <c r="DN22" s="301"/>
      <c r="DO22" s="301"/>
      <c r="DP22" s="301"/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  <c r="EE22" s="301"/>
      <c r="EF22" s="301"/>
      <c r="EG22" s="301"/>
      <c r="EH22" s="301"/>
      <c r="EI22" s="301"/>
      <c r="EJ22" s="301"/>
      <c r="EK22" s="301"/>
      <c r="EL22" s="301"/>
      <c r="EM22" s="301"/>
      <c r="EN22" s="301"/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1"/>
      <c r="FH22" s="301"/>
      <c r="FI22" s="301"/>
      <c r="FJ22" s="301"/>
      <c r="FK22" s="301"/>
      <c r="FL22" s="301"/>
      <c r="FM22" s="301"/>
      <c r="FN22" s="301"/>
      <c r="FO22" s="301"/>
      <c r="FP22" s="301"/>
      <c r="FQ22" s="301"/>
      <c r="FR22" s="301"/>
      <c r="FS22" s="301"/>
      <c r="FT22" s="301"/>
      <c r="FU22" s="301"/>
      <c r="FV22" s="301"/>
      <c r="FW22" s="301"/>
      <c r="FX22" s="301"/>
      <c r="FY22" s="301"/>
      <c r="FZ22" s="301"/>
      <c r="GA22" s="301"/>
      <c r="GB22" s="301"/>
      <c r="GC22" s="301"/>
      <c r="GD22" s="301"/>
      <c r="GE22" s="301"/>
      <c r="GF22" s="301"/>
      <c r="GG22" s="301"/>
      <c r="GH22" s="301"/>
      <c r="GI22" s="301"/>
      <c r="GJ22" s="301"/>
      <c r="GK22" s="301"/>
      <c r="GL22" s="301"/>
      <c r="GM22" s="301"/>
      <c r="GN22" s="301"/>
      <c r="GO22" s="301"/>
      <c r="GP22" s="301"/>
      <c r="GQ22" s="301"/>
      <c r="GR22" s="301"/>
      <c r="GS22" s="301"/>
      <c r="GT22" s="301"/>
      <c r="GU22" s="301"/>
      <c r="GV22" s="301"/>
      <c r="GW22" s="301"/>
      <c r="GX22" s="301"/>
      <c r="GY22" s="301"/>
      <c r="GZ22" s="301"/>
      <c r="HA22" s="301"/>
      <c r="HB22" s="301"/>
      <c r="HC22" s="301"/>
      <c r="HD22" s="301"/>
      <c r="HE22" s="301"/>
      <c r="HF22" s="301"/>
      <c r="HG22" s="301"/>
      <c r="HH22" s="301"/>
      <c r="HI22" s="301"/>
      <c r="HJ22" s="301"/>
      <c r="HK22" s="301"/>
      <c r="HL22" s="301"/>
      <c r="HM22" s="301"/>
      <c r="HN22" s="301"/>
      <c r="HO22" s="301"/>
      <c r="HP22" s="301"/>
      <c r="HQ22" s="301"/>
      <c r="HR22" s="301"/>
      <c r="HS22" s="301"/>
      <c r="HT22" s="301"/>
      <c r="HU22" s="301"/>
      <c r="HV22" s="301"/>
      <c r="HW22" s="301"/>
      <c r="HX22" s="301"/>
      <c r="HY22" s="301"/>
      <c r="HZ22" s="301"/>
      <c r="IA22" s="301"/>
      <c r="IB22" s="301"/>
      <c r="IC22" s="301"/>
      <c r="ID22" s="301"/>
      <c r="IE22" s="301"/>
      <c r="IF22" s="301"/>
      <c r="IG22" s="301"/>
      <c r="IH22" s="301"/>
      <c r="II22" s="301"/>
      <c r="IJ22" s="301"/>
      <c r="IK22" s="301"/>
      <c r="IL22" s="301"/>
      <c r="IM22" s="301"/>
      <c r="IN22" s="301"/>
      <c r="IO22" s="301"/>
      <c r="IP22" s="301"/>
      <c r="IQ22" s="301"/>
      <c r="IR22" s="301"/>
      <c r="IS22" s="301"/>
    </row>
    <row r="23" spans="1:8" s="456" customFormat="1" ht="24.75" customHeight="1">
      <c r="A23" s="388" t="s">
        <v>57</v>
      </c>
      <c r="B23" s="391">
        <v>1950</v>
      </c>
      <c r="C23" s="463">
        <v>1700</v>
      </c>
      <c r="D23" s="440">
        <v>1497</v>
      </c>
      <c r="E23" s="53">
        <f t="shared" si="1"/>
        <v>88.05882352941177</v>
      </c>
      <c r="F23" s="231">
        <v>1881</v>
      </c>
      <c r="G23" s="53">
        <f t="shared" si="2"/>
        <v>-20.414673046251995</v>
      </c>
      <c r="H23" s="465"/>
    </row>
    <row r="24" spans="1:8" s="456" customFormat="1" ht="24.75" customHeight="1">
      <c r="A24" s="388" t="s">
        <v>58</v>
      </c>
      <c r="B24" s="391">
        <v>440</v>
      </c>
      <c r="C24" s="463">
        <v>350</v>
      </c>
      <c r="D24" s="440">
        <v>590</v>
      </c>
      <c r="E24" s="53">
        <f t="shared" si="1"/>
        <v>168.57142857142858</v>
      </c>
      <c r="F24" s="53">
        <v>915</v>
      </c>
      <c r="G24" s="53">
        <f t="shared" si="2"/>
        <v>-35.51912568306011</v>
      </c>
      <c r="H24" s="465"/>
    </row>
    <row r="25" spans="1:8" s="456" customFormat="1" ht="24.75" customHeight="1">
      <c r="A25" s="388" t="s">
        <v>59</v>
      </c>
      <c r="B25" s="391">
        <v>1050</v>
      </c>
      <c r="C25" s="463">
        <v>1500</v>
      </c>
      <c r="D25" s="467">
        <v>1913</v>
      </c>
      <c r="E25" s="53">
        <f t="shared" si="1"/>
        <v>127.53333333333335</v>
      </c>
      <c r="F25" s="53">
        <v>2280</v>
      </c>
      <c r="G25" s="53">
        <f t="shared" si="2"/>
        <v>-16.096491228070175</v>
      </c>
      <c r="H25" s="465"/>
    </row>
    <row r="26" spans="1:8" s="456" customFormat="1" ht="24.75" customHeight="1">
      <c r="A26" s="388" t="s">
        <v>60</v>
      </c>
      <c r="B26" s="391"/>
      <c r="C26" s="463"/>
      <c r="D26" s="467"/>
      <c r="E26" s="53"/>
      <c r="F26" s="53"/>
      <c r="G26" s="53"/>
      <c r="H26" s="464"/>
    </row>
    <row r="27" spans="1:8" s="456" customFormat="1" ht="24.75" customHeight="1">
      <c r="A27" s="319" t="s">
        <v>61</v>
      </c>
      <c r="B27" s="391">
        <v>10432</v>
      </c>
      <c r="C27" s="463">
        <v>13981</v>
      </c>
      <c r="D27" s="467">
        <v>15123</v>
      </c>
      <c r="E27" s="53">
        <f t="shared" si="1"/>
        <v>108.16822830984908</v>
      </c>
      <c r="F27" s="53">
        <v>8851</v>
      </c>
      <c r="G27" s="53">
        <f t="shared" si="2"/>
        <v>70.8620494859338</v>
      </c>
      <c r="H27" s="464"/>
    </row>
    <row r="28" spans="1:8" s="456" customFormat="1" ht="24.75" customHeight="1">
      <c r="A28" s="388" t="s">
        <v>62</v>
      </c>
      <c r="B28" s="391"/>
      <c r="C28" s="463">
        <v>990</v>
      </c>
      <c r="D28" s="467">
        <v>1071</v>
      </c>
      <c r="E28" s="53">
        <f t="shared" si="1"/>
        <v>108.18181818181817</v>
      </c>
      <c r="F28" s="53">
        <v>250</v>
      </c>
      <c r="G28" s="53"/>
      <c r="H28" s="464"/>
    </row>
    <row r="29" spans="1:8" s="456" customFormat="1" ht="24.75" customHeight="1">
      <c r="A29" s="388" t="s">
        <v>63</v>
      </c>
      <c r="B29" s="391"/>
      <c r="C29" s="463">
        <v>142</v>
      </c>
      <c r="D29" s="467">
        <v>677</v>
      </c>
      <c r="E29" s="53">
        <f t="shared" si="1"/>
        <v>476.7605633802817</v>
      </c>
      <c r="F29" s="53">
        <v>1128</v>
      </c>
      <c r="G29" s="53"/>
      <c r="H29" s="464"/>
    </row>
    <row r="30" spans="1:253" s="457" customFormat="1" ht="24.75" customHeight="1">
      <c r="A30" s="468" t="s">
        <v>64</v>
      </c>
      <c r="B30" s="313">
        <f aca="true" t="shared" si="4" ref="B30:F30">SUM(B5,B22)</f>
        <v>33440</v>
      </c>
      <c r="C30" s="313">
        <f t="shared" si="4"/>
        <v>33440</v>
      </c>
      <c r="D30" s="313">
        <f t="shared" si="4"/>
        <v>33499</v>
      </c>
      <c r="E30" s="58">
        <f t="shared" si="1"/>
        <v>100.17643540669856</v>
      </c>
      <c r="F30" s="249">
        <f t="shared" si="4"/>
        <v>30963</v>
      </c>
      <c r="G30" s="58">
        <f t="shared" si="2"/>
        <v>8.190420824855472</v>
      </c>
      <c r="H30" s="462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1"/>
      <c r="EF30" s="301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/>
      <c r="EQ30" s="301"/>
      <c r="ER30" s="301"/>
      <c r="ES30" s="301"/>
      <c r="ET30" s="301"/>
      <c r="EU30" s="301"/>
      <c r="EV30" s="301"/>
      <c r="EW30" s="301"/>
      <c r="EX30" s="301"/>
      <c r="EY30" s="301"/>
      <c r="EZ30" s="301"/>
      <c r="FA30" s="301"/>
      <c r="FB30" s="301"/>
      <c r="FC30" s="301"/>
      <c r="FD30" s="301"/>
      <c r="FE30" s="301"/>
      <c r="FF30" s="301"/>
      <c r="FG30" s="301"/>
      <c r="FH30" s="301"/>
      <c r="FI30" s="301"/>
      <c r="FJ30" s="301"/>
      <c r="FK30" s="301"/>
      <c r="FL30" s="301"/>
      <c r="FM30" s="301"/>
      <c r="FN30" s="301"/>
      <c r="FO30" s="301"/>
      <c r="FP30" s="301"/>
      <c r="FQ30" s="301"/>
      <c r="FR30" s="301"/>
      <c r="FS30" s="301"/>
      <c r="FT30" s="301"/>
      <c r="FU30" s="301"/>
      <c r="FV30" s="301"/>
      <c r="FW30" s="301"/>
      <c r="FX30" s="301"/>
      <c r="FY30" s="301"/>
      <c r="FZ30" s="301"/>
      <c r="GA30" s="301"/>
      <c r="GB30" s="301"/>
      <c r="GC30" s="301"/>
      <c r="GD30" s="301"/>
      <c r="GE30" s="301"/>
      <c r="GF30" s="301"/>
      <c r="GG30" s="301"/>
      <c r="GH30" s="301"/>
      <c r="GI30" s="301"/>
      <c r="GJ30" s="301"/>
      <c r="GK30" s="301"/>
      <c r="GL30" s="301"/>
      <c r="GM30" s="301"/>
      <c r="GN30" s="301"/>
      <c r="GO30" s="301"/>
      <c r="GP30" s="301"/>
      <c r="GQ30" s="301"/>
      <c r="GR30" s="301"/>
      <c r="GS30" s="301"/>
      <c r="GT30" s="301"/>
      <c r="GU30" s="301"/>
      <c r="GV30" s="301"/>
      <c r="GW30" s="301"/>
      <c r="GX30" s="301"/>
      <c r="GY30" s="301"/>
      <c r="GZ30" s="301"/>
      <c r="HA30" s="301"/>
      <c r="HB30" s="301"/>
      <c r="HC30" s="301"/>
      <c r="HD30" s="301"/>
      <c r="HE30" s="301"/>
      <c r="HF30" s="301"/>
      <c r="HG30" s="301"/>
      <c r="HH30" s="301"/>
      <c r="HI30" s="301"/>
      <c r="HJ30" s="301"/>
      <c r="HK30" s="301"/>
      <c r="HL30" s="301"/>
      <c r="HM30" s="301"/>
      <c r="HN30" s="301"/>
      <c r="HO30" s="301"/>
      <c r="HP30" s="301"/>
      <c r="HQ30" s="301"/>
      <c r="HR30" s="301"/>
      <c r="HS30" s="301"/>
      <c r="HT30" s="301"/>
      <c r="HU30" s="301"/>
      <c r="HV30" s="301"/>
      <c r="HW30" s="301"/>
      <c r="HX30" s="301"/>
      <c r="HY30" s="301"/>
      <c r="HZ30" s="301"/>
      <c r="IA30" s="301"/>
      <c r="IB30" s="301"/>
      <c r="IC30" s="301"/>
      <c r="ID30" s="301"/>
      <c r="IE30" s="301"/>
      <c r="IF30" s="301"/>
      <c r="IG30" s="301"/>
      <c r="IH30" s="301"/>
      <c r="II30" s="301"/>
      <c r="IJ30" s="301"/>
      <c r="IK30" s="301"/>
      <c r="IL30" s="301"/>
      <c r="IM30" s="301"/>
      <c r="IN30" s="301"/>
      <c r="IO30" s="301"/>
      <c r="IP30" s="301"/>
      <c r="IQ30" s="301"/>
      <c r="IR30" s="301"/>
      <c r="IS30" s="301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G3:H3"/>
  </mergeCells>
  <printOptions horizontalCentered="1"/>
  <pageMargins left="0.39" right="0.39" top="0.71" bottom="0.71" header="0.2" footer="0.39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23"/>
  <sheetViews>
    <sheetView showZeros="0" workbookViewId="0" topLeftCell="A8">
      <selection activeCell="H14" sqref="H14"/>
    </sheetView>
  </sheetViews>
  <sheetFormatPr defaultColWidth="9.00390625" defaultRowHeight="14.25"/>
  <cols>
    <col min="1" max="1" width="71.50390625" style="65" customWidth="1"/>
    <col min="2" max="2" width="13.625" style="66" customWidth="1"/>
    <col min="3" max="16384" width="9.00390625" style="65" customWidth="1"/>
  </cols>
  <sheetData>
    <row r="1" ht="14.25">
      <c r="A1" s="91" t="s">
        <v>1613</v>
      </c>
    </row>
    <row r="2" spans="1:2" ht="38.25" customHeight="1">
      <c r="A2" s="92" t="s">
        <v>1614</v>
      </c>
      <c r="B2" s="93"/>
    </row>
    <row r="3" spans="1:2" ht="21.75" customHeight="1">
      <c r="A3" s="71"/>
      <c r="B3" s="72" t="s">
        <v>30</v>
      </c>
    </row>
    <row r="4" spans="1:2" ht="24.75" customHeight="1">
      <c r="A4" s="73" t="s">
        <v>1571</v>
      </c>
      <c r="B4" s="74" t="s">
        <v>1250</v>
      </c>
    </row>
    <row r="5" spans="1:2" ht="24.75" customHeight="1">
      <c r="A5" s="94" t="s">
        <v>1572</v>
      </c>
      <c r="B5" s="76"/>
    </row>
    <row r="6" spans="1:2" s="64" customFormat="1" ht="24.75" customHeight="1">
      <c r="A6" s="94" t="s">
        <v>1573</v>
      </c>
      <c r="B6" s="95"/>
    </row>
    <row r="7" spans="1:2" s="64" customFormat="1" ht="24.75" customHeight="1">
      <c r="A7" s="94" t="s">
        <v>1574</v>
      </c>
      <c r="B7" s="95"/>
    </row>
    <row r="8" spans="1:2" s="61" customFormat="1" ht="24.75" customHeight="1">
      <c r="A8" s="94" t="s">
        <v>1575</v>
      </c>
      <c r="B8" s="95"/>
    </row>
    <row r="9" spans="1:2" ht="24.75" customHeight="1">
      <c r="A9" s="94" t="s">
        <v>1576</v>
      </c>
      <c r="B9" s="95"/>
    </row>
    <row r="10" spans="1:2" ht="24.75" customHeight="1">
      <c r="A10" s="94" t="s">
        <v>1577</v>
      </c>
      <c r="B10" s="95"/>
    </row>
    <row r="11" spans="1:2" ht="24.75" customHeight="1">
      <c r="A11" s="94" t="s">
        <v>1578</v>
      </c>
      <c r="B11" s="95"/>
    </row>
    <row r="12" spans="1:2" ht="24.75" customHeight="1">
      <c r="A12" s="94" t="s">
        <v>1579</v>
      </c>
      <c r="B12" s="95"/>
    </row>
    <row r="13" spans="1:2" ht="24.75" customHeight="1">
      <c r="A13" s="94" t="s">
        <v>1580</v>
      </c>
      <c r="B13" s="53">
        <f>SUM(B14:B16)</f>
        <v>0</v>
      </c>
    </row>
    <row r="14" spans="1:2" ht="24.75" customHeight="1">
      <c r="A14" s="94" t="s">
        <v>1581</v>
      </c>
      <c r="B14" s="53"/>
    </row>
    <row r="15" spans="1:2" ht="24.75" customHeight="1">
      <c r="A15" s="94" t="s">
        <v>1582</v>
      </c>
      <c r="B15" s="53"/>
    </row>
    <row r="16" spans="1:2" ht="24.75" customHeight="1">
      <c r="A16" s="94" t="s">
        <v>1583</v>
      </c>
      <c r="B16" s="53"/>
    </row>
    <row r="17" spans="1:2" ht="24.75" customHeight="1">
      <c r="A17" s="94" t="s">
        <v>1584</v>
      </c>
      <c r="B17" s="53"/>
    </row>
    <row r="18" spans="1:2" ht="24.75" customHeight="1">
      <c r="A18" s="94" t="s">
        <v>1585</v>
      </c>
      <c r="B18" s="53"/>
    </row>
    <row r="19" spans="1:2" ht="24.75" customHeight="1">
      <c r="A19" s="94" t="s">
        <v>1586</v>
      </c>
      <c r="B19" s="53"/>
    </row>
    <row r="20" spans="1:2" ht="24.75" customHeight="1">
      <c r="A20" s="94" t="s">
        <v>1587</v>
      </c>
      <c r="B20" s="53"/>
    </row>
    <row r="21" spans="1:2" ht="24.75" customHeight="1">
      <c r="A21" s="94" t="s">
        <v>1588</v>
      </c>
      <c r="B21" s="53">
        <f>B22</f>
        <v>100</v>
      </c>
    </row>
    <row r="22" spans="1:2" ht="24.75" customHeight="1">
      <c r="A22" s="94" t="s">
        <v>1589</v>
      </c>
      <c r="B22" s="53">
        <v>100</v>
      </c>
    </row>
    <row r="23" spans="1:2" s="90" customFormat="1" ht="24.75" customHeight="1">
      <c r="A23" s="96" t="s">
        <v>1274</v>
      </c>
      <c r="B23" s="58">
        <f>B21+B13</f>
        <v>100</v>
      </c>
    </row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52"/>
  <sheetViews>
    <sheetView showZeros="0" workbookViewId="0" topLeftCell="A5">
      <selection activeCell="G7" sqref="G7"/>
    </sheetView>
  </sheetViews>
  <sheetFormatPr defaultColWidth="9.00390625" defaultRowHeight="14.25"/>
  <cols>
    <col min="1" max="1" width="50.00390625" style="65" customWidth="1"/>
    <col min="2" max="2" width="20.25390625" style="66" customWidth="1"/>
    <col min="3" max="16384" width="9.00390625" style="65" customWidth="1"/>
  </cols>
  <sheetData>
    <row r="1" spans="1:2" ht="24.75" customHeight="1">
      <c r="A1" s="67" t="s">
        <v>1615</v>
      </c>
      <c r="B1" s="68"/>
    </row>
    <row r="2" spans="1:2" ht="24.75" customHeight="1">
      <c r="A2" s="69" t="s">
        <v>1616</v>
      </c>
      <c r="B2" s="70"/>
    </row>
    <row r="3" spans="1:2" ht="24.75" customHeight="1">
      <c r="A3" s="71"/>
      <c r="B3" s="72" t="s">
        <v>30</v>
      </c>
    </row>
    <row r="4" spans="1:2" ht="24.75" customHeight="1">
      <c r="A4" s="73" t="s">
        <v>1571</v>
      </c>
      <c r="B4" s="74" t="s">
        <v>1250</v>
      </c>
    </row>
    <row r="5" spans="1:2" s="59" customFormat="1" ht="24.75" customHeight="1">
      <c r="A5" s="75" t="s">
        <v>1617</v>
      </c>
      <c r="B5" s="53">
        <f>B6+B12+B17+B19+B23</f>
        <v>80</v>
      </c>
    </row>
    <row r="6" spans="1:2" s="59" customFormat="1" ht="24.75" customHeight="1">
      <c r="A6" s="75" t="s">
        <v>1592</v>
      </c>
      <c r="B6" s="76">
        <f>B10</f>
        <v>0</v>
      </c>
    </row>
    <row r="7" spans="1:2" s="59" customFormat="1" ht="24.75" customHeight="1">
      <c r="A7" s="75" t="s">
        <v>1593</v>
      </c>
      <c r="B7" s="76"/>
    </row>
    <row r="8" spans="1:2" s="59" customFormat="1" ht="24.75" customHeight="1">
      <c r="A8" s="75" t="s">
        <v>1594</v>
      </c>
      <c r="B8" s="76"/>
    </row>
    <row r="9" spans="1:2" s="59" customFormat="1" ht="24.75" customHeight="1">
      <c r="A9" s="75" t="s">
        <v>1618</v>
      </c>
      <c r="B9" s="76"/>
    </row>
    <row r="10" spans="1:2" s="59" customFormat="1" ht="24.75" customHeight="1">
      <c r="A10" s="75" t="s">
        <v>1596</v>
      </c>
      <c r="B10" s="76"/>
    </row>
    <row r="11" spans="1:2" s="59" customFormat="1" ht="24.75" customHeight="1">
      <c r="A11" s="75" t="s">
        <v>1597</v>
      </c>
      <c r="B11" s="76"/>
    </row>
    <row r="12" spans="1:2" s="59" customFormat="1" ht="24.75" customHeight="1">
      <c r="A12" s="75" t="s">
        <v>1598</v>
      </c>
      <c r="B12" s="76"/>
    </row>
    <row r="13" spans="1:2" s="59" customFormat="1" ht="24.75" customHeight="1">
      <c r="A13" s="77" t="s">
        <v>1599</v>
      </c>
      <c r="B13" s="76"/>
    </row>
    <row r="14" spans="1:2" s="59" customFormat="1" ht="24.75" customHeight="1">
      <c r="A14" s="75" t="s">
        <v>1600</v>
      </c>
      <c r="B14" s="76"/>
    </row>
    <row r="15" spans="1:2" s="60" customFormat="1" ht="24.75" customHeight="1">
      <c r="A15" s="77" t="s">
        <v>1601</v>
      </c>
      <c r="B15" s="78"/>
    </row>
    <row r="16" spans="1:2" s="61" customFormat="1" ht="24.75" customHeight="1">
      <c r="A16" s="75" t="s">
        <v>1602</v>
      </c>
      <c r="B16" s="79"/>
    </row>
    <row r="17" spans="1:2" s="61" customFormat="1" ht="24.75" customHeight="1">
      <c r="A17" s="77" t="s">
        <v>1603</v>
      </c>
      <c r="B17" s="79"/>
    </row>
    <row r="18" spans="1:2" s="61" customFormat="1" ht="24.75" customHeight="1">
      <c r="A18" s="77" t="s">
        <v>1604</v>
      </c>
      <c r="B18" s="79"/>
    </row>
    <row r="19" spans="1:2" s="61" customFormat="1" ht="24.75" customHeight="1">
      <c r="A19" s="77" t="s">
        <v>1605</v>
      </c>
      <c r="B19" s="79"/>
    </row>
    <row r="20" spans="1:2" s="61" customFormat="1" ht="24.75" customHeight="1">
      <c r="A20" s="77" t="s">
        <v>1606</v>
      </c>
      <c r="B20" s="79"/>
    </row>
    <row r="21" spans="1:2" s="61" customFormat="1" ht="24.75" customHeight="1">
      <c r="A21" s="77" t="s">
        <v>1607</v>
      </c>
      <c r="B21" s="79"/>
    </row>
    <row r="22" spans="1:2" s="61" customFormat="1" ht="24.75" customHeight="1">
      <c r="A22" s="77" t="s">
        <v>1608</v>
      </c>
      <c r="B22" s="79"/>
    </row>
    <row r="23" spans="1:2" s="61" customFormat="1" ht="24.75" customHeight="1">
      <c r="A23" s="77" t="s">
        <v>1609</v>
      </c>
      <c r="B23" s="53">
        <f>B24</f>
        <v>80</v>
      </c>
    </row>
    <row r="24" spans="1:2" s="61" customFormat="1" ht="24.75" customHeight="1">
      <c r="A24" s="80" t="s">
        <v>1610</v>
      </c>
      <c r="B24" s="53">
        <v>80</v>
      </c>
    </row>
    <row r="25" spans="1:2" s="62" customFormat="1" ht="24.75" customHeight="1">
      <c r="A25" s="81" t="s">
        <v>1611</v>
      </c>
      <c r="B25" s="58">
        <f>B5</f>
        <v>80</v>
      </c>
    </row>
    <row r="26" spans="1:2" s="61" customFormat="1" ht="22.5" customHeight="1">
      <c r="A26" s="82" t="s">
        <v>1612</v>
      </c>
      <c r="B26" s="53">
        <v>20</v>
      </c>
    </row>
    <row r="27" spans="1:2" s="63" customFormat="1" ht="22.5" customHeight="1">
      <c r="A27" s="81" t="s">
        <v>1351</v>
      </c>
      <c r="B27" s="58">
        <f>B25+B26</f>
        <v>100</v>
      </c>
    </row>
    <row r="28" spans="1:2" s="61" customFormat="1" ht="22.5" customHeight="1">
      <c r="A28" s="64"/>
      <c r="B28" s="83"/>
    </row>
    <row r="29" spans="1:2" s="61" customFormat="1" ht="22.5" customHeight="1">
      <c r="A29" s="64"/>
      <c r="B29" s="83"/>
    </row>
    <row r="30" s="64" customFormat="1" ht="22.5" customHeight="1">
      <c r="B30" s="83"/>
    </row>
    <row r="31" spans="1:2" s="61" customFormat="1" ht="22.5" customHeight="1">
      <c r="A31" s="64"/>
      <c r="B31" s="83"/>
    </row>
    <row r="32" spans="1:2" s="61" customFormat="1" ht="22.5" customHeight="1">
      <c r="A32" s="64"/>
      <c r="B32" s="83"/>
    </row>
    <row r="33" spans="1:2" s="61" customFormat="1" ht="22.5" customHeight="1">
      <c r="A33" s="64"/>
      <c r="B33" s="83"/>
    </row>
    <row r="34" s="64" customFormat="1" ht="22.5" customHeight="1">
      <c r="B34" s="84"/>
    </row>
    <row r="35" spans="1:2" s="61" customFormat="1" ht="22.5" customHeight="1">
      <c r="A35" s="64"/>
      <c r="B35" s="84"/>
    </row>
    <row r="36" spans="1:2" s="61" customFormat="1" ht="22.5" customHeight="1">
      <c r="A36" s="64"/>
      <c r="B36" s="84"/>
    </row>
    <row r="37" spans="1:2" s="64" customFormat="1" ht="22.5" customHeight="1">
      <c r="A37" s="85"/>
      <c r="B37" s="84"/>
    </row>
    <row r="38" s="64" customFormat="1" ht="22.5" customHeight="1">
      <c r="B38" s="84"/>
    </row>
    <row r="39" s="64" customFormat="1" ht="22.5" customHeight="1">
      <c r="B39" s="84"/>
    </row>
    <row r="40" spans="1:2" s="61" customFormat="1" ht="22.5" customHeight="1">
      <c r="A40" s="64"/>
      <c r="B40" s="84"/>
    </row>
    <row r="41" spans="1:2" s="61" customFormat="1" ht="22.5" customHeight="1">
      <c r="A41" s="64"/>
      <c r="B41" s="84"/>
    </row>
    <row r="42" spans="1:2" s="61" customFormat="1" ht="22.5" customHeight="1">
      <c r="A42" s="64"/>
      <c r="B42" s="84"/>
    </row>
    <row r="43" spans="1:2" ht="22.5" customHeight="1">
      <c r="A43" s="86"/>
      <c r="B43" s="87"/>
    </row>
    <row r="44" spans="1:2" ht="22.5" customHeight="1">
      <c r="A44" s="88"/>
      <c r="B44" s="87"/>
    </row>
    <row r="45" spans="1:2" ht="22.5" customHeight="1">
      <c r="A45" s="88"/>
      <c r="B45" s="89"/>
    </row>
    <row r="46" spans="1:2" ht="22.5" customHeight="1">
      <c r="A46" s="88"/>
      <c r="B46" s="89"/>
    </row>
    <row r="47" spans="1:2" ht="22.5" customHeight="1">
      <c r="A47" s="88"/>
      <c r="B47" s="87"/>
    </row>
    <row r="48" spans="1:2" ht="22.5" customHeight="1">
      <c r="A48" s="88"/>
      <c r="B48" s="89"/>
    </row>
    <row r="49" spans="1:2" ht="22.5" customHeight="1">
      <c r="A49" s="86"/>
      <c r="B49" s="87"/>
    </row>
    <row r="50" spans="1:2" ht="22.5" customHeight="1">
      <c r="A50" s="88"/>
      <c r="B50" s="87"/>
    </row>
    <row r="51" spans="1:2" ht="22.5" customHeight="1">
      <c r="A51" s="88"/>
      <c r="B51" s="89"/>
    </row>
    <row r="52" spans="1:2" ht="22.5" customHeight="1">
      <c r="A52" s="88"/>
      <c r="B52" s="89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sheetProtection/>
  <mergeCells count="1">
    <mergeCell ref="A2:B2"/>
  </mergeCells>
  <printOptions horizontalCentered="1"/>
  <pageMargins left="0" right="0" top="0.71" bottom="0.71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showZeros="0" workbookViewId="0" topLeftCell="A1">
      <pane ySplit="4" topLeftCell="A5" activePane="bottomLeft" state="frozen"/>
      <selection pane="bottomLeft" activeCell="F27" sqref="F27"/>
    </sheetView>
  </sheetViews>
  <sheetFormatPr defaultColWidth="9.00390625" defaultRowHeight="14.25"/>
  <cols>
    <col min="1" max="1" width="33.625" style="32" customWidth="1"/>
    <col min="2" max="2" width="10.50390625" style="49" customWidth="1"/>
    <col min="3" max="3" width="10.625" style="49" customWidth="1"/>
    <col min="4" max="4" width="9.625" style="49" customWidth="1"/>
    <col min="5" max="5" width="10.125" style="49" customWidth="1"/>
    <col min="6" max="6" width="8.25390625" style="2" customWidth="1"/>
    <col min="7" max="7" width="8.375" style="2" customWidth="1"/>
    <col min="8" max="16384" width="9.00390625" style="2" customWidth="1"/>
  </cols>
  <sheetData>
    <row r="1" ht="24.75" customHeight="1">
      <c r="A1" s="33" t="s">
        <v>1619</v>
      </c>
    </row>
    <row r="2" spans="1:8" ht="24.75" customHeight="1">
      <c r="A2" s="34" t="s">
        <v>1620</v>
      </c>
      <c r="B2" s="34"/>
      <c r="C2" s="34"/>
      <c r="D2" s="34"/>
      <c r="E2" s="34"/>
      <c r="F2" s="5"/>
      <c r="G2" s="5"/>
      <c r="H2" s="5"/>
    </row>
    <row r="3" spans="1:8" ht="24.75" customHeight="1">
      <c r="A3" s="35"/>
      <c r="B3" s="50"/>
      <c r="C3" s="50"/>
      <c r="D3" s="50"/>
      <c r="E3" s="51" t="s">
        <v>30</v>
      </c>
      <c r="F3" s="7"/>
      <c r="G3" s="7"/>
      <c r="H3" s="7"/>
    </row>
    <row r="4" spans="1:8" ht="24.75" customHeight="1">
      <c r="A4" s="37" t="s">
        <v>1621</v>
      </c>
      <c r="B4" s="38" t="s">
        <v>1250</v>
      </c>
      <c r="C4" s="39" t="s">
        <v>33</v>
      </c>
      <c r="D4" s="38" t="s">
        <v>34</v>
      </c>
      <c r="E4" s="52" t="s">
        <v>1622</v>
      </c>
      <c r="F4" s="42" t="s">
        <v>36</v>
      </c>
      <c r="G4" s="41" t="s">
        <v>37</v>
      </c>
      <c r="H4" s="43" t="s">
        <v>38</v>
      </c>
    </row>
    <row r="5" spans="1:8" ht="24.75" customHeight="1">
      <c r="A5" s="15" t="s">
        <v>1623</v>
      </c>
      <c r="B5" s="9"/>
      <c r="C5" s="19"/>
      <c r="D5" s="45"/>
      <c r="E5" s="53"/>
      <c r="F5" s="18"/>
      <c r="G5" s="17"/>
      <c r="H5" s="18"/>
    </row>
    <row r="6" spans="1:8" ht="24.75" customHeight="1">
      <c r="A6" s="15" t="s">
        <v>1624</v>
      </c>
      <c r="B6" s="9"/>
      <c r="C6" s="19"/>
      <c r="D6" s="45"/>
      <c r="E6" s="53"/>
      <c r="F6" s="54"/>
      <c r="G6" s="17"/>
      <c r="H6" s="54"/>
    </row>
    <row r="7" spans="1:8" ht="24.75" customHeight="1">
      <c r="A7" s="15" t="s">
        <v>1625</v>
      </c>
      <c r="B7" s="9"/>
      <c r="C7" s="19"/>
      <c r="D7" s="45"/>
      <c r="E7" s="53"/>
      <c r="F7" s="54"/>
      <c r="G7" s="17"/>
      <c r="H7" s="54"/>
    </row>
    <row r="8" spans="1:8" ht="24.75" customHeight="1">
      <c r="A8" s="15" t="s">
        <v>1626</v>
      </c>
      <c r="B8" s="9"/>
      <c r="C8" s="19"/>
      <c r="D8" s="45"/>
      <c r="E8" s="53"/>
      <c r="F8" s="55"/>
      <c r="G8" s="17"/>
      <c r="H8" s="55"/>
    </row>
    <row r="9" spans="1:8" ht="24.75" customHeight="1">
      <c r="A9" s="15" t="s">
        <v>1627</v>
      </c>
      <c r="B9" s="9"/>
      <c r="C9" s="19"/>
      <c r="D9" s="45"/>
      <c r="E9" s="53"/>
      <c r="F9" s="18"/>
      <c r="G9" s="17"/>
      <c r="H9" s="18"/>
    </row>
    <row r="10" spans="1:8" ht="24.75" customHeight="1">
      <c r="A10" s="15" t="s">
        <v>1628</v>
      </c>
      <c r="B10" s="9"/>
      <c r="C10" s="19"/>
      <c r="D10" s="45"/>
      <c r="E10" s="53"/>
      <c r="F10" s="18"/>
      <c r="G10" s="17"/>
      <c r="H10" s="18"/>
    </row>
    <row r="11" spans="1:8" ht="24.75" customHeight="1">
      <c r="A11" s="15" t="s">
        <v>1629</v>
      </c>
      <c r="B11" s="9"/>
      <c r="C11" s="19"/>
      <c r="D11" s="45"/>
      <c r="E11" s="53"/>
      <c r="F11" s="18"/>
      <c r="G11" s="17"/>
      <c r="H11" s="18"/>
    </row>
    <row r="12" spans="1:8" ht="24.75" customHeight="1">
      <c r="A12" s="15" t="s">
        <v>1630</v>
      </c>
      <c r="B12" s="9"/>
      <c r="C12" s="19"/>
      <c r="D12" s="45"/>
      <c r="E12" s="53"/>
      <c r="F12" s="56"/>
      <c r="G12" s="17"/>
      <c r="H12" s="56"/>
    </row>
    <row r="13" spans="1:8" ht="24.75" customHeight="1">
      <c r="A13" s="15" t="s">
        <v>1631</v>
      </c>
      <c r="B13" s="9"/>
      <c r="C13" s="19"/>
      <c r="D13" s="45"/>
      <c r="E13" s="53"/>
      <c r="F13" s="18"/>
      <c r="G13" s="17"/>
      <c r="H13" s="18"/>
    </row>
    <row r="14" spans="1:8" ht="24.75" customHeight="1">
      <c r="A14" s="15" t="s">
        <v>1632</v>
      </c>
      <c r="B14" s="9"/>
      <c r="C14" s="19"/>
      <c r="D14" s="45"/>
      <c r="E14" s="53"/>
      <c r="F14" s="18"/>
      <c r="G14" s="17"/>
      <c r="H14" s="18"/>
    </row>
    <row r="15" spans="1:8" ht="24.75" customHeight="1">
      <c r="A15" s="15" t="s">
        <v>1633</v>
      </c>
      <c r="B15" s="9"/>
      <c r="C15" s="19"/>
      <c r="D15" s="45"/>
      <c r="E15" s="53"/>
      <c r="F15" s="18"/>
      <c r="G15" s="17"/>
      <c r="H15" s="18"/>
    </row>
    <row r="16" spans="1:8" ht="24.75" customHeight="1">
      <c r="A16" s="15" t="s">
        <v>1634</v>
      </c>
      <c r="B16" s="9"/>
      <c r="C16" s="19"/>
      <c r="D16" s="45"/>
      <c r="E16" s="53"/>
      <c r="F16" s="18"/>
      <c r="G16" s="17"/>
      <c r="H16" s="18"/>
    </row>
    <row r="17" spans="1:8" ht="24.75" customHeight="1">
      <c r="A17" s="15" t="s">
        <v>1635</v>
      </c>
      <c r="B17" s="9"/>
      <c r="C17" s="19"/>
      <c r="D17" s="45"/>
      <c r="E17" s="53"/>
      <c r="F17" s="18"/>
      <c r="G17" s="17"/>
      <c r="H17" s="18"/>
    </row>
    <row r="18" spans="1:8" ht="24.75" customHeight="1">
      <c r="A18" s="15" t="s">
        <v>1636</v>
      </c>
      <c r="B18" s="9"/>
      <c r="C18" s="19"/>
      <c r="D18" s="45"/>
      <c r="E18" s="53"/>
      <c r="F18" s="18"/>
      <c r="G18" s="17"/>
      <c r="H18" s="18"/>
    </row>
    <row r="19" spans="1:8" ht="24.75" customHeight="1">
      <c r="A19" s="15" t="s">
        <v>1637</v>
      </c>
      <c r="B19" s="9"/>
      <c r="C19" s="19"/>
      <c r="D19" s="45"/>
      <c r="E19" s="53"/>
      <c r="F19" s="18"/>
      <c r="G19" s="17"/>
      <c r="H19" s="18"/>
    </row>
    <row r="20" spans="1:8" ht="24.75" customHeight="1">
      <c r="A20" s="15" t="s">
        <v>1638</v>
      </c>
      <c r="B20" s="9"/>
      <c r="C20" s="19"/>
      <c r="D20" s="45"/>
      <c r="E20" s="53"/>
      <c r="F20" s="18"/>
      <c r="G20" s="17"/>
      <c r="H20" s="18"/>
    </row>
    <row r="21" spans="1:8" ht="24.75" customHeight="1">
      <c r="A21" s="20" t="s">
        <v>1639</v>
      </c>
      <c r="B21" s="9"/>
      <c r="C21" s="19"/>
      <c r="D21" s="45"/>
      <c r="E21" s="53"/>
      <c r="F21" s="18"/>
      <c r="G21" s="17"/>
      <c r="H21" s="18"/>
    </row>
    <row r="22" spans="1:8" ht="24.75" customHeight="1">
      <c r="A22" s="15" t="s">
        <v>1640</v>
      </c>
      <c r="B22" s="9"/>
      <c r="C22" s="19"/>
      <c r="D22" s="45"/>
      <c r="E22" s="53"/>
      <c r="F22" s="56"/>
      <c r="G22" s="17"/>
      <c r="H22" s="56"/>
    </row>
    <row r="23" spans="1:8" ht="24.75" customHeight="1">
      <c r="A23" s="15" t="s">
        <v>1641</v>
      </c>
      <c r="B23" s="9"/>
      <c r="C23" s="19"/>
      <c r="D23" s="45"/>
      <c r="E23" s="53"/>
      <c r="F23" s="18"/>
      <c r="G23" s="17"/>
      <c r="H23" s="18"/>
    </row>
    <row r="24" spans="1:8" ht="24.75" customHeight="1">
      <c r="A24" s="15" t="s">
        <v>1642</v>
      </c>
      <c r="B24" s="9"/>
      <c r="C24" s="19"/>
      <c r="D24" s="45"/>
      <c r="E24" s="53"/>
      <c r="F24" s="19"/>
      <c r="G24" s="17"/>
      <c r="H24" s="19"/>
    </row>
    <row r="25" spans="1:8" ht="24.75" customHeight="1">
      <c r="A25" s="44" t="s">
        <v>1643</v>
      </c>
      <c r="B25" s="21">
        <v>0</v>
      </c>
      <c r="C25" s="21">
        <v>0</v>
      </c>
      <c r="D25" s="45">
        <f>SUM(D26)</f>
        <v>0</v>
      </c>
      <c r="E25" s="53"/>
      <c r="F25" s="57"/>
      <c r="G25" s="17"/>
      <c r="H25" s="19"/>
    </row>
    <row r="26" spans="1:8" ht="24.75" customHeight="1">
      <c r="A26" s="44" t="s">
        <v>1644</v>
      </c>
      <c r="B26" s="21"/>
      <c r="C26" s="16"/>
      <c r="D26" s="46"/>
      <c r="E26" s="53"/>
      <c r="F26" s="57"/>
      <c r="G26" s="17"/>
      <c r="H26" s="19"/>
    </row>
    <row r="27" spans="1:8" ht="24.75" customHeight="1">
      <c r="A27" s="20" t="s">
        <v>1645</v>
      </c>
      <c r="B27" s="21">
        <v>7715</v>
      </c>
      <c r="C27" s="21">
        <v>7715</v>
      </c>
      <c r="D27" s="45">
        <v>6552</v>
      </c>
      <c r="E27" s="53">
        <f aca="true" t="shared" si="0" ref="E25:E28">D27/C27*100</f>
        <v>84.9254698639015</v>
      </c>
      <c r="F27" s="45">
        <v>8452</v>
      </c>
      <c r="G27" s="17">
        <f>(D27-F27)/F27*100</f>
        <v>-22.479886417415994</v>
      </c>
      <c r="H27" s="19"/>
    </row>
    <row r="28" spans="1:8" s="31" customFormat="1" ht="24.75" customHeight="1">
      <c r="A28" s="23" t="s">
        <v>1646</v>
      </c>
      <c r="B28" s="47">
        <f>B27+B25</f>
        <v>7715</v>
      </c>
      <c r="C28" s="47">
        <f>C27+C25</f>
        <v>7715</v>
      </c>
      <c r="D28" s="47">
        <f>D27+D25</f>
        <v>6552</v>
      </c>
      <c r="E28" s="58">
        <f t="shared" si="0"/>
        <v>84.9254698639015</v>
      </c>
      <c r="F28" s="47">
        <f>SUM(F5,F9,F13,F17,F21,F25,F27)</f>
        <v>8452</v>
      </c>
      <c r="G28" s="26">
        <f>(D28-F28)/F28*100</f>
        <v>-22.479886417415994</v>
      </c>
      <c r="H28" s="48"/>
    </row>
  </sheetData>
  <sheetProtection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Zeros="0" workbookViewId="0" topLeftCell="A1">
      <pane ySplit="4" topLeftCell="A14" activePane="bottomLeft" state="frozen"/>
      <selection pane="bottomLeft" activeCell="F29" sqref="F29"/>
    </sheetView>
  </sheetViews>
  <sheetFormatPr defaultColWidth="9.00390625" defaultRowHeight="14.25"/>
  <cols>
    <col min="1" max="1" width="33.75390625" style="32" customWidth="1"/>
    <col min="2" max="2" width="12.625" style="32" bestFit="1" customWidth="1"/>
    <col min="3" max="3" width="10.00390625" style="32" customWidth="1"/>
    <col min="4" max="4" width="9.125" style="32" customWidth="1"/>
    <col min="5" max="5" width="9.25390625" style="2" customWidth="1"/>
    <col min="6" max="6" width="9.75390625" style="2" customWidth="1"/>
    <col min="7" max="16384" width="9.00390625" style="2" customWidth="1"/>
  </cols>
  <sheetData>
    <row r="1" ht="17.25" customHeight="1">
      <c r="A1" s="33" t="s">
        <v>1647</v>
      </c>
    </row>
    <row r="2" spans="1:8" ht="24.75" customHeight="1">
      <c r="A2" s="34" t="s">
        <v>1648</v>
      </c>
      <c r="B2" s="34"/>
      <c r="C2" s="34"/>
      <c r="D2" s="34"/>
      <c r="E2" s="5"/>
      <c r="F2" s="5"/>
      <c r="G2" s="5"/>
      <c r="H2" s="5"/>
    </row>
    <row r="3" spans="1:8" ht="24.75" customHeight="1">
      <c r="A3" s="35"/>
      <c r="B3" s="35"/>
      <c r="C3" s="35"/>
      <c r="D3" s="35"/>
      <c r="E3" s="36" t="s">
        <v>30</v>
      </c>
      <c r="F3" s="36"/>
      <c r="G3" s="36"/>
      <c r="H3" s="36"/>
    </row>
    <row r="4" spans="1:8" ht="24.75" customHeight="1">
      <c r="A4" s="37" t="s">
        <v>1621</v>
      </c>
      <c r="B4" s="38" t="s">
        <v>1250</v>
      </c>
      <c r="C4" s="39" t="s">
        <v>33</v>
      </c>
      <c r="D4" s="40" t="s">
        <v>34</v>
      </c>
      <c r="E4" s="41" t="s">
        <v>1622</v>
      </c>
      <c r="F4" s="42" t="s">
        <v>36</v>
      </c>
      <c r="G4" s="41" t="s">
        <v>37</v>
      </c>
      <c r="H4" s="43" t="s">
        <v>38</v>
      </c>
    </row>
    <row r="5" spans="1:8" ht="24.75" customHeight="1">
      <c r="A5" s="15" t="s">
        <v>1649</v>
      </c>
      <c r="B5" s="9"/>
      <c r="C5" s="19"/>
      <c r="D5" s="40"/>
      <c r="E5" s="17"/>
      <c r="F5" s="18"/>
      <c r="G5" s="17"/>
      <c r="H5" s="19"/>
    </row>
    <row r="6" spans="1:8" ht="24.75" customHeight="1">
      <c r="A6" s="15" t="s">
        <v>1650</v>
      </c>
      <c r="B6" s="9"/>
      <c r="C6" s="19"/>
      <c r="D6" s="40"/>
      <c r="E6" s="17"/>
      <c r="F6" s="18"/>
      <c r="G6" s="17"/>
      <c r="H6" s="19"/>
    </row>
    <row r="7" spans="1:8" ht="24.75" customHeight="1">
      <c r="A7" s="15" t="s">
        <v>1651</v>
      </c>
      <c r="B7" s="9"/>
      <c r="C7" s="19"/>
      <c r="D7" s="40"/>
      <c r="E7" s="17"/>
      <c r="F7" s="18"/>
      <c r="G7" s="17"/>
      <c r="H7" s="19"/>
    </row>
    <row r="8" spans="1:8" ht="24.75" customHeight="1">
      <c r="A8" s="15" t="s">
        <v>1652</v>
      </c>
      <c r="B8" s="9"/>
      <c r="C8" s="19"/>
      <c r="D8" s="40"/>
      <c r="E8" s="17"/>
      <c r="F8" s="18"/>
      <c r="G8" s="17"/>
      <c r="H8" s="19"/>
    </row>
    <row r="9" spans="1:8" ht="24.75" customHeight="1">
      <c r="A9" s="15" t="s">
        <v>1653</v>
      </c>
      <c r="B9" s="9"/>
      <c r="C9" s="19"/>
      <c r="D9" s="40"/>
      <c r="E9" s="17"/>
      <c r="F9" s="18"/>
      <c r="G9" s="17"/>
      <c r="H9" s="19"/>
    </row>
    <row r="10" spans="1:8" ht="24.75" customHeight="1">
      <c r="A10" s="15" t="s">
        <v>1654</v>
      </c>
      <c r="B10" s="9"/>
      <c r="C10" s="19"/>
      <c r="D10" s="40"/>
      <c r="E10" s="17"/>
      <c r="F10" s="18"/>
      <c r="G10" s="17"/>
      <c r="H10" s="19"/>
    </row>
    <row r="11" spans="1:8" ht="24.75" customHeight="1">
      <c r="A11" s="15" t="s">
        <v>1655</v>
      </c>
      <c r="B11" s="9"/>
      <c r="C11" s="19"/>
      <c r="D11" s="40"/>
      <c r="E11" s="17"/>
      <c r="F11" s="18"/>
      <c r="G11" s="17"/>
      <c r="H11" s="19"/>
    </row>
    <row r="12" spans="1:8" ht="24.75" customHeight="1">
      <c r="A12" s="15" t="s">
        <v>1656</v>
      </c>
      <c r="B12" s="9"/>
      <c r="C12" s="19"/>
      <c r="D12" s="40"/>
      <c r="E12" s="17"/>
      <c r="F12" s="18"/>
      <c r="G12" s="17"/>
      <c r="H12" s="19"/>
    </row>
    <row r="13" spans="1:8" ht="24.75" customHeight="1">
      <c r="A13" s="15" t="s">
        <v>1652</v>
      </c>
      <c r="B13" s="9"/>
      <c r="C13" s="19"/>
      <c r="D13" s="40"/>
      <c r="E13" s="17"/>
      <c r="F13" s="18"/>
      <c r="G13" s="17"/>
      <c r="H13" s="19"/>
    </row>
    <row r="14" spans="1:8" ht="24.75" customHeight="1">
      <c r="A14" s="15" t="s">
        <v>1657</v>
      </c>
      <c r="B14" s="9"/>
      <c r="C14" s="19"/>
      <c r="D14" s="40"/>
      <c r="E14" s="17"/>
      <c r="F14" s="18"/>
      <c r="G14" s="17"/>
      <c r="H14" s="19"/>
    </row>
    <row r="15" spans="1:8" ht="24.75" customHeight="1">
      <c r="A15" s="15" t="s">
        <v>1658</v>
      </c>
      <c r="B15" s="9"/>
      <c r="C15" s="19"/>
      <c r="D15" s="40"/>
      <c r="E15" s="17"/>
      <c r="F15" s="18"/>
      <c r="G15" s="17"/>
      <c r="H15" s="19"/>
    </row>
    <row r="16" spans="1:8" ht="24.75" customHeight="1">
      <c r="A16" s="15" t="s">
        <v>1659</v>
      </c>
      <c r="B16" s="9"/>
      <c r="C16" s="19"/>
      <c r="D16" s="40"/>
      <c r="E16" s="17"/>
      <c r="F16" s="18"/>
      <c r="G16" s="17"/>
      <c r="H16" s="19"/>
    </row>
    <row r="17" spans="1:8" ht="24.75" customHeight="1">
      <c r="A17" s="15" t="s">
        <v>1660</v>
      </c>
      <c r="B17" s="9"/>
      <c r="C17" s="19"/>
      <c r="D17" s="40"/>
      <c r="E17" s="17"/>
      <c r="F17" s="18"/>
      <c r="G17" s="17"/>
      <c r="H17" s="19"/>
    </row>
    <row r="18" spans="1:8" ht="24.75" customHeight="1">
      <c r="A18" s="15" t="s">
        <v>1661</v>
      </c>
      <c r="B18" s="9"/>
      <c r="C18" s="19"/>
      <c r="D18" s="40"/>
      <c r="E18" s="17"/>
      <c r="F18" s="18"/>
      <c r="G18" s="17"/>
      <c r="H18" s="19"/>
    </row>
    <row r="19" spans="1:8" ht="24.75" customHeight="1">
      <c r="A19" s="15" t="s">
        <v>1662</v>
      </c>
      <c r="B19" s="9"/>
      <c r="C19" s="19"/>
      <c r="D19" s="40"/>
      <c r="E19" s="17"/>
      <c r="F19" s="18"/>
      <c r="G19" s="17"/>
      <c r="H19" s="19"/>
    </row>
    <row r="20" spans="1:8" ht="24.75" customHeight="1">
      <c r="A20" s="15" t="s">
        <v>1663</v>
      </c>
      <c r="B20" s="9"/>
      <c r="C20" s="19"/>
      <c r="D20" s="40"/>
      <c r="E20" s="17"/>
      <c r="F20" s="18"/>
      <c r="G20" s="17"/>
      <c r="H20" s="19"/>
    </row>
    <row r="21" spans="1:8" ht="24.75" customHeight="1">
      <c r="A21" s="15" t="s">
        <v>1664</v>
      </c>
      <c r="B21" s="9"/>
      <c r="C21" s="19"/>
      <c r="D21" s="40"/>
      <c r="E21" s="17"/>
      <c r="F21" s="18"/>
      <c r="G21" s="17"/>
      <c r="H21" s="19"/>
    </row>
    <row r="22" spans="1:8" ht="24.75" customHeight="1">
      <c r="A22" s="15" t="s">
        <v>1665</v>
      </c>
      <c r="B22" s="9"/>
      <c r="C22" s="19"/>
      <c r="D22" s="40"/>
      <c r="E22" s="17"/>
      <c r="F22" s="18"/>
      <c r="G22" s="17"/>
      <c r="H22" s="19"/>
    </row>
    <row r="23" spans="1:8" ht="24.75" customHeight="1">
      <c r="A23" s="20" t="s">
        <v>1666</v>
      </c>
      <c r="B23" s="9"/>
      <c r="C23" s="19"/>
      <c r="D23" s="40"/>
      <c r="E23" s="17"/>
      <c r="F23" s="18"/>
      <c r="G23" s="17"/>
      <c r="H23" s="19"/>
    </row>
    <row r="24" spans="1:8" ht="24.75" customHeight="1">
      <c r="A24" s="15" t="s">
        <v>1667</v>
      </c>
      <c r="B24" s="9"/>
      <c r="C24" s="19"/>
      <c r="D24" s="40"/>
      <c r="E24" s="17"/>
      <c r="F24" s="18"/>
      <c r="G24" s="17"/>
      <c r="H24" s="19"/>
    </row>
    <row r="25" spans="1:8" ht="24.75" customHeight="1">
      <c r="A25" s="15" t="s">
        <v>1668</v>
      </c>
      <c r="B25" s="9"/>
      <c r="C25" s="19"/>
      <c r="D25" s="40"/>
      <c r="E25" s="17"/>
      <c r="F25" s="18"/>
      <c r="G25" s="17"/>
      <c r="H25" s="19"/>
    </row>
    <row r="26" spans="1:8" ht="24.75" customHeight="1">
      <c r="A26" s="44" t="s">
        <v>1643</v>
      </c>
      <c r="B26" s="21">
        <v>0</v>
      </c>
      <c r="C26" s="16"/>
      <c r="D26" s="45">
        <f>D27</f>
        <v>0</v>
      </c>
      <c r="E26" s="17"/>
      <c r="F26" s="21"/>
      <c r="G26" s="17"/>
      <c r="H26" s="19"/>
    </row>
    <row r="27" spans="1:8" ht="24.75" customHeight="1">
      <c r="A27" s="44" t="s">
        <v>1644</v>
      </c>
      <c r="B27" s="21"/>
      <c r="C27" s="16"/>
      <c r="D27" s="46"/>
      <c r="E27" s="17"/>
      <c r="F27" s="21"/>
      <c r="G27" s="17"/>
      <c r="H27" s="19"/>
    </row>
    <row r="28" spans="1:8" ht="24.75" customHeight="1">
      <c r="A28" s="20" t="s">
        <v>1669</v>
      </c>
      <c r="B28" s="21">
        <v>4674</v>
      </c>
      <c r="C28" s="21">
        <v>4674</v>
      </c>
      <c r="D28" s="45">
        <v>7935</v>
      </c>
      <c r="E28" s="17">
        <f>D28/C28*100</f>
        <v>169.76893453145058</v>
      </c>
      <c r="F28" s="21">
        <v>4605</v>
      </c>
      <c r="G28" s="17">
        <f>(D28-F28)/F28*100</f>
        <v>72.31270358306189</v>
      </c>
      <c r="H28" s="19"/>
    </row>
    <row r="29" spans="1:8" s="31" customFormat="1" ht="24.75" customHeight="1">
      <c r="A29" s="23" t="s">
        <v>1670</v>
      </c>
      <c r="B29" s="47">
        <f aca="true" t="shared" si="0" ref="B29:F29">B28+B26</f>
        <v>4674</v>
      </c>
      <c r="C29" s="47">
        <f t="shared" si="0"/>
        <v>4674</v>
      </c>
      <c r="D29" s="47">
        <f t="shared" si="0"/>
        <v>7935</v>
      </c>
      <c r="E29" s="26">
        <f>D29/C29*100</f>
        <v>169.76893453145058</v>
      </c>
      <c r="F29" s="47">
        <f t="shared" si="0"/>
        <v>4605</v>
      </c>
      <c r="G29" s="26">
        <f>(D29-F29)/F29*100</f>
        <v>72.31270358306189</v>
      </c>
      <c r="H29" s="48"/>
    </row>
  </sheetData>
  <sheetProtection/>
  <mergeCells count="2">
    <mergeCell ref="A2:H2"/>
    <mergeCell ref="E3:H3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pane ySplit="4" topLeftCell="A8" activePane="bottomLeft" state="frozen"/>
      <selection pane="bottomLeft" activeCell="B25" sqref="B25"/>
    </sheetView>
  </sheetViews>
  <sheetFormatPr defaultColWidth="9.00390625" defaultRowHeight="14.25"/>
  <cols>
    <col min="1" max="1" width="37.25390625" style="2" customWidth="1"/>
    <col min="2" max="2" width="9.25390625" style="3" customWidth="1"/>
    <col min="3" max="3" width="11.75390625" style="3" customWidth="1"/>
    <col min="4" max="4" width="11.00390625" style="3" customWidth="1"/>
    <col min="5" max="5" width="9.125" style="3" customWidth="1"/>
    <col min="6" max="6" width="9.50390625" style="2" customWidth="1"/>
    <col min="7" max="7" width="8.25390625" style="2" customWidth="1"/>
    <col min="8" max="16384" width="9.00390625" style="2" customWidth="1"/>
  </cols>
  <sheetData>
    <row r="1" ht="24.75" customHeight="1">
      <c r="A1" s="4" t="s">
        <v>1671</v>
      </c>
    </row>
    <row r="2" spans="1:8" ht="24.75" customHeight="1">
      <c r="A2" s="5" t="s">
        <v>1672</v>
      </c>
      <c r="B2" s="5"/>
      <c r="C2" s="5"/>
      <c r="D2" s="5"/>
      <c r="E2" s="5"/>
      <c r="F2" s="5"/>
      <c r="G2" s="5"/>
      <c r="H2" s="5"/>
    </row>
    <row r="3" spans="1:8" ht="24.75" customHeight="1">
      <c r="A3" s="6"/>
      <c r="B3" s="7"/>
      <c r="C3" s="7"/>
      <c r="D3" s="7"/>
      <c r="E3" s="7" t="s">
        <v>30</v>
      </c>
      <c r="F3" s="7"/>
      <c r="G3" s="7"/>
      <c r="H3" s="7"/>
    </row>
    <row r="4" spans="1:8" ht="24.75" customHeight="1">
      <c r="A4" s="8" t="s">
        <v>1621</v>
      </c>
      <c r="B4" s="9" t="s">
        <v>1250</v>
      </c>
      <c r="C4" s="10" t="s">
        <v>33</v>
      </c>
      <c r="D4" s="11" t="s">
        <v>34</v>
      </c>
      <c r="E4" s="12" t="s">
        <v>1622</v>
      </c>
      <c r="F4" s="13" t="s">
        <v>36</v>
      </c>
      <c r="G4" s="12" t="s">
        <v>37</v>
      </c>
      <c r="H4" s="14" t="s">
        <v>38</v>
      </c>
    </row>
    <row r="5" spans="1:8" ht="24.75" customHeight="1">
      <c r="A5" s="15" t="s">
        <v>1673</v>
      </c>
      <c r="B5" s="9"/>
      <c r="C5" s="9">
        <f aca="true" t="shared" si="0" ref="C5:C9">SUM(C6)</f>
        <v>0</v>
      </c>
      <c r="D5" s="16"/>
      <c r="E5" s="17"/>
      <c r="F5" s="18"/>
      <c r="G5" s="17"/>
      <c r="H5" s="19"/>
    </row>
    <row r="6" spans="1:8" ht="24.75" customHeight="1">
      <c r="A6" s="15" t="s">
        <v>1674</v>
      </c>
      <c r="B6" s="9"/>
      <c r="C6" s="9"/>
      <c r="D6" s="16"/>
      <c r="E6" s="17"/>
      <c r="F6" s="18"/>
      <c r="G6" s="17"/>
      <c r="H6" s="19"/>
    </row>
    <row r="7" spans="1:8" ht="24.75" customHeight="1">
      <c r="A7" s="15" t="s">
        <v>1675</v>
      </c>
      <c r="B7" s="9"/>
      <c r="C7" s="9">
        <f t="shared" si="0"/>
        <v>0</v>
      </c>
      <c r="D7" s="16"/>
      <c r="E7" s="17"/>
      <c r="F7" s="18"/>
      <c r="G7" s="17"/>
      <c r="H7" s="19"/>
    </row>
    <row r="8" spans="1:8" ht="24.75" customHeight="1">
      <c r="A8" s="15" t="s">
        <v>1676</v>
      </c>
      <c r="B8" s="9"/>
      <c r="C8" s="9"/>
      <c r="D8" s="16"/>
      <c r="E8" s="17"/>
      <c r="F8" s="18"/>
      <c r="G8" s="17"/>
      <c r="H8" s="19"/>
    </row>
    <row r="9" spans="1:8" ht="24.75" customHeight="1">
      <c r="A9" s="15" t="s">
        <v>1677</v>
      </c>
      <c r="B9" s="9"/>
      <c r="C9" s="9">
        <f t="shared" si="0"/>
        <v>0</v>
      </c>
      <c r="D9" s="16"/>
      <c r="E9" s="17"/>
      <c r="F9" s="18"/>
      <c r="G9" s="17"/>
      <c r="H9" s="19"/>
    </row>
    <row r="10" spans="1:8" ht="24.75" customHeight="1">
      <c r="A10" s="15" t="s">
        <v>1678</v>
      </c>
      <c r="B10" s="9"/>
      <c r="C10" s="9"/>
      <c r="D10" s="16"/>
      <c r="E10" s="17"/>
      <c r="F10" s="18"/>
      <c r="G10" s="17"/>
      <c r="H10" s="19"/>
    </row>
    <row r="11" spans="1:8" ht="24.75" customHeight="1">
      <c r="A11" s="15" t="s">
        <v>1679</v>
      </c>
      <c r="B11" s="9"/>
      <c r="C11" s="9">
        <f>SUM(C12)</f>
        <v>0</v>
      </c>
      <c r="D11" s="16"/>
      <c r="E11" s="17"/>
      <c r="F11" s="18"/>
      <c r="G11" s="17"/>
      <c r="H11" s="19"/>
    </row>
    <row r="12" spans="1:8" ht="24.75" customHeight="1">
      <c r="A12" s="15" t="s">
        <v>1680</v>
      </c>
      <c r="B12" s="9"/>
      <c r="C12" s="9"/>
      <c r="D12" s="16"/>
      <c r="E12" s="17"/>
      <c r="F12" s="18"/>
      <c r="G12" s="17"/>
      <c r="H12" s="19"/>
    </row>
    <row r="13" spans="1:8" ht="24.75" customHeight="1">
      <c r="A13" s="20" t="s">
        <v>1681</v>
      </c>
      <c r="B13" s="9"/>
      <c r="C13" s="9">
        <f>SUM(C14)</f>
        <v>0</v>
      </c>
      <c r="D13" s="16"/>
      <c r="E13" s="17"/>
      <c r="F13" s="18"/>
      <c r="G13" s="17"/>
      <c r="H13" s="19"/>
    </row>
    <row r="14" spans="1:8" ht="24.75" customHeight="1">
      <c r="A14" s="20" t="s">
        <v>1682</v>
      </c>
      <c r="B14" s="9"/>
      <c r="C14" s="9"/>
      <c r="D14" s="16"/>
      <c r="E14" s="17"/>
      <c r="F14" s="18"/>
      <c r="G14" s="17"/>
      <c r="H14" s="19"/>
    </row>
    <row r="15" spans="1:8" ht="24.75" customHeight="1">
      <c r="A15" s="20" t="s">
        <v>1683</v>
      </c>
      <c r="B15" s="21">
        <f>SUM(B17,B19,B21)</f>
        <v>0</v>
      </c>
      <c r="C15" s="21"/>
      <c r="D15" s="16">
        <f>SUM(D17,D19,D21)</f>
        <v>0</v>
      </c>
      <c r="E15" s="17"/>
      <c r="F15" s="21"/>
      <c r="G15" s="17"/>
      <c r="H15" s="19"/>
    </row>
    <row r="16" spans="1:8" ht="24.75" customHeight="1">
      <c r="A16" s="20" t="s">
        <v>1684</v>
      </c>
      <c r="B16" s="21">
        <f>SUM(B18,B20,B22)</f>
        <v>0</v>
      </c>
      <c r="C16" s="21"/>
      <c r="D16" s="16"/>
      <c r="E16" s="17"/>
      <c r="F16" s="21"/>
      <c r="G16" s="17"/>
      <c r="H16" s="19"/>
    </row>
    <row r="17" spans="1:8" ht="24.75" customHeight="1">
      <c r="A17" s="15" t="s">
        <v>1685</v>
      </c>
      <c r="B17" s="21"/>
      <c r="C17" s="21"/>
      <c r="D17" s="16"/>
      <c r="E17" s="17"/>
      <c r="F17" s="21"/>
      <c r="G17" s="17"/>
      <c r="H17" s="19"/>
    </row>
    <row r="18" spans="1:8" ht="24.75" customHeight="1">
      <c r="A18" s="15" t="s">
        <v>1686</v>
      </c>
      <c r="B18" s="21"/>
      <c r="C18" s="21"/>
      <c r="D18" s="16"/>
      <c r="E18" s="17"/>
      <c r="F18" s="21"/>
      <c r="G18" s="17"/>
      <c r="H18" s="19"/>
    </row>
    <row r="19" spans="1:8" ht="24.75" customHeight="1">
      <c r="A19" s="15" t="s">
        <v>1687</v>
      </c>
      <c r="B19" s="21"/>
      <c r="C19" s="21"/>
      <c r="D19" s="16"/>
      <c r="E19" s="17"/>
      <c r="F19" s="21"/>
      <c r="G19" s="17"/>
      <c r="H19" s="19"/>
    </row>
    <row r="20" spans="1:8" ht="24.75" customHeight="1">
      <c r="A20" s="15" t="s">
        <v>1688</v>
      </c>
      <c r="B20" s="21"/>
      <c r="C20" s="21"/>
      <c r="D20" s="16"/>
      <c r="E20" s="17"/>
      <c r="F20" s="18"/>
      <c r="G20" s="17"/>
      <c r="H20" s="19"/>
    </row>
    <row r="21" spans="1:8" ht="24.75" customHeight="1">
      <c r="A21" s="15" t="s">
        <v>1689</v>
      </c>
      <c r="B21" s="21"/>
      <c r="C21" s="21"/>
      <c r="D21" s="16"/>
      <c r="E21" s="17"/>
      <c r="F21" s="18"/>
      <c r="G21" s="17"/>
      <c r="H21" s="19"/>
    </row>
    <row r="22" spans="1:8" ht="24.75" customHeight="1">
      <c r="A22" s="15" t="s">
        <v>1690</v>
      </c>
      <c r="B22" s="21"/>
      <c r="C22" s="21"/>
      <c r="D22" s="16"/>
      <c r="E22" s="17"/>
      <c r="F22" s="18"/>
      <c r="G22" s="17"/>
      <c r="H22" s="19"/>
    </row>
    <row r="23" spans="1:8" ht="24.75" customHeight="1">
      <c r="A23" s="20" t="s">
        <v>1691</v>
      </c>
      <c r="B23" s="21">
        <v>3041</v>
      </c>
      <c r="C23" s="21">
        <v>3041</v>
      </c>
      <c r="D23" s="16">
        <v>-1383</v>
      </c>
      <c r="E23" s="17">
        <f>D23/C23*100</f>
        <v>-45.47846103255508</v>
      </c>
      <c r="F23" s="21">
        <v>3847</v>
      </c>
      <c r="G23" s="17">
        <f aca="true" t="shared" si="1" ref="G23:G26">(D23-F23)/F23*100</f>
        <v>-135.9500909799844</v>
      </c>
      <c r="H23" s="19"/>
    </row>
    <row r="24" spans="1:8" ht="24.75" customHeight="1">
      <c r="A24" s="20" t="s">
        <v>1692</v>
      </c>
      <c r="B24" s="21">
        <v>25155</v>
      </c>
      <c r="C24" s="21">
        <v>25155</v>
      </c>
      <c r="D24" s="16">
        <v>21248</v>
      </c>
      <c r="E24" s="17">
        <f aca="true" t="shared" si="2" ref="E23:E26">D24/C24*100</f>
        <v>84.46829656131982</v>
      </c>
      <c r="F24" s="22">
        <v>22630</v>
      </c>
      <c r="G24" s="17">
        <f t="shared" si="1"/>
        <v>-6.106937693327442</v>
      </c>
      <c r="H24" s="19"/>
    </row>
    <row r="25" spans="1:8" s="1" customFormat="1" ht="24.75" customHeight="1">
      <c r="A25" s="23" t="s">
        <v>1693</v>
      </c>
      <c r="B25" s="24">
        <f>SUM(B5,B7,B9,B11,B13,B15,B23)</f>
        <v>3041</v>
      </c>
      <c r="C25" s="25">
        <f aca="true" t="shared" si="3" ref="B25:F25">SUM(C5,C7,C9,C11,C13,C15,C23)</f>
        <v>3041</v>
      </c>
      <c r="D25" s="24">
        <f t="shared" si="3"/>
        <v>-1383</v>
      </c>
      <c r="E25" s="26">
        <f t="shared" si="2"/>
        <v>-45.47846103255508</v>
      </c>
      <c r="F25" s="24">
        <f>SUM(F5,F7,F9,F11,F13,F15,F23)</f>
        <v>3847</v>
      </c>
      <c r="G25" s="26">
        <f t="shared" si="1"/>
        <v>-135.9500909799844</v>
      </c>
      <c r="H25" s="27"/>
    </row>
    <row r="26" spans="1:8" s="1" customFormat="1" ht="24.75" customHeight="1">
      <c r="A26" s="23" t="s">
        <v>1694</v>
      </c>
      <c r="B26" s="24">
        <f>SUM(B6,B8,B10,B12,B14,B16,B24)</f>
        <v>25155</v>
      </c>
      <c r="C26" s="25">
        <f aca="true" t="shared" si="4" ref="B26:F26">SUM(C6,C8,C10,C12,C14,C16,C24)</f>
        <v>25155</v>
      </c>
      <c r="D26" s="24">
        <f t="shared" si="4"/>
        <v>21248</v>
      </c>
      <c r="E26" s="26">
        <f t="shared" si="2"/>
        <v>84.46829656131982</v>
      </c>
      <c r="F26" s="24">
        <f>SUM(F6,F8,F10,F12,F14,F16,F24)</f>
        <v>22630</v>
      </c>
      <c r="G26" s="26">
        <f t="shared" si="1"/>
        <v>-6.106937693327442</v>
      </c>
      <c r="H26" s="27"/>
    </row>
    <row r="27" spans="1:5" ht="102.75" customHeight="1">
      <c r="A27" s="28"/>
      <c r="B27" s="29"/>
      <c r="C27" s="29"/>
      <c r="D27" s="29"/>
      <c r="E27" s="30"/>
    </row>
  </sheetData>
  <sheetProtection/>
  <mergeCells count="3">
    <mergeCell ref="A2:H2"/>
    <mergeCell ref="E3:H3"/>
    <mergeCell ref="A27:E27"/>
  </mergeCells>
  <printOptions horizontalCentered="1"/>
  <pageMargins left="0" right="0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2"/>
  <sheetViews>
    <sheetView showGridLines="0" showZeros="0" tabSelected="1" workbookViewId="0" topLeftCell="A1">
      <pane xSplit="1" ySplit="4" topLeftCell="B1225" activePane="bottomRight" state="frozen"/>
      <selection pane="bottomRight" activeCell="F1" sqref="F1:F65536"/>
    </sheetView>
  </sheetViews>
  <sheetFormatPr defaultColWidth="9.00390625" defaultRowHeight="14.25"/>
  <cols>
    <col min="1" max="1" width="37.75390625" style="396" customWidth="1"/>
    <col min="2" max="7" width="10.75390625" style="423" customWidth="1"/>
    <col min="8" max="8" width="8.375" style="396" customWidth="1"/>
    <col min="9" max="9" width="9.00390625" style="396" hidden="1" customWidth="1"/>
    <col min="10" max="10" width="16.25390625" style="396" hidden="1" customWidth="1"/>
    <col min="11" max="11" width="9.625" style="396" hidden="1" customWidth="1"/>
    <col min="12" max="12" width="10.75390625" style="396" hidden="1" customWidth="1"/>
    <col min="13" max="16384" width="9.00390625" style="396" customWidth="1"/>
  </cols>
  <sheetData>
    <row r="1" ht="24.75" customHeight="1">
      <c r="A1" s="424" t="s">
        <v>65</v>
      </c>
    </row>
    <row r="2" spans="1:8" ht="24.75" customHeight="1">
      <c r="A2" s="425" t="s">
        <v>66</v>
      </c>
      <c r="B2" s="425"/>
      <c r="C2" s="425"/>
      <c r="D2" s="425"/>
      <c r="E2" s="425"/>
      <c r="F2" s="425"/>
      <c r="G2" s="425"/>
      <c r="H2" s="425"/>
    </row>
    <row r="3" spans="1:8" ht="24.75" customHeight="1">
      <c r="A3" s="426"/>
      <c r="B3" s="406"/>
      <c r="C3" s="427"/>
      <c r="D3" s="427"/>
      <c r="E3" s="427"/>
      <c r="G3" s="428" t="s">
        <v>30</v>
      </c>
      <c r="H3" s="428"/>
    </row>
    <row r="4" spans="1:12" s="394" customFormat="1" ht="19.5" customHeight="1">
      <c r="A4" s="429" t="s">
        <v>31</v>
      </c>
      <c r="B4" s="39" t="s">
        <v>32</v>
      </c>
      <c r="C4" s="430" t="s">
        <v>33</v>
      </c>
      <c r="D4" s="109" t="s">
        <v>34</v>
      </c>
      <c r="E4" s="109" t="s">
        <v>67</v>
      </c>
      <c r="F4" s="109" t="s">
        <v>36</v>
      </c>
      <c r="G4" s="109" t="s">
        <v>68</v>
      </c>
      <c r="H4" s="431" t="s">
        <v>38</v>
      </c>
      <c r="J4" s="438" t="s">
        <v>69</v>
      </c>
      <c r="K4" s="394">
        <v>2013</v>
      </c>
      <c r="L4" s="394">
        <v>2012</v>
      </c>
    </row>
    <row r="5" spans="1:10" s="394" customFormat="1" ht="19.5" customHeight="1">
      <c r="A5" s="432" t="s">
        <v>70</v>
      </c>
      <c r="B5" s="373">
        <f>B6+B18+B27+B38+B50+B61+B72+B84+B93+B97+B104+B113+B121+B125+B132+B135+B141+B148+B155+B162+B169+B176+B184+B188+B194+B198+B216</f>
        <v>25307</v>
      </c>
      <c r="C5" s="373">
        <f>C6+C18+C27+C38+C50+C61+C72+C84+C93+C97+C104+C113+C121+C125+C132+C135+C141+C148+C155+C162+C169+C176+C184+C188+C194+C198+C216</f>
        <v>26244</v>
      </c>
      <c r="D5" s="373">
        <f>D6+D18+D27+D38+D50+D61+D72+D84+D93+D97+D104+D113+D121+D125+D132+D135+D141+D148+D155+D162+D169+D176+D184+D188+D194+D198+D216</f>
        <v>26484</v>
      </c>
      <c r="E5" s="53">
        <f>D5/C5*100</f>
        <v>100.91449474165523</v>
      </c>
      <c r="F5" s="373">
        <f>F6+F18+F27+F38+F50+F61+F72+F84+F93+F97+F104+F113+F121+F125+F132+F135+F141+F148+F155+F162+F169+F176+F184+F188+F194+F198+F216</f>
        <v>22564</v>
      </c>
      <c r="G5" s="53">
        <f>(D5-F5)/F5*100</f>
        <v>17.372806240028364</v>
      </c>
      <c r="H5" s="433"/>
      <c r="J5" s="439"/>
    </row>
    <row r="6" spans="1:10" s="394" customFormat="1" ht="19.5" customHeight="1">
      <c r="A6" s="432" t="s">
        <v>71</v>
      </c>
      <c r="B6" s="373">
        <v>839</v>
      </c>
      <c r="C6" s="373">
        <f>SUM(C7:C17)</f>
        <v>839</v>
      </c>
      <c r="D6" s="373">
        <f>SUM(D7:D17)</f>
        <v>857</v>
      </c>
      <c r="E6" s="53">
        <f aca="true" t="shared" si="0" ref="E6:E69">D6/C6*100</f>
        <v>102.14541120381406</v>
      </c>
      <c r="F6" s="373">
        <f>SUM(F7:F17)</f>
        <v>1008</v>
      </c>
      <c r="G6" s="53">
        <f>(D6-F6)/F6*100</f>
        <v>-14.98015873015873</v>
      </c>
      <c r="H6" s="433"/>
      <c r="J6" s="439"/>
    </row>
    <row r="7" spans="1:10" s="394" customFormat="1" ht="19.5" customHeight="1">
      <c r="A7" s="360" t="s">
        <v>72</v>
      </c>
      <c r="B7" s="361">
        <v>647</v>
      </c>
      <c r="C7" s="361">
        <v>647</v>
      </c>
      <c r="D7" s="361">
        <v>685</v>
      </c>
      <c r="E7" s="53">
        <f t="shared" si="0"/>
        <v>105.87326120556415</v>
      </c>
      <c r="F7" s="361">
        <v>660</v>
      </c>
      <c r="G7" s="53">
        <f>(D7-F7)/F7*100</f>
        <v>3.787878787878788</v>
      </c>
      <c r="H7" s="433"/>
      <c r="J7" s="439"/>
    </row>
    <row r="8" spans="1:10" s="394" customFormat="1" ht="19.5" customHeight="1">
      <c r="A8" s="360" t="s">
        <v>73</v>
      </c>
      <c r="B8" s="361">
        <v>28</v>
      </c>
      <c r="C8" s="361">
        <v>28</v>
      </c>
      <c r="D8" s="361">
        <v>24</v>
      </c>
      <c r="E8" s="53">
        <f t="shared" si="0"/>
        <v>85.71428571428571</v>
      </c>
      <c r="F8" s="361">
        <v>68</v>
      </c>
      <c r="G8" s="53"/>
      <c r="H8" s="433"/>
      <c r="J8" s="439"/>
    </row>
    <row r="9" spans="1:10" s="394" customFormat="1" ht="19.5" customHeight="1">
      <c r="A9" s="360" t="s">
        <v>74</v>
      </c>
      <c r="B9" s="361">
        <v>0</v>
      </c>
      <c r="C9" s="361"/>
      <c r="D9" s="361">
        <v>0</v>
      </c>
      <c r="E9" s="53"/>
      <c r="F9" s="361">
        <v>0</v>
      </c>
      <c r="G9" s="53"/>
      <c r="H9" s="433"/>
      <c r="J9" s="439"/>
    </row>
    <row r="10" spans="1:10" s="394" customFormat="1" ht="19.5" customHeight="1">
      <c r="A10" s="360" t="s">
        <v>75</v>
      </c>
      <c r="B10" s="361">
        <v>40</v>
      </c>
      <c r="C10" s="361">
        <v>40</v>
      </c>
      <c r="D10" s="361">
        <v>40</v>
      </c>
      <c r="E10" s="53">
        <f t="shared" si="0"/>
        <v>100</v>
      </c>
      <c r="F10" s="361">
        <v>70</v>
      </c>
      <c r="G10" s="53">
        <f>(D10-F10)/F10*100</f>
        <v>-42.857142857142854</v>
      </c>
      <c r="H10" s="433"/>
      <c r="J10" s="439"/>
    </row>
    <row r="11" spans="1:10" s="394" customFormat="1" ht="19.5" customHeight="1">
      <c r="A11" s="360" t="s">
        <v>76</v>
      </c>
      <c r="B11" s="361">
        <v>5</v>
      </c>
      <c r="C11" s="361">
        <v>5</v>
      </c>
      <c r="D11" s="361">
        <v>5</v>
      </c>
      <c r="E11" s="53">
        <f t="shared" si="0"/>
        <v>100</v>
      </c>
      <c r="F11" s="361">
        <v>0</v>
      </c>
      <c r="G11" s="53"/>
      <c r="H11" s="433"/>
      <c r="J11" s="439"/>
    </row>
    <row r="12" spans="1:10" s="394" customFormat="1" ht="19.5" customHeight="1">
      <c r="A12" s="360" t="s">
        <v>77</v>
      </c>
      <c r="B12" s="361">
        <v>25</v>
      </c>
      <c r="C12" s="361">
        <v>25</v>
      </c>
      <c r="D12" s="361">
        <v>16</v>
      </c>
      <c r="E12" s="53">
        <f t="shared" si="0"/>
        <v>64</v>
      </c>
      <c r="F12" s="361">
        <v>19</v>
      </c>
      <c r="G12" s="53">
        <f>(D12-F12)/F12*100</f>
        <v>-15.789473684210526</v>
      </c>
      <c r="H12" s="433"/>
      <c r="J12" s="439"/>
    </row>
    <row r="13" spans="1:10" s="394" customFormat="1" ht="19.5" customHeight="1">
      <c r="A13" s="360" t="s">
        <v>78</v>
      </c>
      <c r="B13" s="361">
        <v>20</v>
      </c>
      <c r="C13" s="361">
        <v>20</v>
      </c>
      <c r="D13" s="361">
        <v>10</v>
      </c>
      <c r="E13" s="53">
        <f t="shared" si="0"/>
        <v>50</v>
      </c>
      <c r="F13" s="361">
        <v>23</v>
      </c>
      <c r="G13" s="53">
        <f>(D13-F13)/F13*100</f>
        <v>-56.52173913043478</v>
      </c>
      <c r="H13" s="433"/>
      <c r="J13" s="439"/>
    </row>
    <row r="14" spans="1:10" s="394" customFormat="1" ht="19.5" customHeight="1">
      <c r="A14" s="360" t="s">
        <v>79</v>
      </c>
      <c r="B14" s="361">
        <v>40</v>
      </c>
      <c r="C14" s="361">
        <v>40</v>
      </c>
      <c r="D14" s="361">
        <v>26</v>
      </c>
      <c r="E14" s="53">
        <f t="shared" si="0"/>
        <v>65</v>
      </c>
      <c r="F14" s="361">
        <v>40</v>
      </c>
      <c r="G14" s="53">
        <f>(D14-F14)/F14*100</f>
        <v>-35</v>
      </c>
      <c r="H14" s="433"/>
      <c r="J14" s="439"/>
    </row>
    <row r="15" spans="1:10" s="394" customFormat="1" ht="19.5" customHeight="1">
      <c r="A15" s="360" t="s">
        <v>80</v>
      </c>
      <c r="B15" s="361">
        <v>3</v>
      </c>
      <c r="C15" s="361">
        <v>3</v>
      </c>
      <c r="D15" s="361">
        <v>3</v>
      </c>
      <c r="E15" s="53">
        <f t="shared" si="0"/>
        <v>100</v>
      </c>
      <c r="F15" s="361">
        <v>3</v>
      </c>
      <c r="G15" s="53">
        <f>(D15-F15)/F15*100</f>
        <v>0</v>
      </c>
      <c r="H15" s="433"/>
      <c r="J15" s="439"/>
    </row>
    <row r="16" spans="1:10" s="394" customFormat="1" ht="19.5" customHeight="1">
      <c r="A16" s="360" t="s">
        <v>81</v>
      </c>
      <c r="B16" s="361">
        <v>31</v>
      </c>
      <c r="C16" s="361">
        <v>31</v>
      </c>
      <c r="D16" s="361">
        <v>48</v>
      </c>
      <c r="E16" s="53">
        <f t="shared" si="0"/>
        <v>154.83870967741936</v>
      </c>
      <c r="F16" s="361">
        <v>28</v>
      </c>
      <c r="G16" s="53"/>
      <c r="H16" s="433"/>
      <c r="J16" s="439"/>
    </row>
    <row r="17" spans="1:10" s="394" customFormat="1" ht="19.5" customHeight="1">
      <c r="A17" s="360" t="s">
        <v>82</v>
      </c>
      <c r="B17" s="361">
        <v>0</v>
      </c>
      <c r="C17" s="361">
        <v>0</v>
      </c>
      <c r="D17" s="361">
        <v>0</v>
      </c>
      <c r="E17" s="53"/>
      <c r="F17" s="361">
        <v>97</v>
      </c>
      <c r="G17" s="53">
        <f>(D17-F17)/F17*100</f>
        <v>-100</v>
      </c>
      <c r="H17" s="433"/>
      <c r="J17" s="439"/>
    </row>
    <row r="18" spans="1:10" s="394" customFormat="1" ht="19.5" customHeight="1">
      <c r="A18" s="432" t="s">
        <v>83</v>
      </c>
      <c r="B18" s="373">
        <v>1063</v>
      </c>
      <c r="C18" s="373">
        <f>SUM(C19:C26)</f>
        <v>1063</v>
      </c>
      <c r="D18" s="373">
        <f aca="true" t="shared" si="1" ref="B18:F18">SUM(D19:D26)</f>
        <v>980</v>
      </c>
      <c r="E18" s="53">
        <f t="shared" si="0"/>
        <v>92.19190968955786</v>
      </c>
      <c r="F18" s="373">
        <f t="shared" si="1"/>
        <v>804</v>
      </c>
      <c r="G18" s="53">
        <f>(D18-F18)/F18*100</f>
        <v>21.890547263681594</v>
      </c>
      <c r="H18" s="434"/>
      <c r="J18" s="439"/>
    </row>
    <row r="19" spans="1:10" s="394" customFormat="1" ht="19.5" customHeight="1">
      <c r="A19" s="360" t="s">
        <v>72</v>
      </c>
      <c r="B19" s="361">
        <v>692</v>
      </c>
      <c r="C19" s="361">
        <v>692</v>
      </c>
      <c r="D19" s="361">
        <v>681</v>
      </c>
      <c r="E19" s="53">
        <f t="shared" si="0"/>
        <v>98.41040462427746</v>
      </c>
      <c r="F19" s="361">
        <v>649</v>
      </c>
      <c r="G19" s="53">
        <f>(D19-F19)/F19*100</f>
        <v>4.930662557781202</v>
      </c>
      <c r="H19" s="434"/>
      <c r="J19" s="439"/>
    </row>
    <row r="20" spans="1:10" s="394" customFormat="1" ht="19.5" customHeight="1">
      <c r="A20" s="360" t="s">
        <v>73</v>
      </c>
      <c r="B20" s="361">
        <v>84</v>
      </c>
      <c r="C20" s="361">
        <v>84</v>
      </c>
      <c r="D20" s="361">
        <v>52</v>
      </c>
      <c r="E20" s="53">
        <f t="shared" si="0"/>
        <v>61.904761904761905</v>
      </c>
      <c r="F20" s="361">
        <v>0</v>
      </c>
      <c r="G20" s="53"/>
      <c r="H20" s="434"/>
      <c r="J20" s="439"/>
    </row>
    <row r="21" spans="1:10" s="394" customFormat="1" ht="19.5" customHeight="1">
      <c r="A21" s="360" t="s">
        <v>74</v>
      </c>
      <c r="B21" s="361">
        <v>0</v>
      </c>
      <c r="C21" s="361">
        <v>0</v>
      </c>
      <c r="D21" s="361">
        <v>0</v>
      </c>
      <c r="E21" s="53"/>
      <c r="F21" s="361">
        <v>0</v>
      </c>
      <c r="G21" s="53"/>
      <c r="H21" s="434"/>
      <c r="J21" s="439"/>
    </row>
    <row r="22" spans="1:10" s="394" customFormat="1" ht="19.5" customHeight="1">
      <c r="A22" s="360" t="s">
        <v>84</v>
      </c>
      <c r="B22" s="361">
        <v>30</v>
      </c>
      <c r="C22" s="361">
        <v>30</v>
      </c>
      <c r="D22" s="361">
        <v>25</v>
      </c>
      <c r="E22" s="53">
        <f t="shared" si="0"/>
        <v>83.33333333333334</v>
      </c>
      <c r="F22" s="361">
        <v>61</v>
      </c>
      <c r="G22" s="53">
        <f>(D22-F22)/F22*100</f>
        <v>-59.01639344262295</v>
      </c>
      <c r="H22" s="433"/>
      <c r="J22" s="439"/>
    </row>
    <row r="23" spans="1:10" s="394" customFormat="1" ht="19.5" customHeight="1">
      <c r="A23" s="360" t="s">
        <v>85</v>
      </c>
      <c r="B23" s="361">
        <v>31</v>
      </c>
      <c r="C23" s="361">
        <v>31</v>
      </c>
      <c r="D23" s="361">
        <v>31</v>
      </c>
      <c r="E23" s="53">
        <f t="shared" si="0"/>
        <v>100</v>
      </c>
      <c r="F23" s="361">
        <v>31</v>
      </c>
      <c r="G23" s="53">
        <f>(D23-F23)/F23*100</f>
        <v>0</v>
      </c>
      <c r="H23" s="433"/>
      <c r="J23" s="439"/>
    </row>
    <row r="24" spans="1:10" s="394" customFormat="1" ht="19.5" customHeight="1">
      <c r="A24" s="360" t="s">
        <v>86</v>
      </c>
      <c r="B24" s="361">
        <v>11</v>
      </c>
      <c r="C24" s="361">
        <v>11</v>
      </c>
      <c r="D24" s="361">
        <v>5</v>
      </c>
      <c r="E24" s="53">
        <f t="shared" si="0"/>
        <v>45.45454545454545</v>
      </c>
      <c r="F24" s="361">
        <v>11</v>
      </c>
      <c r="G24" s="53">
        <f>(D24-F24)/F24*100</f>
        <v>-54.54545454545454</v>
      </c>
      <c r="H24" s="433"/>
      <c r="J24" s="439"/>
    </row>
    <row r="25" spans="1:10" s="394" customFormat="1" ht="19.5" customHeight="1">
      <c r="A25" s="360" t="s">
        <v>81</v>
      </c>
      <c r="B25" s="361">
        <v>215</v>
      </c>
      <c r="C25" s="361">
        <v>215</v>
      </c>
      <c r="D25" s="361">
        <v>186</v>
      </c>
      <c r="E25" s="53">
        <f t="shared" si="0"/>
        <v>86.51162790697674</v>
      </c>
      <c r="F25" s="361">
        <v>20</v>
      </c>
      <c r="G25" s="53"/>
      <c r="H25" s="433"/>
      <c r="J25" s="439"/>
    </row>
    <row r="26" spans="1:10" s="394" customFormat="1" ht="19.5" customHeight="1">
      <c r="A26" s="360" t="s">
        <v>87</v>
      </c>
      <c r="B26" s="361">
        <v>0</v>
      </c>
      <c r="C26" s="361">
        <v>0</v>
      </c>
      <c r="D26" s="361">
        <v>0</v>
      </c>
      <c r="E26" s="53"/>
      <c r="F26" s="361">
        <v>32</v>
      </c>
      <c r="G26" s="53">
        <f>(D26-F26)/F26*100</f>
        <v>-100</v>
      </c>
      <c r="H26" s="435"/>
      <c r="J26" s="439"/>
    </row>
    <row r="27" spans="1:10" s="394" customFormat="1" ht="19.5" customHeight="1">
      <c r="A27" s="432" t="s">
        <v>88</v>
      </c>
      <c r="B27" s="373">
        <v>13259</v>
      </c>
      <c r="C27" s="373">
        <f>SUM(C28:C37)</f>
        <v>13699</v>
      </c>
      <c r="D27" s="373">
        <f aca="true" t="shared" si="2" ref="B27:F27">SUM(D28:D37)</f>
        <v>13670</v>
      </c>
      <c r="E27" s="53">
        <f t="shared" si="0"/>
        <v>99.78830571574568</v>
      </c>
      <c r="F27" s="373">
        <f t="shared" si="2"/>
        <v>10437</v>
      </c>
      <c r="G27" s="53">
        <f>(D27-F27)/F27*100</f>
        <v>30.97633419565009</v>
      </c>
      <c r="H27" s="433"/>
      <c r="J27" s="439"/>
    </row>
    <row r="28" spans="1:10" s="394" customFormat="1" ht="19.5" customHeight="1">
      <c r="A28" s="360" t="s">
        <v>72</v>
      </c>
      <c r="B28" s="361">
        <v>4647</v>
      </c>
      <c r="C28" s="361">
        <v>4994</v>
      </c>
      <c r="D28" s="361">
        <v>5004</v>
      </c>
      <c r="E28" s="53">
        <f t="shared" si="0"/>
        <v>100.20024028834602</v>
      </c>
      <c r="F28" s="361">
        <v>5119</v>
      </c>
      <c r="G28" s="53">
        <f>(D28-F28)/F28*100</f>
        <v>-2.246532525883962</v>
      </c>
      <c r="H28" s="433"/>
      <c r="J28" s="439"/>
    </row>
    <row r="29" spans="1:10" s="394" customFormat="1" ht="19.5" customHeight="1">
      <c r="A29" s="360" t="s">
        <v>73</v>
      </c>
      <c r="B29" s="361">
        <v>2686</v>
      </c>
      <c r="C29" s="361">
        <v>2454</v>
      </c>
      <c r="D29" s="361">
        <v>2537</v>
      </c>
      <c r="E29" s="53">
        <f t="shared" si="0"/>
        <v>103.38223308883457</v>
      </c>
      <c r="F29" s="361">
        <v>2642</v>
      </c>
      <c r="G29" s="53">
        <f>(D29-F29)/F29*100</f>
        <v>-3.9742619227857685</v>
      </c>
      <c r="H29" s="435"/>
      <c r="J29" s="439"/>
    </row>
    <row r="30" spans="1:10" s="394" customFormat="1" ht="19.5" customHeight="1">
      <c r="A30" s="360" t="s">
        <v>74</v>
      </c>
      <c r="B30" s="361">
        <v>0</v>
      </c>
      <c r="C30" s="361">
        <v>0</v>
      </c>
      <c r="D30" s="361">
        <v>0</v>
      </c>
      <c r="E30" s="53"/>
      <c r="F30" s="361">
        <v>0</v>
      </c>
      <c r="G30" s="53"/>
      <c r="H30" s="434"/>
      <c r="J30" s="439"/>
    </row>
    <row r="31" spans="1:10" s="394" customFormat="1" ht="19.5" customHeight="1">
      <c r="A31" s="360" t="s">
        <v>89</v>
      </c>
      <c r="B31" s="361">
        <v>0</v>
      </c>
      <c r="C31" s="361">
        <v>0</v>
      </c>
      <c r="D31" s="361">
        <v>0</v>
      </c>
      <c r="E31" s="53"/>
      <c r="F31" s="361">
        <v>0</v>
      </c>
      <c r="G31" s="53"/>
      <c r="H31" s="433"/>
      <c r="J31" s="439"/>
    </row>
    <row r="32" spans="1:10" s="394" customFormat="1" ht="19.5" customHeight="1">
      <c r="A32" s="360" t="s">
        <v>90</v>
      </c>
      <c r="B32" s="361">
        <v>0</v>
      </c>
      <c r="C32" s="361">
        <v>0</v>
      </c>
      <c r="D32" s="361">
        <v>0</v>
      </c>
      <c r="E32" s="53"/>
      <c r="F32" s="361">
        <v>0</v>
      </c>
      <c r="G32" s="53"/>
      <c r="H32" s="434"/>
      <c r="J32" s="439"/>
    </row>
    <row r="33" spans="1:10" s="394" customFormat="1" ht="19.5" customHeight="1">
      <c r="A33" s="360" t="s">
        <v>91</v>
      </c>
      <c r="B33" s="361">
        <v>100</v>
      </c>
      <c r="C33" s="361">
        <v>100</v>
      </c>
      <c r="D33" s="361">
        <v>106</v>
      </c>
      <c r="E33" s="53">
        <f t="shared" si="0"/>
        <v>106</v>
      </c>
      <c r="F33" s="361">
        <v>123</v>
      </c>
      <c r="G33" s="53">
        <f>(D33-F33)/F33*100</f>
        <v>-13.821138211382115</v>
      </c>
      <c r="H33" s="436"/>
      <c r="J33" s="439"/>
    </row>
    <row r="34" spans="1:8" ht="19.5" customHeight="1">
      <c r="A34" s="360" t="s">
        <v>92</v>
      </c>
      <c r="B34" s="361">
        <v>23</v>
      </c>
      <c r="C34" s="361">
        <v>29</v>
      </c>
      <c r="D34" s="361">
        <v>81</v>
      </c>
      <c r="E34" s="53">
        <f t="shared" si="0"/>
        <v>279.3103448275862</v>
      </c>
      <c r="F34" s="361">
        <v>18</v>
      </c>
      <c r="G34" s="53">
        <f>(D34-F34)/F34*100</f>
        <v>350</v>
      </c>
      <c r="H34" s="437"/>
    </row>
    <row r="35" spans="1:8" ht="19.5" customHeight="1">
      <c r="A35" s="360" t="s">
        <v>93</v>
      </c>
      <c r="B35" s="361">
        <v>0</v>
      </c>
      <c r="C35" s="361">
        <v>0</v>
      </c>
      <c r="D35" s="361">
        <v>0</v>
      </c>
      <c r="E35" s="53"/>
      <c r="F35" s="361">
        <v>0</v>
      </c>
      <c r="G35" s="53"/>
      <c r="H35" s="437"/>
    </row>
    <row r="36" spans="1:8" ht="19.5" customHeight="1">
      <c r="A36" s="360" t="s">
        <v>81</v>
      </c>
      <c r="B36" s="361">
        <v>5412</v>
      </c>
      <c r="C36" s="361">
        <v>5412</v>
      </c>
      <c r="D36" s="361">
        <v>5436</v>
      </c>
      <c r="E36" s="53">
        <f t="shared" si="0"/>
        <v>100.44345898004434</v>
      </c>
      <c r="F36" s="361">
        <v>2149</v>
      </c>
      <c r="G36" s="53">
        <f>(D36-F36)/F36*100</f>
        <v>152.9548627268497</v>
      </c>
      <c r="H36" s="437"/>
    </row>
    <row r="37" spans="1:8" ht="19.5" customHeight="1">
      <c r="A37" s="360" t="s">
        <v>94</v>
      </c>
      <c r="B37" s="361">
        <v>391</v>
      </c>
      <c r="C37" s="361">
        <v>710</v>
      </c>
      <c r="D37" s="361">
        <v>506</v>
      </c>
      <c r="E37" s="53">
        <f t="shared" si="0"/>
        <v>71.26760563380282</v>
      </c>
      <c r="F37" s="361">
        <v>386</v>
      </c>
      <c r="G37" s="53">
        <f>(D37-F37)/F37*100</f>
        <v>31.088082901554404</v>
      </c>
      <c r="H37" s="437"/>
    </row>
    <row r="38" spans="1:8" ht="19.5" customHeight="1">
      <c r="A38" s="432" t="s">
        <v>95</v>
      </c>
      <c r="B38" s="373">
        <v>475</v>
      </c>
      <c r="C38" s="373">
        <f>SUM(C39:C49)</f>
        <v>475</v>
      </c>
      <c r="D38" s="373">
        <f aca="true" t="shared" si="3" ref="B38:F38">SUM(D39:D49)</f>
        <v>526</v>
      </c>
      <c r="E38" s="53">
        <f t="shared" si="0"/>
        <v>110.73684210526315</v>
      </c>
      <c r="F38" s="373">
        <f t="shared" si="3"/>
        <v>510</v>
      </c>
      <c r="G38" s="53">
        <f>(D38-F38)/F38*100</f>
        <v>3.1372549019607843</v>
      </c>
      <c r="H38" s="437"/>
    </row>
    <row r="39" spans="1:8" ht="19.5" customHeight="1">
      <c r="A39" s="360" t="s">
        <v>72</v>
      </c>
      <c r="B39" s="361">
        <v>145</v>
      </c>
      <c r="C39" s="361">
        <v>145</v>
      </c>
      <c r="D39" s="361">
        <v>165</v>
      </c>
      <c r="E39" s="53">
        <f t="shared" si="0"/>
        <v>113.79310344827587</v>
      </c>
      <c r="F39" s="361">
        <v>191</v>
      </c>
      <c r="G39" s="53">
        <f>(D39-F39)/F39*100</f>
        <v>-13.612565445026178</v>
      </c>
      <c r="H39" s="437"/>
    </row>
    <row r="40" spans="1:8" ht="19.5" customHeight="1">
      <c r="A40" s="360" t="s">
        <v>73</v>
      </c>
      <c r="B40" s="361">
        <v>15</v>
      </c>
      <c r="C40" s="361">
        <v>15</v>
      </c>
      <c r="D40" s="361">
        <v>15</v>
      </c>
      <c r="E40" s="53">
        <f t="shared" si="0"/>
        <v>100</v>
      </c>
      <c r="F40" s="361">
        <v>12</v>
      </c>
      <c r="G40" s="53"/>
      <c r="H40" s="437"/>
    </row>
    <row r="41" spans="1:8" ht="19.5" customHeight="1">
      <c r="A41" s="360" t="s">
        <v>74</v>
      </c>
      <c r="B41" s="361">
        <v>0</v>
      </c>
      <c r="C41" s="361">
        <v>0</v>
      </c>
      <c r="D41" s="361"/>
      <c r="E41" s="53"/>
      <c r="F41" s="361"/>
      <c r="G41" s="53"/>
      <c r="H41" s="437"/>
    </row>
    <row r="42" spans="1:8" ht="19.5" customHeight="1">
      <c r="A42" s="360" t="s">
        <v>96</v>
      </c>
      <c r="B42" s="361">
        <v>0</v>
      </c>
      <c r="C42" s="361">
        <v>0</v>
      </c>
      <c r="D42" s="361"/>
      <c r="E42" s="53"/>
      <c r="F42" s="361"/>
      <c r="G42" s="53"/>
      <c r="H42" s="437"/>
    </row>
    <row r="43" spans="1:8" ht="19.5" customHeight="1">
      <c r="A43" s="360" t="s">
        <v>97</v>
      </c>
      <c r="B43" s="361">
        <v>0</v>
      </c>
      <c r="C43" s="361">
        <v>0</v>
      </c>
      <c r="D43" s="361"/>
      <c r="E43" s="53"/>
      <c r="F43" s="361"/>
      <c r="G43" s="53"/>
      <c r="H43" s="437"/>
    </row>
    <row r="44" spans="1:8" ht="19.5" customHeight="1">
      <c r="A44" s="360" t="s">
        <v>98</v>
      </c>
      <c r="B44" s="361">
        <v>0</v>
      </c>
      <c r="C44" s="361">
        <v>0</v>
      </c>
      <c r="D44" s="361"/>
      <c r="E44" s="53"/>
      <c r="F44" s="361"/>
      <c r="G44" s="53"/>
      <c r="H44" s="437"/>
    </row>
    <row r="45" spans="1:8" ht="19.5" customHeight="1">
      <c r="A45" s="360" t="s">
        <v>99</v>
      </c>
      <c r="B45" s="361">
        <v>0</v>
      </c>
      <c r="C45" s="361">
        <v>0</v>
      </c>
      <c r="D45" s="361"/>
      <c r="E45" s="53"/>
      <c r="F45" s="361"/>
      <c r="G45" s="53"/>
      <c r="H45" s="437"/>
    </row>
    <row r="46" spans="1:8" ht="19.5" customHeight="1">
      <c r="A46" s="360" t="s">
        <v>100</v>
      </c>
      <c r="B46" s="361">
        <v>0</v>
      </c>
      <c r="C46" s="361">
        <v>0</v>
      </c>
      <c r="D46" s="361"/>
      <c r="E46" s="53"/>
      <c r="F46" s="361"/>
      <c r="G46" s="53"/>
      <c r="H46" s="437"/>
    </row>
    <row r="47" spans="1:8" ht="19.5" customHeight="1">
      <c r="A47" s="360" t="s">
        <v>101</v>
      </c>
      <c r="B47" s="361">
        <v>0</v>
      </c>
      <c r="C47" s="361">
        <v>0</v>
      </c>
      <c r="D47" s="361"/>
      <c r="E47" s="53"/>
      <c r="F47" s="361"/>
      <c r="G47" s="53"/>
      <c r="H47" s="437"/>
    </row>
    <row r="48" spans="1:8" ht="19.5" customHeight="1">
      <c r="A48" s="360" t="s">
        <v>81</v>
      </c>
      <c r="B48" s="361">
        <v>275</v>
      </c>
      <c r="C48" s="361">
        <v>275</v>
      </c>
      <c r="D48" s="361">
        <v>281</v>
      </c>
      <c r="E48" s="53">
        <f t="shared" si="0"/>
        <v>102.18181818181817</v>
      </c>
      <c r="F48" s="361">
        <v>232</v>
      </c>
      <c r="G48" s="53"/>
      <c r="H48" s="437"/>
    </row>
    <row r="49" spans="1:8" ht="19.5" customHeight="1">
      <c r="A49" s="360" t="s">
        <v>102</v>
      </c>
      <c r="B49" s="361">
        <v>40</v>
      </c>
      <c r="C49" s="361">
        <v>40</v>
      </c>
      <c r="D49" s="361">
        <v>65</v>
      </c>
      <c r="E49" s="53">
        <f t="shared" si="0"/>
        <v>162.5</v>
      </c>
      <c r="F49" s="361">
        <v>75</v>
      </c>
      <c r="G49" s="53">
        <f>(D49-F49)/F49*100</f>
        <v>-13.333333333333334</v>
      </c>
      <c r="H49" s="437"/>
    </row>
    <row r="50" spans="1:8" ht="19.5" customHeight="1">
      <c r="A50" s="432" t="s">
        <v>103</v>
      </c>
      <c r="B50" s="373">
        <v>409</v>
      </c>
      <c r="C50" s="373">
        <f>SUM(C51:C60)</f>
        <v>409</v>
      </c>
      <c r="D50" s="373">
        <f aca="true" t="shared" si="4" ref="B50:F50">SUM(D51:D60)</f>
        <v>416</v>
      </c>
      <c r="E50" s="53">
        <f t="shared" si="0"/>
        <v>101.7114914425428</v>
      </c>
      <c r="F50" s="373">
        <f t="shared" si="4"/>
        <v>270</v>
      </c>
      <c r="G50" s="53">
        <f>(D50-F50)/F50*100</f>
        <v>54.074074074074076</v>
      </c>
      <c r="H50" s="437"/>
    </row>
    <row r="51" spans="1:8" ht="19.5" customHeight="1">
      <c r="A51" s="360" t="s">
        <v>72</v>
      </c>
      <c r="B51" s="361">
        <v>152</v>
      </c>
      <c r="C51" s="361">
        <v>152</v>
      </c>
      <c r="D51" s="361">
        <v>156</v>
      </c>
      <c r="E51" s="53">
        <f t="shared" si="0"/>
        <v>102.63157894736842</v>
      </c>
      <c r="F51" s="361">
        <v>103</v>
      </c>
      <c r="G51" s="53">
        <f>(D51-F51)/F51*100</f>
        <v>51.45631067961165</v>
      </c>
      <c r="H51" s="437"/>
    </row>
    <row r="52" spans="1:8" ht="19.5" customHeight="1">
      <c r="A52" s="360" t="s">
        <v>73</v>
      </c>
      <c r="B52" s="361">
        <v>1</v>
      </c>
      <c r="C52" s="361">
        <v>1</v>
      </c>
      <c r="D52" s="361">
        <v>0</v>
      </c>
      <c r="E52" s="53">
        <f t="shared" si="0"/>
        <v>0</v>
      </c>
      <c r="F52" s="361">
        <v>2</v>
      </c>
      <c r="G52" s="53"/>
      <c r="H52" s="437"/>
    </row>
    <row r="53" spans="1:8" ht="19.5" customHeight="1">
      <c r="A53" s="360" t="s">
        <v>74</v>
      </c>
      <c r="B53" s="361">
        <v>0</v>
      </c>
      <c r="C53" s="361">
        <v>0</v>
      </c>
      <c r="D53" s="361">
        <v>0</v>
      </c>
      <c r="E53" s="53"/>
      <c r="F53" s="361"/>
      <c r="G53" s="53"/>
      <c r="H53" s="437"/>
    </row>
    <row r="54" spans="1:8" ht="19.5" customHeight="1">
      <c r="A54" s="360" t="s">
        <v>104</v>
      </c>
      <c r="B54" s="361">
        <v>0</v>
      </c>
      <c r="C54" s="361">
        <v>0</v>
      </c>
      <c r="D54" s="361">
        <v>0</v>
      </c>
      <c r="E54" s="53"/>
      <c r="F54" s="361"/>
      <c r="G54" s="53"/>
      <c r="H54" s="437"/>
    </row>
    <row r="55" spans="1:8" ht="19.5" customHeight="1">
      <c r="A55" s="360" t="s">
        <v>105</v>
      </c>
      <c r="B55" s="361">
        <v>106</v>
      </c>
      <c r="C55" s="361">
        <v>106</v>
      </c>
      <c r="D55" s="361">
        <v>99</v>
      </c>
      <c r="E55" s="53">
        <f t="shared" si="0"/>
        <v>93.39622641509435</v>
      </c>
      <c r="F55" s="361">
        <v>3</v>
      </c>
      <c r="G55" s="53">
        <f>(D55-F55)/F55*100</f>
        <v>3200</v>
      </c>
      <c r="H55" s="437"/>
    </row>
    <row r="56" spans="1:8" ht="19.5" customHeight="1">
      <c r="A56" s="360" t="s">
        <v>106</v>
      </c>
      <c r="B56" s="361">
        <v>7</v>
      </c>
      <c r="C56" s="361">
        <v>7</v>
      </c>
      <c r="D56" s="361">
        <v>8</v>
      </c>
      <c r="E56" s="53">
        <f t="shared" si="0"/>
        <v>114.28571428571428</v>
      </c>
      <c r="F56" s="361"/>
      <c r="G56" s="53"/>
      <c r="H56" s="437"/>
    </row>
    <row r="57" spans="1:8" ht="19.5" customHeight="1">
      <c r="A57" s="360" t="s">
        <v>107</v>
      </c>
      <c r="B57" s="361">
        <v>0</v>
      </c>
      <c r="C57" s="361">
        <v>0</v>
      </c>
      <c r="D57" s="361">
        <v>0</v>
      </c>
      <c r="E57" s="53"/>
      <c r="F57" s="361"/>
      <c r="G57" s="53"/>
      <c r="H57" s="437"/>
    </row>
    <row r="58" spans="1:8" ht="19.5" customHeight="1">
      <c r="A58" s="360" t="s">
        <v>108</v>
      </c>
      <c r="B58" s="361">
        <v>0</v>
      </c>
      <c r="C58" s="361">
        <v>0</v>
      </c>
      <c r="D58" s="361">
        <v>0</v>
      </c>
      <c r="E58" s="53"/>
      <c r="F58" s="361"/>
      <c r="G58" s="53"/>
      <c r="H58" s="437"/>
    </row>
    <row r="59" spans="1:8" ht="19.5" customHeight="1">
      <c r="A59" s="360" t="s">
        <v>81</v>
      </c>
      <c r="B59" s="361">
        <v>143</v>
      </c>
      <c r="C59" s="361">
        <v>143</v>
      </c>
      <c r="D59" s="361">
        <v>153</v>
      </c>
      <c r="E59" s="53">
        <f t="shared" si="0"/>
        <v>106.993006993007</v>
      </c>
      <c r="F59" s="361">
        <v>162</v>
      </c>
      <c r="G59" s="53"/>
      <c r="H59" s="437"/>
    </row>
    <row r="60" spans="1:8" ht="19.5" customHeight="1">
      <c r="A60" s="360" t="s">
        <v>109</v>
      </c>
      <c r="B60" s="361">
        <v>0</v>
      </c>
      <c r="C60" s="361">
        <v>0</v>
      </c>
      <c r="D60" s="361">
        <v>0</v>
      </c>
      <c r="E60" s="53"/>
      <c r="F60" s="361"/>
      <c r="G60" s="53"/>
      <c r="H60" s="437"/>
    </row>
    <row r="61" spans="1:8" ht="19.5" customHeight="1">
      <c r="A61" s="432" t="s">
        <v>110</v>
      </c>
      <c r="B61" s="373">
        <v>1064</v>
      </c>
      <c r="C61" s="373">
        <f>SUM(C62:C71)</f>
        <v>1064</v>
      </c>
      <c r="D61" s="373">
        <f aca="true" t="shared" si="5" ref="B61:F61">SUM(D62:D71)</f>
        <v>1199</v>
      </c>
      <c r="E61" s="53">
        <f t="shared" si="0"/>
        <v>112.68796992481202</v>
      </c>
      <c r="F61" s="373">
        <f t="shared" si="5"/>
        <v>1255</v>
      </c>
      <c r="G61" s="53">
        <f>(D61-F61)/F61*100</f>
        <v>-4.462151394422311</v>
      </c>
      <c r="H61" s="437"/>
    </row>
    <row r="62" spans="1:8" ht="19.5" customHeight="1">
      <c r="A62" s="360" t="s">
        <v>72</v>
      </c>
      <c r="B62" s="361">
        <v>578</v>
      </c>
      <c r="C62" s="361">
        <v>578</v>
      </c>
      <c r="D62" s="361">
        <v>606</v>
      </c>
      <c r="E62" s="53">
        <f t="shared" si="0"/>
        <v>104.84429065743946</v>
      </c>
      <c r="F62" s="361">
        <v>555</v>
      </c>
      <c r="G62" s="53">
        <f>(D62-F62)/F62*100</f>
        <v>9.18918918918919</v>
      </c>
      <c r="H62" s="437"/>
    </row>
    <row r="63" spans="1:8" ht="19.5" customHeight="1">
      <c r="A63" s="360" t="s">
        <v>73</v>
      </c>
      <c r="B63" s="361">
        <v>352</v>
      </c>
      <c r="C63" s="361">
        <v>352</v>
      </c>
      <c r="D63" s="361">
        <v>352</v>
      </c>
      <c r="E63" s="53">
        <f t="shared" si="0"/>
        <v>100</v>
      </c>
      <c r="F63" s="361">
        <v>180</v>
      </c>
      <c r="G63" s="53"/>
      <c r="H63" s="437"/>
    </row>
    <row r="64" spans="1:8" ht="19.5" customHeight="1">
      <c r="A64" s="360" t="s">
        <v>74</v>
      </c>
      <c r="B64" s="361">
        <v>0</v>
      </c>
      <c r="C64" s="361">
        <v>0</v>
      </c>
      <c r="D64" s="361"/>
      <c r="E64" s="53"/>
      <c r="F64" s="361">
        <v>27</v>
      </c>
      <c r="G64" s="53"/>
      <c r="H64" s="437"/>
    </row>
    <row r="65" spans="1:8" ht="19.5" customHeight="1">
      <c r="A65" s="360" t="s">
        <v>111</v>
      </c>
      <c r="B65" s="361">
        <v>0</v>
      </c>
      <c r="C65" s="361">
        <v>0</v>
      </c>
      <c r="D65" s="361"/>
      <c r="E65" s="53"/>
      <c r="F65" s="361"/>
      <c r="G65" s="53"/>
      <c r="H65" s="437"/>
    </row>
    <row r="66" spans="1:8" ht="19.5" customHeight="1">
      <c r="A66" s="360" t="s">
        <v>112</v>
      </c>
      <c r="B66" s="361">
        <v>0</v>
      </c>
      <c r="C66" s="361">
        <v>0</v>
      </c>
      <c r="D66" s="361"/>
      <c r="E66" s="53"/>
      <c r="F66" s="361"/>
      <c r="G66" s="53"/>
      <c r="H66" s="437"/>
    </row>
    <row r="67" spans="1:8" ht="19.5" customHeight="1">
      <c r="A67" s="360" t="s">
        <v>113</v>
      </c>
      <c r="B67" s="361">
        <v>0</v>
      </c>
      <c r="C67" s="361">
        <v>0</v>
      </c>
      <c r="D67" s="361"/>
      <c r="E67" s="53"/>
      <c r="F67" s="361">
        <v>15</v>
      </c>
      <c r="G67" s="53"/>
      <c r="H67" s="437"/>
    </row>
    <row r="68" spans="1:8" ht="19.5" customHeight="1">
      <c r="A68" s="360" t="s">
        <v>114</v>
      </c>
      <c r="B68" s="361">
        <v>0</v>
      </c>
      <c r="C68" s="361">
        <v>0</v>
      </c>
      <c r="D68" s="361"/>
      <c r="E68" s="53"/>
      <c r="F68" s="361"/>
      <c r="G68" s="53"/>
      <c r="H68" s="437"/>
    </row>
    <row r="69" spans="1:8" ht="19.5" customHeight="1">
      <c r="A69" s="360" t="s">
        <v>115</v>
      </c>
      <c r="B69" s="361">
        <v>0</v>
      </c>
      <c r="C69" s="361">
        <v>0</v>
      </c>
      <c r="D69" s="361"/>
      <c r="E69" s="53"/>
      <c r="F69" s="361"/>
      <c r="G69" s="53"/>
      <c r="H69" s="437"/>
    </row>
    <row r="70" spans="1:8" ht="19.5" customHeight="1">
      <c r="A70" s="360" t="s">
        <v>81</v>
      </c>
      <c r="B70" s="361">
        <v>134</v>
      </c>
      <c r="C70" s="361">
        <v>134</v>
      </c>
      <c r="D70" s="361">
        <v>241</v>
      </c>
      <c r="E70" s="53">
        <f>D70/C70*100</f>
        <v>179.8507462686567</v>
      </c>
      <c r="F70" s="361">
        <v>419</v>
      </c>
      <c r="G70" s="53"/>
      <c r="H70" s="437"/>
    </row>
    <row r="71" spans="1:8" ht="19.5" customHeight="1">
      <c r="A71" s="360" t="s">
        <v>116</v>
      </c>
      <c r="B71" s="361">
        <v>0</v>
      </c>
      <c r="C71" s="361">
        <v>0</v>
      </c>
      <c r="D71" s="361"/>
      <c r="E71" s="53"/>
      <c r="F71" s="361">
        <v>59</v>
      </c>
      <c r="G71" s="53">
        <f>(D71-F71)/F71*100</f>
        <v>-100</v>
      </c>
      <c r="H71" s="437"/>
    </row>
    <row r="72" spans="1:8" ht="19.5" customHeight="1">
      <c r="A72" s="432" t="s">
        <v>117</v>
      </c>
      <c r="B72" s="373">
        <v>802</v>
      </c>
      <c r="C72" s="373">
        <f>SUM(C73:C83)</f>
        <v>802</v>
      </c>
      <c r="D72" s="373">
        <f aca="true" t="shared" si="6" ref="B72:F72">SUM(D73:D83)</f>
        <v>638</v>
      </c>
      <c r="E72" s="53">
        <f>D72/C72*100</f>
        <v>79.55112219451371</v>
      </c>
      <c r="F72" s="373">
        <f t="shared" si="6"/>
        <v>799</v>
      </c>
      <c r="G72" s="53">
        <f>(D72-F72)/F72*100</f>
        <v>-20.150187734668336</v>
      </c>
      <c r="H72" s="437"/>
    </row>
    <row r="73" spans="1:8" ht="19.5" customHeight="1">
      <c r="A73" s="360" t="s">
        <v>72</v>
      </c>
      <c r="B73" s="361">
        <v>502</v>
      </c>
      <c r="C73" s="361">
        <v>502</v>
      </c>
      <c r="D73" s="361">
        <v>398</v>
      </c>
      <c r="E73" s="53">
        <f>D73/C73*100</f>
        <v>79.2828685258964</v>
      </c>
      <c r="F73" s="361"/>
      <c r="G73" s="53"/>
      <c r="H73" s="437"/>
    </row>
    <row r="74" spans="1:8" ht="19.5" customHeight="1">
      <c r="A74" s="360" t="s">
        <v>73</v>
      </c>
      <c r="B74" s="361">
        <v>300</v>
      </c>
      <c r="C74" s="361">
        <v>300</v>
      </c>
      <c r="D74" s="361">
        <v>240</v>
      </c>
      <c r="E74" s="53">
        <f>D74/C74*100</f>
        <v>80</v>
      </c>
      <c r="F74" s="361"/>
      <c r="G74" s="53"/>
      <c r="H74" s="437"/>
    </row>
    <row r="75" spans="1:8" ht="19.5" customHeight="1">
      <c r="A75" s="360" t="s">
        <v>74</v>
      </c>
      <c r="B75" s="361">
        <v>0</v>
      </c>
      <c r="C75" s="361">
        <v>0</v>
      </c>
      <c r="D75" s="361"/>
      <c r="E75" s="53"/>
      <c r="F75" s="361"/>
      <c r="G75" s="53"/>
      <c r="H75" s="437"/>
    </row>
    <row r="76" spans="1:8" ht="19.5" customHeight="1">
      <c r="A76" s="360" t="s">
        <v>118</v>
      </c>
      <c r="B76" s="361">
        <v>0</v>
      </c>
      <c r="C76" s="361">
        <v>0</v>
      </c>
      <c r="D76" s="361"/>
      <c r="E76" s="53"/>
      <c r="F76" s="361"/>
      <c r="G76" s="53"/>
      <c r="H76" s="437"/>
    </row>
    <row r="77" spans="1:8" ht="19.5" customHeight="1">
      <c r="A77" s="360" t="s">
        <v>119</v>
      </c>
      <c r="B77" s="361">
        <v>0</v>
      </c>
      <c r="C77" s="361">
        <v>0</v>
      </c>
      <c r="D77" s="361"/>
      <c r="E77" s="53"/>
      <c r="F77" s="361"/>
      <c r="G77" s="53"/>
      <c r="H77" s="437"/>
    </row>
    <row r="78" spans="1:8" ht="19.5" customHeight="1">
      <c r="A78" s="360" t="s">
        <v>120</v>
      </c>
      <c r="B78" s="361">
        <v>0</v>
      </c>
      <c r="C78" s="361">
        <v>0</v>
      </c>
      <c r="D78" s="361"/>
      <c r="E78" s="53"/>
      <c r="F78" s="361"/>
      <c r="G78" s="53"/>
      <c r="H78" s="437"/>
    </row>
    <row r="79" spans="1:8" ht="19.5" customHeight="1">
      <c r="A79" s="360" t="s">
        <v>121</v>
      </c>
      <c r="B79" s="361">
        <v>0</v>
      </c>
      <c r="C79" s="361">
        <v>0</v>
      </c>
      <c r="D79" s="361"/>
      <c r="E79" s="53"/>
      <c r="F79" s="361"/>
      <c r="G79" s="53"/>
      <c r="H79" s="437"/>
    </row>
    <row r="80" spans="1:8" ht="19.5" customHeight="1">
      <c r="A80" s="360" t="s">
        <v>122</v>
      </c>
      <c r="B80" s="361">
        <v>0</v>
      </c>
      <c r="C80" s="361">
        <v>0</v>
      </c>
      <c r="D80" s="361"/>
      <c r="E80" s="53"/>
      <c r="F80" s="361"/>
      <c r="G80" s="53"/>
      <c r="H80" s="437"/>
    </row>
    <row r="81" spans="1:8" ht="19.5" customHeight="1">
      <c r="A81" s="360" t="s">
        <v>114</v>
      </c>
      <c r="B81" s="361">
        <v>0</v>
      </c>
      <c r="C81" s="361">
        <v>0</v>
      </c>
      <c r="D81" s="361"/>
      <c r="E81" s="53"/>
      <c r="F81" s="361"/>
      <c r="G81" s="53"/>
      <c r="H81" s="437"/>
    </row>
    <row r="82" spans="1:8" ht="19.5" customHeight="1">
      <c r="A82" s="360" t="s">
        <v>81</v>
      </c>
      <c r="B82" s="361">
        <v>0</v>
      </c>
      <c r="C82" s="361">
        <v>0</v>
      </c>
      <c r="D82" s="361"/>
      <c r="E82" s="53"/>
      <c r="F82" s="361"/>
      <c r="G82" s="53"/>
      <c r="H82" s="437"/>
    </row>
    <row r="83" spans="1:8" ht="19.5" customHeight="1">
      <c r="A83" s="360" t="s">
        <v>123</v>
      </c>
      <c r="B83" s="361">
        <v>0</v>
      </c>
      <c r="C83" s="361">
        <v>0</v>
      </c>
      <c r="D83" s="361"/>
      <c r="E83" s="53"/>
      <c r="F83" s="361">
        <v>799</v>
      </c>
      <c r="G83" s="53">
        <f aca="true" t="shared" si="7" ref="G83:G86">(D83-F83)/F83*100</f>
        <v>-100</v>
      </c>
      <c r="H83" s="437"/>
    </row>
    <row r="84" spans="1:8" ht="19.5" customHeight="1">
      <c r="A84" s="432" t="s">
        <v>124</v>
      </c>
      <c r="B84" s="373">
        <v>668</v>
      </c>
      <c r="C84" s="373">
        <f>SUM(C85:C92)</f>
        <v>668</v>
      </c>
      <c r="D84" s="373">
        <f aca="true" t="shared" si="8" ref="B84:F84">SUM(D85:D92)</f>
        <v>725</v>
      </c>
      <c r="E84" s="53">
        <f>D84/C84*100</f>
        <v>108.53293413173652</v>
      </c>
      <c r="F84" s="373">
        <f t="shared" si="8"/>
        <v>329</v>
      </c>
      <c r="G84" s="53">
        <f t="shared" si="7"/>
        <v>120.36474164133739</v>
      </c>
      <c r="H84" s="437"/>
    </row>
    <row r="85" spans="1:8" ht="19.5" customHeight="1">
      <c r="A85" s="360" t="s">
        <v>72</v>
      </c>
      <c r="B85" s="361">
        <v>161</v>
      </c>
      <c r="C85" s="361">
        <v>161</v>
      </c>
      <c r="D85" s="361">
        <v>161</v>
      </c>
      <c r="E85" s="53">
        <f>D85/C85*100</f>
        <v>100</v>
      </c>
      <c r="F85" s="361">
        <v>154</v>
      </c>
      <c r="G85" s="53">
        <f t="shared" si="7"/>
        <v>4.545454545454546</v>
      </c>
      <c r="H85" s="437"/>
    </row>
    <row r="86" spans="1:8" ht="19.5" customHeight="1">
      <c r="A86" s="360" t="s">
        <v>73</v>
      </c>
      <c r="B86" s="361">
        <v>1</v>
      </c>
      <c r="C86" s="361">
        <v>1</v>
      </c>
      <c r="D86" s="361">
        <v>0</v>
      </c>
      <c r="E86" s="53">
        <f>D86/C86*100</f>
        <v>0</v>
      </c>
      <c r="F86" s="361">
        <v>14</v>
      </c>
      <c r="G86" s="53">
        <f t="shared" si="7"/>
        <v>-100</v>
      </c>
      <c r="H86" s="437"/>
    </row>
    <row r="87" spans="1:8" ht="19.5" customHeight="1">
      <c r="A87" s="360" t="s">
        <v>74</v>
      </c>
      <c r="B87" s="361">
        <v>0</v>
      </c>
      <c r="C87" s="361">
        <v>0</v>
      </c>
      <c r="D87" s="361">
        <v>6</v>
      </c>
      <c r="E87" s="53"/>
      <c r="F87" s="361">
        <v>143</v>
      </c>
      <c r="G87" s="53"/>
      <c r="H87" s="437"/>
    </row>
    <row r="88" spans="1:8" ht="19.5" customHeight="1">
      <c r="A88" s="360" t="s">
        <v>125</v>
      </c>
      <c r="B88" s="361">
        <v>350</v>
      </c>
      <c r="C88" s="361">
        <v>350</v>
      </c>
      <c r="D88" s="361">
        <v>406</v>
      </c>
      <c r="E88" s="53">
        <f>D88/C88*100</f>
        <v>115.99999999999999</v>
      </c>
      <c r="F88" s="361">
        <v>13</v>
      </c>
      <c r="G88" s="53">
        <f>(D88-F88)/F88*100</f>
        <v>3023.076923076923</v>
      </c>
      <c r="H88" s="437"/>
    </row>
    <row r="89" spans="1:8" ht="19.5" customHeight="1">
      <c r="A89" s="360" t="s">
        <v>126</v>
      </c>
      <c r="B89" s="361">
        <v>0</v>
      </c>
      <c r="C89" s="361">
        <v>0</v>
      </c>
      <c r="D89" s="361">
        <v>0</v>
      </c>
      <c r="E89" s="53"/>
      <c r="F89" s="361"/>
      <c r="G89" s="53"/>
      <c r="H89" s="437"/>
    </row>
    <row r="90" spans="1:8" ht="19.5" customHeight="1">
      <c r="A90" s="360" t="s">
        <v>114</v>
      </c>
      <c r="B90" s="361">
        <v>0</v>
      </c>
      <c r="C90" s="361">
        <v>0</v>
      </c>
      <c r="D90" s="361">
        <v>0</v>
      </c>
      <c r="E90" s="53"/>
      <c r="F90" s="361">
        <v>5</v>
      </c>
      <c r="G90" s="53">
        <f>(D90-F90)/F90*100</f>
        <v>-100</v>
      </c>
      <c r="H90" s="437"/>
    </row>
    <row r="91" spans="1:8" ht="19.5" customHeight="1">
      <c r="A91" s="360" t="s">
        <v>81</v>
      </c>
      <c r="B91" s="361">
        <v>156</v>
      </c>
      <c r="C91" s="361">
        <v>156</v>
      </c>
      <c r="D91" s="361">
        <v>152</v>
      </c>
      <c r="E91" s="53">
        <f>D91/C91*100</f>
        <v>97.43589743589743</v>
      </c>
      <c r="F91" s="361"/>
      <c r="G91" s="53"/>
      <c r="H91" s="437"/>
    </row>
    <row r="92" spans="1:8" ht="19.5" customHeight="1">
      <c r="A92" s="360" t="s">
        <v>127</v>
      </c>
      <c r="B92" s="361">
        <v>0</v>
      </c>
      <c r="C92" s="361">
        <v>0</v>
      </c>
      <c r="D92" s="361">
        <v>0</v>
      </c>
      <c r="E92" s="53"/>
      <c r="F92" s="361"/>
      <c r="G92" s="53"/>
      <c r="H92" s="437"/>
    </row>
    <row r="93" spans="1:8" ht="19.5" customHeight="1">
      <c r="A93" s="432" t="s">
        <v>128</v>
      </c>
      <c r="B93" s="373">
        <v>0</v>
      </c>
      <c r="C93" s="373">
        <f>SUM(C94:C96)</f>
        <v>0</v>
      </c>
      <c r="D93" s="361">
        <f aca="true" t="shared" si="9" ref="B93:F93">SUM(D94:D95)</f>
        <v>0</v>
      </c>
      <c r="E93" s="53"/>
      <c r="F93" s="361">
        <f t="shared" si="9"/>
        <v>0</v>
      </c>
      <c r="G93" s="53"/>
      <c r="H93" s="437"/>
    </row>
    <row r="94" spans="1:8" ht="19.5" customHeight="1">
      <c r="A94" s="360" t="s">
        <v>72</v>
      </c>
      <c r="B94" s="361">
        <v>0</v>
      </c>
      <c r="C94" s="361">
        <v>0</v>
      </c>
      <c r="D94" s="361"/>
      <c r="E94" s="53"/>
      <c r="F94" s="361"/>
      <c r="G94" s="53"/>
      <c r="H94" s="437"/>
    </row>
    <row r="95" spans="1:8" ht="19.5" customHeight="1">
      <c r="A95" s="360" t="s">
        <v>73</v>
      </c>
      <c r="B95" s="361">
        <v>0</v>
      </c>
      <c r="C95" s="361">
        <v>0</v>
      </c>
      <c r="D95" s="361"/>
      <c r="E95" s="53"/>
      <c r="F95" s="361"/>
      <c r="G95" s="53"/>
      <c r="H95" s="437"/>
    </row>
    <row r="96" spans="1:8" ht="19.5" customHeight="1">
      <c r="A96" s="360" t="s">
        <v>129</v>
      </c>
      <c r="B96" s="361">
        <v>0</v>
      </c>
      <c r="C96" s="361">
        <v>0</v>
      </c>
      <c r="D96" s="361"/>
      <c r="E96" s="53"/>
      <c r="F96" s="361"/>
      <c r="G96" s="53"/>
      <c r="H96" s="437"/>
    </row>
    <row r="97" spans="1:8" ht="19.5" customHeight="1">
      <c r="A97" s="432" t="s">
        <v>130</v>
      </c>
      <c r="B97" s="373">
        <v>0</v>
      </c>
      <c r="C97" s="373">
        <f>SUM(C98:C103)</f>
        <v>0</v>
      </c>
      <c r="D97" s="361"/>
      <c r="E97" s="53"/>
      <c r="F97" s="361"/>
      <c r="G97" s="53"/>
      <c r="H97" s="437"/>
    </row>
    <row r="98" spans="1:8" ht="19.5" customHeight="1">
      <c r="A98" s="360" t="s">
        <v>72</v>
      </c>
      <c r="B98" s="361">
        <v>0</v>
      </c>
      <c r="C98" s="361">
        <v>0</v>
      </c>
      <c r="D98" s="361"/>
      <c r="E98" s="53"/>
      <c r="F98" s="361"/>
      <c r="G98" s="53"/>
      <c r="H98" s="437"/>
    </row>
    <row r="99" spans="1:8" ht="19.5" customHeight="1">
      <c r="A99" s="360" t="s">
        <v>73</v>
      </c>
      <c r="B99" s="361">
        <v>0</v>
      </c>
      <c r="C99" s="361">
        <v>0</v>
      </c>
      <c r="D99" s="361"/>
      <c r="E99" s="53"/>
      <c r="F99" s="361"/>
      <c r="G99" s="53"/>
      <c r="H99" s="437"/>
    </row>
    <row r="100" spans="1:8" ht="19.5" customHeight="1">
      <c r="A100" s="360" t="s">
        <v>74</v>
      </c>
      <c r="B100" s="361">
        <v>0</v>
      </c>
      <c r="C100" s="361">
        <v>0</v>
      </c>
      <c r="D100" s="361"/>
      <c r="E100" s="53"/>
      <c r="F100" s="361"/>
      <c r="G100" s="53"/>
      <c r="H100" s="437"/>
    </row>
    <row r="101" spans="1:8" ht="19.5" customHeight="1">
      <c r="A101" s="360" t="s">
        <v>131</v>
      </c>
      <c r="B101" s="361">
        <v>0</v>
      </c>
      <c r="C101" s="361">
        <v>0</v>
      </c>
      <c r="D101" s="361"/>
      <c r="E101" s="53"/>
      <c r="F101" s="361"/>
      <c r="G101" s="53"/>
      <c r="H101" s="437"/>
    </row>
    <row r="102" spans="1:8" ht="19.5" customHeight="1">
      <c r="A102" s="360" t="s">
        <v>81</v>
      </c>
      <c r="B102" s="361">
        <v>0</v>
      </c>
      <c r="C102" s="361">
        <v>0</v>
      </c>
      <c r="D102" s="361"/>
      <c r="E102" s="53"/>
      <c r="F102" s="361"/>
      <c r="G102" s="53"/>
      <c r="H102" s="437"/>
    </row>
    <row r="103" spans="1:8" ht="19.5" customHeight="1">
      <c r="A103" s="360" t="s">
        <v>132</v>
      </c>
      <c r="B103" s="361">
        <v>0</v>
      </c>
      <c r="C103" s="361">
        <v>0</v>
      </c>
      <c r="D103" s="361"/>
      <c r="E103" s="53"/>
      <c r="F103" s="361"/>
      <c r="G103" s="53"/>
      <c r="H103" s="437"/>
    </row>
    <row r="104" spans="1:8" ht="19.5" customHeight="1">
      <c r="A104" s="432" t="s">
        <v>133</v>
      </c>
      <c r="B104" s="373">
        <v>1374</v>
      </c>
      <c r="C104" s="373">
        <f>SUM(C105:C112)</f>
        <v>1420</v>
      </c>
      <c r="D104" s="373">
        <f>SUM(D105:D112)</f>
        <v>1438</v>
      </c>
      <c r="E104" s="53">
        <f>D104/C104*100</f>
        <v>101.26760563380282</v>
      </c>
      <c r="F104" s="373">
        <f>SUM(F105:F112)</f>
        <v>1043</v>
      </c>
      <c r="G104" s="53"/>
      <c r="H104" s="437"/>
    </row>
    <row r="105" spans="1:8" ht="19.5" customHeight="1">
      <c r="A105" s="360" t="s">
        <v>72</v>
      </c>
      <c r="B105" s="361">
        <v>967</v>
      </c>
      <c r="C105" s="361">
        <v>967</v>
      </c>
      <c r="D105" s="361">
        <v>981</v>
      </c>
      <c r="E105" s="53">
        <f>D105/C105*100</f>
        <v>101.44777662874871</v>
      </c>
      <c r="F105" s="361">
        <v>820</v>
      </c>
      <c r="G105" s="53"/>
      <c r="H105" s="437"/>
    </row>
    <row r="106" spans="1:8" ht="19.5" customHeight="1">
      <c r="A106" s="360" t="s">
        <v>73</v>
      </c>
      <c r="B106" s="361">
        <v>372</v>
      </c>
      <c r="C106" s="361">
        <v>372</v>
      </c>
      <c r="D106" s="361">
        <v>416</v>
      </c>
      <c r="E106" s="53">
        <f>D106/C106*100</f>
        <v>111.8279569892473</v>
      </c>
      <c r="F106" s="361">
        <v>174</v>
      </c>
      <c r="G106" s="53">
        <f>(D106-F106)/F106*100</f>
        <v>139.08045977011494</v>
      </c>
      <c r="H106" s="437"/>
    </row>
    <row r="107" spans="1:8" ht="19.5" customHeight="1">
      <c r="A107" s="360" t="s">
        <v>74</v>
      </c>
      <c r="B107" s="361">
        <v>0</v>
      </c>
      <c r="C107" s="361">
        <v>0</v>
      </c>
      <c r="D107" s="361">
        <v>0</v>
      </c>
      <c r="E107" s="53"/>
      <c r="F107" s="361"/>
      <c r="G107" s="53"/>
      <c r="H107" s="437"/>
    </row>
    <row r="108" spans="1:8" ht="19.5" customHeight="1">
      <c r="A108" s="360" t="s">
        <v>134</v>
      </c>
      <c r="B108" s="361">
        <v>0</v>
      </c>
      <c r="C108" s="361">
        <v>0</v>
      </c>
      <c r="D108" s="361">
        <v>0</v>
      </c>
      <c r="E108" s="53"/>
      <c r="F108" s="361"/>
      <c r="G108" s="53"/>
      <c r="H108" s="437"/>
    </row>
    <row r="109" spans="1:8" ht="19.5" customHeight="1">
      <c r="A109" s="360" t="s">
        <v>135</v>
      </c>
      <c r="B109" s="361">
        <v>0</v>
      </c>
      <c r="C109" s="361">
        <v>0</v>
      </c>
      <c r="D109" s="361">
        <v>0</v>
      </c>
      <c r="E109" s="53"/>
      <c r="F109" s="361"/>
      <c r="G109" s="53"/>
      <c r="H109" s="437"/>
    </row>
    <row r="110" spans="1:8" ht="19.5" customHeight="1">
      <c r="A110" s="360" t="s">
        <v>136</v>
      </c>
      <c r="B110" s="361">
        <v>0</v>
      </c>
      <c r="C110" s="361">
        <v>0</v>
      </c>
      <c r="D110" s="361">
        <v>0</v>
      </c>
      <c r="E110" s="53"/>
      <c r="F110" s="361"/>
      <c r="G110" s="53"/>
      <c r="H110" s="437"/>
    </row>
    <row r="111" spans="1:8" ht="19.5" customHeight="1">
      <c r="A111" s="360" t="s">
        <v>81</v>
      </c>
      <c r="B111" s="361">
        <v>35</v>
      </c>
      <c r="C111" s="361">
        <v>35</v>
      </c>
      <c r="D111" s="361">
        <v>36</v>
      </c>
      <c r="E111" s="53">
        <f>D111/C111*100</f>
        <v>102.85714285714285</v>
      </c>
      <c r="F111" s="361">
        <v>49</v>
      </c>
      <c r="G111" s="53"/>
      <c r="H111" s="437"/>
    </row>
    <row r="112" spans="1:8" ht="19.5" customHeight="1">
      <c r="A112" s="360" t="s">
        <v>137</v>
      </c>
      <c r="B112" s="361">
        <v>0</v>
      </c>
      <c r="C112" s="361">
        <v>46</v>
      </c>
      <c r="D112" s="361">
        <v>5</v>
      </c>
      <c r="E112" s="53">
        <f>D112/C112*100</f>
        <v>10.869565217391305</v>
      </c>
      <c r="F112" s="361"/>
      <c r="G112" s="53"/>
      <c r="H112" s="437"/>
    </row>
    <row r="113" spans="1:8" ht="19.5" customHeight="1">
      <c r="A113" s="432" t="s">
        <v>138</v>
      </c>
      <c r="B113" s="373">
        <v>342</v>
      </c>
      <c r="C113" s="373">
        <f>SUM(C114:C120)</f>
        <v>634</v>
      </c>
      <c r="D113" s="373">
        <f>SUM(D114:D120)</f>
        <v>660</v>
      </c>
      <c r="E113" s="53">
        <f>D113/C113*100</f>
        <v>104.10094637223975</v>
      </c>
      <c r="F113" s="373">
        <f>SUM(F114:F120)</f>
        <v>159</v>
      </c>
      <c r="G113" s="53"/>
      <c r="H113" s="437"/>
    </row>
    <row r="114" spans="1:8" ht="19.5" customHeight="1">
      <c r="A114" s="360" t="s">
        <v>72</v>
      </c>
      <c r="B114" s="361">
        <v>134</v>
      </c>
      <c r="C114" s="361">
        <v>134</v>
      </c>
      <c r="D114" s="361">
        <v>149</v>
      </c>
      <c r="E114" s="53">
        <f>D114/C114*100</f>
        <v>111.19402985074626</v>
      </c>
      <c r="F114" s="361">
        <v>96</v>
      </c>
      <c r="G114" s="53">
        <f aca="true" t="shared" si="10" ref="G114:G117">(D114-F114)/F114*100</f>
        <v>55.208333333333336</v>
      </c>
      <c r="H114" s="437"/>
    </row>
    <row r="115" spans="1:8" ht="19.5" customHeight="1">
      <c r="A115" s="360" t="s">
        <v>73</v>
      </c>
      <c r="B115" s="361">
        <v>1</v>
      </c>
      <c r="C115" s="361">
        <v>1</v>
      </c>
      <c r="D115" s="361"/>
      <c r="E115" s="53">
        <f>D115/C115*100</f>
        <v>0</v>
      </c>
      <c r="F115" s="361">
        <v>11</v>
      </c>
      <c r="G115" s="53">
        <f t="shared" si="10"/>
        <v>-100</v>
      </c>
      <c r="H115" s="437"/>
    </row>
    <row r="116" spans="1:8" ht="19.5" customHeight="1">
      <c r="A116" s="360" t="s">
        <v>74</v>
      </c>
      <c r="B116" s="361">
        <v>0</v>
      </c>
      <c r="C116" s="361">
        <v>0</v>
      </c>
      <c r="D116" s="361"/>
      <c r="E116" s="53"/>
      <c r="F116" s="361"/>
      <c r="G116" s="53"/>
      <c r="H116" s="437"/>
    </row>
    <row r="117" spans="1:8" ht="19.5" customHeight="1">
      <c r="A117" s="360" t="s">
        <v>139</v>
      </c>
      <c r="B117" s="361">
        <v>0</v>
      </c>
      <c r="C117" s="361">
        <v>0</v>
      </c>
      <c r="D117" s="361"/>
      <c r="E117" s="53"/>
      <c r="F117" s="361"/>
      <c r="G117" s="53"/>
      <c r="H117" s="437"/>
    </row>
    <row r="118" spans="1:8" ht="19.5" customHeight="1">
      <c r="A118" s="360" t="s">
        <v>140</v>
      </c>
      <c r="B118" s="361">
        <v>180</v>
      </c>
      <c r="C118" s="361">
        <v>472</v>
      </c>
      <c r="D118" s="361">
        <v>482</v>
      </c>
      <c r="E118" s="53">
        <f>D118/C118*100</f>
        <v>102.11864406779661</v>
      </c>
      <c r="F118" s="361">
        <v>11</v>
      </c>
      <c r="G118" s="53"/>
      <c r="H118" s="437"/>
    </row>
    <row r="119" spans="1:8" ht="19.5" customHeight="1">
      <c r="A119" s="360" t="s">
        <v>81</v>
      </c>
      <c r="B119" s="361">
        <v>27</v>
      </c>
      <c r="C119" s="361">
        <v>27</v>
      </c>
      <c r="D119" s="361">
        <v>29</v>
      </c>
      <c r="E119" s="53">
        <f>D119/C119*100</f>
        <v>107.40740740740742</v>
      </c>
      <c r="F119" s="361">
        <v>41</v>
      </c>
      <c r="G119" s="53"/>
      <c r="H119" s="437"/>
    </row>
    <row r="120" spans="1:8" ht="19.5" customHeight="1">
      <c r="A120" s="360" t="s">
        <v>141</v>
      </c>
      <c r="B120" s="361">
        <v>0</v>
      </c>
      <c r="C120" s="361">
        <v>0</v>
      </c>
      <c r="D120" s="361"/>
      <c r="E120" s="53"/>
      <c r="F120" s="361"/>
      <c r="G120" s="53"/>
      <c r="H120" s="437"/>
    </row>
    <row r="121" spans="1:8" ht="19.5" customHeight="1">
      <c r="A121" s="432" t="s">
        <v>142</v>
      </c>
      <c r="B121" s="373">
        <v>0</v>
      </c>
      <c r="C121" s="373">
        <f>SUM(C122:C124)</f>
        <v>4</v>
      </c>
      <c r="D121" s="373">
        <f>SUM(D122:D124)</f>
        <v>4</v>
      </c>
      <c r="E121" s="53">
        <f>D121/C121*100</f>
        <v>100</v>
      </c>
      <c r="F121" s="373">
        <f>SUM(F122:F124)</f>
        <v>0</v>
      </c>
      <c r="G121" s="53"/>
      <c r="H121" s="437"/>
    </row>
    <row r="122" spans="1:8" ht="19.5" customHeight="1">
      <c r="A122" s="360" t="s">
        <v>72</v>
      </c>
      <c r="B122" s="361">
        <v>0</v>
      </c>
      <c r="C122" s="361">
        <v>0</v>
      </c>
      <c r="D122" s="361"/>
      <c r="E122" s="53"/>
      <c r="F122" s="361"/>
      <c r="G122" s="53"/>
      <c r="H122" s="437"/>
    </row>
    <row r="123" spans="1:8" ht="19.5" customHeight="1">
      <c r="A123" s="360" t="s">
        <v>73</v>
      </c>
      <c r="B123" s="361">
        <v>0</v>
      </c>
      <c r="C123" s="361">
        <v>0</v>
      </c>
      <c r="D123" s="361"/>
      <c r="E123" s="53"/>
      <c r="F123" s="361"/>
      <c r="G123" s="53"/>
      <c r="H123" s="437"/>
    </row>
    <row r="124" spans="1:8" ht="19.5" customHeight="1">
      <c r="A124" s="360" t="s">
        <v>143</v>
      </c>
      <c r="B124" s="361">
        <v>0</v>
      </c>
      <c r="C124" s="361">
        <v>4</v>
      </c>
      <c r="D124" s="361">
        <v>4</v>
      </c>
      <c r="E124" s="53">
        <f>D124/C124*100</f>
        <v>100</v>
      </c>
      <c r="F124" s="361"/>
      <c r="G124" s="53"/>
      <c r="H124" s="437"/>
    </row>
    <row r="125" spans="1:8" ht="19.5" customHeight="1">
      <c r="A125" s="432" t="s">
        <v>144</v>
      </c>
      <c r="B125" s="361">
        <f>SUM(B126:B131)</f>
        <v>0</v>
      </c>
      <c r="C125" s="361">
        <f>SUM(C126:C131)</f>
        <v>0</v>
      </c>
      <c r="D125" s="373">
        <f>SUM(D126:D131)</f>
        <v>30</v>
      </c>
      <c r="E125" s="53"/>
      <c r="F125" s="373">
        <f>SUM(F126:F131)</f>
        <v>20</v>
      </c>
      <c r="G125" s="53"/>
      <c r="H125" s="437"/>
    </row>
    <row r="126" spans="1:8" ht="19.5" customHeight="1">
      <c r="A126" s="360" t="s">
        <v>72</v>
      </c>
      <c r="B126" s="361">
        <v>0</v>
      </c>
      <c r="C126" s="361">
        <v>0</v>
      </c>
      <c r="D126" s="361">
        <f aca="true" t="shared" si="11" ref="B126:F126">SUM(D127:D128)</f>
        <v>0</v>
      </c>
      <c r="E126" s="53"/>
      <c r="F126" s="361">
        <f t="shared" si="11"/>
        <v>0</v>
      </c>
      <c r="G126" s="53"/>
      <c r="H126" s="437"/>
    </row>
    <row r="127" spans="1:8" ht="19.5" customHeight="1">
      <c r="A127" s="360" t="s">
        <v>73</v>
      </c>
      <c r="B127" s="361">
        <v>0</v>
      </c>
      <c r="C127" s="361">
        <v>0</v>
      </c>
      <c r="D127" s="361"/>
      <c r="E127" s="53"/>
      <c r="F127" s="361"/>
      <c r="G127" s="53"/>
      <c r="H127" s="437"/>
    </row>
    <row r="128" spans="1:8" ht="19.5" customHeight="1">
      <c r="A128" s="360" t="s">
        <v>74</v>
      </c>
      <c r="B128" s="361">
        <v>0</v>
      </c>
      <c r="C128" s="361">
        <v>0</v>
      </c>
      <c r="D128" s="361"/>
      <c r="E128" s="53"/>
      <c r="F128" s="361"/>
      <c r="G128" s="53"/>
      <c r="H128" s="437"/>
    </row>
    <row r="129" spans="1:8" ht="19.5" customHeight="1">
      <c r="A129" s="360" t="s">
        <v>145</v>
      </c>
      <c r="B129" s="361">
        <v>0</v>
      </c>
      <c r="C129" s="361">
        <v>0</v>
      </c>
      <c r="D129" s="361"/>
      <c r="E129" s="53"/>
      <c r="F129" s="361"/>
      <c r="G129" s="53"/>
      <c r="H129" s="437"/>
    </row>
    <row r="130" spans="1:8" ht="19.5" customHeight="1">
      <c r="A130" s="360" t="s">
        <v>81</v>
      </c>
      <c r="B130" s="361">
        <v>0</v>
      </c>
      <c r="C130" s="361">
        <v>0</v>
      </c>
      <c r="D130" s="361"/>
      <c r="E130" s="53"/>
      <c r="F130" s="361"/>
      <c r="G130" s="53"/>
      <c r="H130" s="437"/>
    </row>
    <row r="131" spans="1:8" ht="19.5" customHeight="1">
      <c r="A131" s="360" t="s">
        <v>146</v>
      </c>
      <c r="B131" s="361">
        <v>0</v>
      </c>
      <c r="C131" s="361">
        <v>0</v>
      </c>
      <c r="D131" s="361">
        <v>30</v>
      </c>
      <c r="E131" s="53"/>
      <c r="F131" s="361">
        <v>20</v>
      </c>
      <c r="G131" s="53"/>
      <c r="H131" s="437"/>
    </row>
    <row r="132" spans="1:8" ht="19.5" customHeight="1">
      <c r="A132" s="432" t="s">
        <v>147</v>
      </c>
      <c r="B132" s="373">
        <v>0</v>
      </c>
      <c r="C132" s="373">
        <f>SUM(C133:C134)</f>
        <v>0</v>
      </c>
      <c r="D132" s="361"/>
      <c r="E132" s="53"/>
      <c r="F132" s="361"/>
      <c r="G132" s="53"/>
      <c r="H132" s="437"/>
    </row>
    <row r="133" spans="1:8" ht="19.5" customHeight="1">
      <c r="A133" s="360" t="s">
        <v>72</v>
      </c>
      <c r="B133" s="361">
        <v>0</v>
      </c>
      <c r="C133" s="361">
        <v>0</v>
      </c>
      <c r="D133" s="361"/>
      <c r="E133" s="53"/>
      <c r="F133" s="361"/>
      <c r="G133" s="53"/>
      <c r="H133" s="437"/>
    </row>
    <row r="134" spans="1:8" ht="19.5" customHeight="1">
      <c r="A134" s="360" t="s">
        <v>148</v>
      </c>
      <c r="B134" s="361">
        <v>0</v>
      </c>
      <c r="C134" s="361">
        <v>0</v>
      </c>
      <c r="D134" s="361"/>
      <c r="E134" s="53"/>
      <c r="F134" s="361"/>
      <c r="G134" s="53"/>
      <c r="H134" s="437"/>
    </row>
    <row r="135" spans="1:8" ht="19.5" customHeight="1">
      <c r="A135" s="432" t="s">
        <v>149</v>
      </c>
      <c r="B135" s="373">
        <v>159</v>
      </c>
      <c r="C135" s="373">
        <f>SUM(C136:C140)</f>
        <v>159</v>
      </c>
      <c r="D135" s="373">
        <f>SUM(D136:D140)</f>
        <v>118</v>
      </c>
      <c r="E135" s="53">
        <f aca="true" t="shared" si="12" ref="E134:E197">D135/C135*100</f>
        <v>74.21383647798741</v>
      </c>
      <c r="F135" s="373">
        <f>SUM(F136:F140)</f>
        <v>128</v>
      </c>
      <c r="G135" s="53"/>
      <c r="H135" s="437"/>
    </row>
    <row r="136" spans="1:8" ht="19.5" customHeight="1">
      <c r="A136" s="360" t="s">
        <v>72</v>
      </c>
      <c r="B136" s="361">
        <v>8</v>
      </c>
      <c r="C136" s="361">
        <v>8</v>
      </c>
      <c r="D136" s="361">
        <v>14</v>
      </c>
      <c r="E136" s="53">
        <f t="shared" si="12"/>
        <v>175</v>
      </c>
      <c r="F136" s="361">
        <v>101</v>
      </c>
      <c r="G136" s="53"/>
      <c r="H136" s="437"/>
    </row>
    <row r="137" spans="1:8" ht="19.5" customHeight="1">
      <c r="A137" s="360" t="s">
        <v>73</v>
      </c>
      <c r="B137" s="361">
        <v>1</v>
      </c>
      <c r="C137" s="361">
        <v>1</v>
      </c>
      <c r="D137" s="361">
        <v>0</v>
      </c>
      <c r="E137" s="53">
        <f t="shared" si="12"/>
        <v>0</v>
      </c>
      <c r="F137" s="361"/>
      <c r="G137" s="53"/>
      <c r="H137" s="437"/>
    </row>
    <row r="138" spans="1:8" ht="19.5" customHeight="1">
      <c r="A138" s="360" t="s">
        <v>74</v>
      </c>
      <c r="B138" s="361">
        <v>0</v>
      </c>
      <c r="C138" s="361">
        <v>0</v>
      </c>
      <c r="D138" s="361">
        <v>0</v>
      </c>
      <c r="E138" s="53"/>
      <c r="F138" s="361"/>
      <c r="G138" s="53"/>
      <c r="H138" s="437"/>
    </row>
    <row r="139" spans="1:8" ht="19.5" customHeight="1">
      <c r="A139" s="360" t="s">
        <v>150</v>
      </c>
      <c r="B139" s="361">
        <v>72</v>
      </c>
      <c r="C139" s="361">
        <v>72</v>
      </c>
      <c r="D139" s="361">
        <v>26</v>
      </c>
      <c r="E139" s="53">
        <f t="shared" si="12"/>
        <v>36.11111111111111</v>
      </c>
      <c r="F139" s="361">
        <v>22</v>
      </c>
      <c r="G139" s="53">
        <f aca="true" t="shared" si="13" ref="G139:G143">(D139-F139)/F139*100</f>
        <v>18.181818181818183</v>
      </c>
      <c r="H139" s="437"/>
    </row>
    <row r="140" spans="1:8" ht="19.5" customHeight="1">
      <c r="A140" s="360" t="s">
        <v>151</v>
      </c>
      <c r="B140" s="361">
        <v>78</v>
      </c>
      <c r="C140" s="361">
        <v>78</v>
      </c>
      <c r="D140" s="361">
        <v>78</v>
      </c>
      <c r="E140" s="53">
        <f t="shared" si="12"/>
        <v>100</v>
      </c>
      <c r="F140" s="361">
        <v>5</v>
      </c>
      <c r="G140" s="53">
        <f t="shared" si="13"/>
        <v>1460</v>
      </c>
      <c r="H140" s="437"/>
    </row>
    <row r="141" spans="1:8" ht="19.5" customHeight="1">
      <c r="A141" s="432" t="s">
        <v>152</v>
      </c>
      <c r="B141" s="373">
        <v>73</v>
      </c>
      <c r="C141" s="373">
        <f>SUM(C142:C147)</f>
        <v>73</v>
      </c>
      <c r="D141" s="373">
        <f>SUM(D142:D147)</f>
        <v>74</v>
      </c>
      <c r="E141" s="53">
        <f t="shared" si="12"/>
        <v>101.36986301369863</v>
      </c>
      <c r="F141" s="373">
        <f>SUM(F142:F147)</f>
        <v>70</v>
      </c>
      <c r="G141" s="53"/>
      <c r="H141" s="437"/>
    </row>
    <row r="142" spans="1:8" ht="19.5" customHeight="1">
      <c r="A142" s="360" t="s">
        <v>72</v>
      </c>
      <c r="B142" s="361">
        <v>65</v>
      </c>
      <c r="C142" s="361">
        <v>65</v>
      </c>
      <c r="D142" s="361">
        <v>68</v>
      </c>
      <c r="E142" s="53">
        <f t="shared" si="12"/>
        <v>104.61538461538463</v>
      </c>
      <c r="F142" s="361">
        <v>61</v>
      </c>
      <c r="G142" s="53"/>
      <c r="H142" s="437"/>
    </row>
    <row r="143" spans="1:8" ht="19.5" customHeight="1">
      <c r="A143" s="360" t="s">
        <v>73</v>
      </c>
      <c r="B143" s="361">
        <v>8</v>
      </c>
      <c r="C143" s="361">
        <v>8</v>
      </c>
      <c r="D143" s="361">
        <v>6</v>
      </c>
      <c r="E143" s="53">
        <f t="shared" si="12"/>
        <v>75</v>
      </c>
      <c r="F143" s="361">
        <v>9</v>
      </c>
      <c r="G143" s="53">
        <f t="shared" si="13"/>
        <v>-33.33333333333333</v>
      </c>
      <c r="H143" s="437"/>
    </row>
    <row r="144" spans="1:8" ht="19.5" customHeight="1">
      <c r="A144" s="360" t="s">
        <v>74</v>
      </c>
      <c r="B144" s="361">
        <v>0</v>
      </c>
      <c r="C144" s="361">
        <v>0</v>
      </c>
      <c r="D144" s="361"/>
      <c r="E144" s="53"/>
      <c r="F144" s="361"/>
      <c r="G144" s="53"/>
      <c r="H144" s="437"/>
    </row>
    <row r="145" spans="1:8" ht="19.5" customHeight="1">
      <c r="A145" s="360" t="s">
        <v>86</v>
      </c>
      <c r="B145" s="361">
        <v>0</v>
      </c>
      <c r="C145" s="361">
        <v>0</v>
      </c>
      <c r="D145" s="361"/>
      <c r="E145" s="53"/>
      <c r="F145" s="361"/>
      <c r="G145" s="53"/>
      <c r="H145" s="437"/>
    </row>
    <row r="146" spans="1:8" ht="19.5" customHeight="1">
      <c r="A146" s="360" t="s">
        <v>81</v>
      </c>
      <c r="B146" s="361">
        <v>0</v>
      </c>
      <c r="C146" s="361">
        <v>0</v>
      </c>
      <c r="D146" s="361"/>
      <c r="E146" s="53"/>
      <c r="F146" s="361"/>
      <c r="G146" s="53"/>
      <c r="H146" s="437"/>
    </row>
    <row r="147" spans="1:8" ht="19.5" customHeight="1">
      <c r="A147" s="360" t="s">
        <v>153</v>
      </c>
      <c r="B147" s="361">
        <v>0</v>
      </c>
      <c r="C147" s="361">
        <v>0</v>
      </c>
      <c r="D147" s="361"/>
      <c r="E147" s="53"/>
      <c r="F147" s="361"/>
      <c r="G147" s="53"/>
      <c r="H147" s="437"/>
    </row>
    <row r="148" spans="1:8" ht="19.5" customHeight="1">
      <c r="A148" s="432" t="s">
        <v>154</v>
      </c>
      <c r="B148" s="373">
        <v>496</v>
      </c>
      <c r="C148" s="373">
        <f>SUM(C149:C154)</f>
        <v>496</v>
      </c>
      <c r="D148" s="373">
        <f>SUM(D149:D154)</f>
        <v>470</v>
      </c>
      <c r="E148" s="53">
        <f t="shared" si="12"/>
        <v>94.75806451612904</v>
      </c>
      <c r="F148" s="373">
        <f>SUM(F149:F154)</f>
        <v>449</v>
      </c>
      <c r="G148" s="53"/>
      <c r="H148" s="437"/>
    </row>
    <row r="149" spans="1:8" ht="19.5" customHeight="1">
      <c r="A149" s="360" t="s">
        <v>72</v>
      </c>
      <c r="B149" s="361">
        <v>252</v>
      </c>
      <c r="C149" s="361">
        <v>252</v>
      </c>
      <c r="D149" s="361">
        <v>256</v>
      </c>
      <c r="E149" s="53">
        <f t="shared" si="12"/>
        <v>101.58730158730158</v>
      </c>
      <c r="F149" s="361">
        <v>224</v>
      </c>
      <c r="G149" s="53"/>
      <c r="H149" s="437"/>
    </row>
    <row r="150" spans="1:8" ht="19.5" customHeight="1">
      <c r="A150" s="360" t="s">
        <v>73</v>
      </c>
      <c r="B150" s="361">
        <v>89</v>
      </c>
      <c r="C150" s="361">
        <v>89</v>
      </c>
      <c r="D150" s="361">
        <v>80</v>
      </c>
      <c r="E150" s="53">
        <f t="shared" si="12"/>
        <v>89.8876404494382</v>
      </c>
      <c r="F150" s="361">
        <v>183</v>
      </c>
      <c r="G150" s="53"/>
      <c r="H150" s="437"/>
    </row>
    <row r="151" spans="1:8" ht="19.5" customHeight="1">
      <c r="A151" s="360" t="s">
        <v>74</v>
      </c>
      <c r="B151" s="361">
        <v>0</v>
      </c>
      <c r="C151" s="361">
        <v>0</v>
      </c>
      <c r="D151" s="361"/>
      <c r="E151" s="53"/>
      <c r="F151" s="361"/>
      <c r="G151" s="53"/>
      <c r="H151" s="437"/>
    </row>
    <row r="152" spans="1:8" ht="19.5" customHeight="1">
      <c r="A152" s="360" t="s">
        <v>155</v>
      </c>
      <c r="B152" s="361">
        <v>0</v>
      </c>
      <c r="C152" s="361">
        <v>0</v>
      </c>
      <c r="D152" s="361"/>
      <c r="E152" s="53"/>
      <c r="F152" s="361"/>
      <c r="G152" s="53"/>
      <c r="H152" s="437"/>
    </row>
    <row r="153" spans="1:8" ht="19.5" customHeight="1">
      <c r="A153" s="360" t="s">
        <v>81</v>
      </c>
      <c r="B153" s="361">
        <v>11</v>
      </c>
      <c r="C153" s="361">
        <v>11</v>
      </c>
      <c r="D153" s="361">
        <v>12</v>
      </c>
      <c r="E153" s="53">
        <f t="shared" si="12"/>
        <v>109.09090909090908</v>
      </c>
      <c r="F153" s="361">
        <v>10</v>
      </c>
      <c r="G153" s="53">
        <f>(D153-F153)/F153*100</f>
        <v>20</v>
      </c>
      <c r="H153" s="437"/>
    </row>
    <row r="154" spans="1:8" ht="19.5" customHeight="1">
      <c r="A154" s="360" t="s">
        <v>156</v>
      </c>
      <c r="B154" s="361">
        <v>144</v>
      </c>
      <c r="C154" s="361">
        <v>144</v>
      </c>
      <c r="D154" s="361">
        <v>122</v>
      </c>
      <c r="E154" s="53">
        <f t="shared" si="12"/>
        <v>84.72222222222221</v>
      </c>
      <c r="F154" s="361">
        <v>32</v>
      </c>
      <c r="G154" s="53"/>
      <c r="H154" s="437"/>
    </row>
    <row r="155" spans="1:8" ht="19.5" customHeight="1">
      <c r="A155" s="432" t="s">
        <v>157</v>
      </c>
      <c r="B155" s="373">
        <v>1749</v>
      </c>
      <c r="C155" s="373">
        <f>SUM(C156:C161)</f>
        <v>1749</v>
      </c>
      <c r="D155" s="373">
        <f>SUM(D156:D161)</f>
        <v>2026</v>
      </c>
      <c r="E155" s="53">
        <f t="shared" si="12"/>
        <v>115.83762149799885</v>
      </c>
      <c r="F155" s="373">
        <f>SUM(F156:F161)</f>
        <v>2321</v>
      </c>
      <c r="G155" s="53"/>
      <c r="H155" s="437"/>
    </row>
    <row r="156" spans="1:8" ht="19.5" customHeight="1">
      <c r="A156" s="360" t="s">
        <v>72</v>
      </c>
      <c r="B156" s="361">
        <v>883</v>
      </c>
      <c r="C156" s="361">
        <v>883</v>
      </c>
      <c r="D156" s="361">
        <v>946</v>
      </c>
      <c r="E156" s="53">
        <f t="shared" si="12"/>
        <v>107.1347678369196</v>
      </c>
      <c r="F156" s="361">
        <v>1451</v>
      </c>
      <c r="G156" s="53"/>
      <c r="H156" s="437"/>
    </row>
    <row r="157" spans="1:8" ht="19.5" customHeight="1">
      <c r="A157" s="360" t="s">
        <v>73</v>
      </c>
      <c r="B157" s="361">
        <v>527</v>
      </c>
      <c r="C157" s="361">
        <v>527</v>
      </c>
      <c r="D157" s="361">
        <v>575</v>
      </c>
      <c r="E157" s="53">
        <f t="shared" si="12"/>
        <v>109.10815939278937</v>
      </c>
      <c r="F157" s="361">
        <v>587</v>
      </c>
      <c r="G157" s="53"/>
      <c r="H157" s="437"/>
    </row>
    <row r="158" spans="1:8" ht="19.5" customHeight="1">
      <c r="A158" s="360" t="s">
        <v>74</v>
      </c>
      <c r="B158" s="361">
        <v>1</v>
      </c>
      <c r="C158" s="361">
        <v>1</v>
      </c>
      <c r="D158" s="361">
        <v>2</v>
      </c>
      <c r="E158" s="53">
        <f t="shared" si="12"/>
        <v>200</v>
      </c>
      <c r="F158" s="361">
        <v>212</v>
      </c>
      <c r="G158" s="53">
        <f aca="true" t="shared" si="14" ref="G158:G161">(D158-F158)/F158*100</f>
        <v>-99.05660377358491</v>
      </c>
      <c r="H158" s="437"/>
    </row>
    <row r="159" spans="1:8" ht="19.5" customHeight="1">
      <c r="A159" s="360" t="s">
        <v>158</v>
      </c>
      <c r="B159" s="361">
        <v>0</v>
      </c>
      <c r="C159" s="361">
        <v>0</v>
      </c>
      <c r="D159" s="361">
        <v>0</v>
      </c>
      <c r="E159" s="53"/>
      <c r="F159" s="361"/>
      <c r="G159" s="53"/>
      <c r="H159" s="437"/>
    </row>
    <row r="160" spans="1:8" ht="19.5" customHeight="1">
      <c r="A160" s="360" t="s">
        <v>81</v>
      </c>
      <c r="B160" s="361">
        <v>318</v>
      </c>
      <c r="C160" s="361">
        <v>318</v>
      </c>
      <c r="D160" s="361">
        <v>451</v>
      </c>
      <c r="E160" s="53">
        <f t="shared" si="12"/>
        <v>141.8238993710692</v>
      </c>
      <c r="F160" s="361">
        <v>71</v>
      </c>
      <c r="G160" s="53">
        <f t="shared" si="14"/>
        <v>535.2112676056338</v>
      </c>
      <c r="H160" s="437"/>
    </row>
    <row r="161" spans="1:8" ht="19.5" customHeight="1">
      <c r="A161" s="360" t="s">
        <v>159</v>
      </c>
      <c r="B161" s="361">
        <v>20</v>
      </c>
      <c r="C161" s="361">
        <v>20</v>
      </c>
      <c r="D161" s="361">
        <v>52</v>
      </c>
      <c r="E161" s="53">
        <f t="shared" si="12"/>
        <v>260</v>
      </c>
      <c r="F161" s="361"/>
      <c r="G161" s="53"/>
      <c r="H161" s="437"/>
    </row>
    <row r="162" spans="1:8" ht="19.5" customHeight="1">
      <c r="A162" s="432" t="s">
        <v>160</v>
      </c>
      <c r="B162" s="373">
        <v>634</v>
      </c>
      <c r="C162" s="373">
        <f>SUM(C163:C168)</f>
        <v>734</v>
      </c>
      <c r="D162" s="373">
        <f>SUM(D163:D168)</f>
        <v>689</v>
      </c>
      <c r="E162" s="53">
        <f t="shared" si="12"/>
        <v>93.8692098092643</v>
      </c>
      <c r="F162" s="373">
        <f>SUM(F163:F168)</f>
        <v>997</v>
      </c>
      <c r="G162" s="53"/>
      <c r="H162" s="437"/>
    </row>
    <row r="163" spans="1:8" ht="19.5" customHeight="1">
      <c r="A163" s="360" t="s">
        <v>72</v>
      </c>
      <c r="B163" s="361">
        <v>287</v>
      </c>
      <c r="C163" s="361">
        <v>287</v>
      </c>
      <c r="D163" s="361">
        <v>309</v>
      </c>
      <c r="E163" s="53">
        <f t="shared" si="12"/>
        <v>107.66550522648085</v>
      </c>
      <c r="F163" s="361">
        <v>486</v>
      </c>
      <c r="G163" s="53"/>
      <c r="H163" s="437"/>
    </row>
    <row r="164" spans="1:8" ht="19.5" customHeight="1">
      <c r="A164" s="360" t="s">
        <v>73</v>
      </c>
      <c r="B164" s="361">
        <v>172</v>
      </c>
      <c r="C164" s="361">
        <v>172</v>
      </c>
      <c r="D164" s="361">
        <v>194</v>
      </c>
      <c r="E164" s="53">
        <f t="shared" si="12"/>
        <v>112.79069767441861</v>
      </c>
      <c r="F164" s="361">
        <v>334</v>
      </c>
      <c r="G164" s="53"/>
      <c r="H164" s="437"/>
    </row>
    <row r="165" spans="1:8" ht="19.5" customHeight="1">
      <c r="A165" s="360" t="s">
        <v>74</v>
      </c>
      <c r="B165" s="361">
        <v>43</v>
      </c>
      <c r="C165" s="361">
        <v>143</v>
      </c>
      <c r="D165" s="361">
        <v>47</v>
      </c>
      <c r="E165" s="53">
        <f t="shared" si="12"/>
        <v>32.86713286713287</v>
      </c>
      <c r="F165" s="361">
        <v>124</v>
      </c>
      <c r="G165" s="53">
        <f aca="true" t="shared" si="15" ref="G165:G167">(D165-F165)/F165*100</f>
        <v>-62.096774193548384</v>
      </c>
      <c r="H165" s="437"/>
    </row>
    <row r="166" spans="1:8" ht="19.5" customHeight="1">
      <c r="A166" s="360" t="s">
        <v>161</v>
      </c>
      <c r="B166" s="361">
        <v>0</v>
      </c>
      <c r="C166" s="361">
        <v>0</v>
      </c>
      <c r="D166" s="361">
        <v>0</v>
      </c>
      <c r="E166" s="53"/>
      <c r="F166" s="361"/>
      <c r="G166" s="53"/>
      <c r="H166" s="437"/>
    </row>
    <row r="167" spans="1:8" ht="19.5" customHeight="1">
      <c r="A167" s="360" t="s">
        <v>81</v>
      </c>
      <c r="B167" s="361">
        <v>132</v>
      </c>
      <c r="C167" s="361">
        <v>132</v>
      </c>
      <c r="D167" s="361">
        <v>139</v>
      </c>
      <c r="E167" s="53">
        <f t="shared" si="12"/>
        <v>105.3030303030303</v>
      </c>
      <c r="F167" s="361">
        <v>53</v>
      </c>
      <c r="G167" s="53">
        <f t="shared" si="15"/>
        <v>162.26415094339623</v>
      </c>
      <c r="H167" s="437"/>
    </row>
    <row r="168" spans="1:8" ht="19.5" customHeight="1">
      <c r="A168" s="360" t="s">
        <v>162</v>
      </c>
      <c r="B168" s="361">
        <v>0</v>
      </c>
      <c r="C168" s="361">
        <v>0</v>
      </c>
      <c r="D168" s="361">
        <v>0</v>
      </c>
      <c r="E168" s="53"/>
      <c r="F168" s="361"/>
      <c r="G168" s="53"/>
      <c r="H168" s="437"/>
    </row>
    <row r="169" spans="1:8" ht="19.5" customHeight="1">
      <c r="A169" s="432" t="s">
        <v>163</v>
      </c>
      <c r="B169" s="373">
        <v>662</v>
      </c>
      <c r="C169" s="373">
        <f>SUM(C170:C175)</f>
        <v>662</v>
      </c>
      <c r="D169" s="373">
        <f>SUM(D170:D175)</f>
        <v>653</v>
      </c>
      <c r="E169" s="53">
        <f t="shared" si="12"/>
        <v>98.64048338368579</v>
      </c>
      <c r="F169" s="373">
        <f>SUM(F170:F175)</f>
        <v>281</v>
      </c>
      <c r="G169" s="53"/>
      <c r="H169" s="437"/>
    </row>
    <row r="170" spans="1:8" ht="19.5" customHeight="1">
      <c r="A170" s="360" t="s">
        <v>72</v>
      </c>
      <c r="B170" s="361">
        <v>187</v>
      </c>
      <c r="C170" s="361">
        <v>187</v>
      </c>
      <c r="D170" s="361">
        <v>191</v>
      </c>
      <c r="E170" s="53">
        <f t="shared" si="12"/>
        <v>102.1390374331551</v>
      </c>
      <c r="F170" s="361">
        <v>172</v>
      </c>
      <c r="G170" s="53"/>
      <c r="H170" s="437"/>
    </row>
    <row r="171" spans="1:8" ht="19.5" customHeight="1">
      <c r="A171" s="360" t="s">
        <v>73</v>
      </c>
      <c r="B171" s="361">
        <v>271</v>
      </c>
      <c r="C171" s="361">
        <v>271</v>
      </c>
      <c r="D171" s="361">
        <v>175</v>
      </c>
      <c r="E171" s="53">
        <f t="shared" si="12"/>
        <v>64.57564575645756</v>
      </c>
      <c r="F171" s="361">
        <v>7</v>
      </c>
      <c r="G171" s="53"/>
      <c r="H171" s="437"/>
    </row>
    <row r="172" spans="1:8" ht="19.5" customHeight="1">
      <c r="A172" s="360" t="s">
        <v>74</v>
      </c>
      <c r="B172" s="361">
        <v>33</v>
      </c>
      <c r="C172" s="361">
        <v>33</v>
      </c>
      <c r="D172" s="361">
        <v>32</v>
      </c>
      <c r="E172" s="53">
        <f t="shared" si="12"/>
        <v>96.96969696969697</v>
      </c>
      <c r="F172" s="361"/>
      <c r="G172" s="53"/>
      <c r="H172" s="437"/>
    </row>
    <row r="173" spans="1:8" ht="19.5" customHeight="1">
      <c r="A173" s="360" t="s">
        <v>164</v>
      </c>
      <c r="B173" s="361"/>
      <c r="C173" s="361"/>
      <c r="D173" s="361">
        <v>54</v>
      </c>
      <c r="E173" s="53"/>
      <c r="F173" s="361"/>
      <c r="G173" s="53"/>
      <c r="H173" s="437"/>
    </row>
    <row r="174" spans="1:8" ht="19.5" customHeight="1">
      <c r="A174" s="360" t="s">
        <v>81</v>
      </c>
      <c r="B174" s="361">
        <v>66</v>
      </c>
      <c r="C174" s="361">
        <v>66</v>
      </c>
      <c r="D174" s="361">
        <v>66</v>
      </c>
      <c r="E174" s="53">
        <f t="shared" si="12"/>
        <v>100</v>
      </c>
      <c r="F174" s="361">
        <v>102</v>
      </c>
      <c r="G174" s="53">
        <f>(D174-F174)/F174*100</f>
        <v>-35.294117647058826</v>
      </c>
      <c r="H174" s="437"/>
    </row>
    <row r="175" spans="1:8" ht="19.5" customHeight="1">
      <c r="A175" s="360" t="s">
        <v>165</v>
      </c>
      <c r="B175" s="361">
        <v>105</v>
      </c>
      <c r="C175" s="361">
        <v>105</v>
      </c>
      <c r="D175" s="361">
        <v>135</v>
      </c>
      <c r="E175" s="53">
        <f t="shared" si="12"/>
        <v>128.57142857142858</v>
      </c>
      <c r="F175" s="361"/>
      <c r="G175" s="53"/>
      <c r="H175" s="437"/>
    </row>
    <row r="176" spans="1:8" ht="19.5" customHeight="1">
      <c r="A176" s="432" t="s">
        <v>166</v>
      </c>
      <c r="B176" s="373">
        <v>177</v>
      </c>
      <c r="C176" s="373">
        <f>SUM(C177:C183)</f>
        <v>177</v>
      </c>
      <c r="D176" s="373">
        <f>SUM(D177:D183)</f>
        <v>200</v>
      </c>
      <c r="E176" s="53">
        <f t="shared" si="12"/>
        <v>112.99435028248588</v>
      </c>
      <c r="F176" s="373">
        <f>SUM(F177:F183)</f>
        <v>208</v>
      </c>
      <c r="G176" s="53"/>
      <c r="H176" s="437"/>
    </row>
    <row r="177" spans="1:8" ht="19.5" customHeight="1">
      <c r="A177" s="360" t="s">
        <v>72</v>
      </c>
      <c r="B177" s="361">
        <v>117</v>
      </c>
      <c r="C177" s="361">
        <v>117</v>
      </c>
      <c r="D177" s="361">
        <v>135</v>
      </c>
      <c r="E177" s="53">
        <f t="shared" si="12"/>
        <v>115.38461538461537</v>
      </c>
      <c r="F177" s="361">
        <v>120</v>
      </c>
      <c r="G177" s="53"/>
      <c r="H177" s="437"/>
    </row>
    <row r="178" spans="1:8" ht="19.5" customHeight="1">
      <c r="A178" s="360" t="s">
        <v>73</v>
      </c>
      <c r="B178" s="361">
        <v>40</v>
      </c>
      <c r="C178" s="361">
        <v>40</v>
      </c>
      <c r="D178" s="361">
        <v>40</v>
      </c>
      <c r="E178" s="53">
        <f t="shared" si="12"/>
        <v>100</v>
      </c>
      <c r="F178" s="361">
        <v>29</v>
      </c>
      <c r="G178" s="53"/>
      <c r="H178" s="437"/>
    </row>
    <row r="179" spans="1:8" ht="19.5" customHeight="1">
      <c r="A179" s="360" t="s">
        <v>74</v>
      </c>
      <c r="B179" s="361">
        <v>0</v>
      </c>
      <c r="C179" s="361">
        <v>0</v>
      </c>
      <c r="D179" s="361"/>
      <c r="E179" s="53"/>
      <c r="F179" s="361"/>
      <c r="G179" s="53"/>
      <c r="H179" s="437"/>
    </row>
    <row r="180" spans="1:8" ht="19.5" customHeight="1">
      <c r="A180" s="360" t="s">
        <v>167</v>
      </c>
      <c r="B180" s="361">
        <v>0</v>
      </c>
      <c r="C180" s="361">
        <v>0</v>
      </c>
      <c r="D180" s="361"/>
      <c r="E180" s="53"/>
      <c r="F180" s="361">
        <v>3</v>
      </c>
      <c r="G180" s="53">
        <f aca="true" t="shared" si="16" ref="G179:G182">(D180-F180)/F180*100</f>
        <v>-100</v>
      </c>
      <c r="H180" s="437"/>
    </row>
    <row r="181" spans="1:8" ht="19.5" customHeight="1">
      <c r="A181" s="360" t="s">
        <v>168</v>
      </c>
      <c r="B181" s="361">
        <v>0</v>
      </c>
      <c r="C181" s="361">
        <v>0</v>
      </c>
      <c r="D181" s="361"/>
      <c r="E181" s="53"/>
      <c r="F181" s="361"/>
      <c r="G181" s="53"/>
      <c r="H181" s="437"/>
    </row>
    <row r="182" spans="1:8" ht="19.5" customHeight="1">
      <c r="A182" s="360" t="s">
        <v>81</v>
      </c>
      <c r="B182" s="361">
        <v>20</v>
      </c>
      <c r="C182" s="361">
        <v>20</v>
      </c>
      <c r="D182" s="361">
        <v>25</v>
      </c>
      <c r="E182" s="53">
        <f t="shared" si="12"/>
        <v>125</v>
      </c>
      <c r="F182" s="361">
        <v>18</v>
      </c>
      <c r="G182" s="53">
        <f t="shared" si="16"/>
        <v>38.88888888888889</v>
      </c>
      <c r="H182" s="437"/>
    </row>
    <row r="183" spans="1:8" ht="19.5" customHeight="1">
      <c r="A183" s="360" t="s">
        <v>169</v>
      </c>
      <c r="B183" s="361">
        <v>0</v>
      </c>
      <c r="C183" s="361">
        <v>0</v>
      </c>
      <c r="D183" s="361"/>
      <c r="E183" s="53"/>
      <c r="F183" s="361">
        <v>38</v>
      </c>
      <c r="G183" s="53"/>
      <c r="H183" s="437"/>
    </row>
    <row r="184" spans="1:8" ht="19.5" customHeight="1">
      <c r="A184" s="432" t="s">
        <v>170</v>
      </c>
      <c r="B184" s="373">
        <v>0</v>
      </c>
      <c r="C184" s="373">
        <f>SUM(C185:C187)</f>
        <v>0</v>
      </c>
      <c r="D184" s="361"/>
      <c r="E184" s="53"/>
      <c r="F184" s="361"/>
      <c r="G184" s="53"/>
      <c r="H184" s="437"/>
    </row>
    <row r="185" spans="1:8" ht="19.5" customHeight="1">
      <c r="A185" s="360" t="s">
        <v>72</v>
      </c>
      <c r="B185" s="361">
        <v>0</v>
      </c>
      <c r="C185" s="361">
        <v>0</v>
      </c>
      <c r="D185" s="361"/>
      <c r="E185" s="53"/>
      <c r="F185" s="361"/>
      <c r="G185" s="53"/>
      <c r="H185" s="437"/>
    </row>
    <row r="186" spans="1:8" ht="19.5" customHeight="1">
      <c r="A186" s="360" t="s">
        <v>73</v>
      </c>
      <c r="B186" s="361">
        <v>0</v>
      </c>
      <c r="C186" s="361">
        <v>0</v>
      </c>
      <c r="D186" s="361"/>
      <c r="E186" s="53"/>
      <c r="F186" s="361"/>
      <c r="G186" s="53"/>
      <c r="H186" s="437"/>
    </row>
    <row r="187" spans="1:8" ht="19.5" customHeight="1">
      <c r="A187" s="360" t="s">
        <v>171</v>
      </c>
      <c r="B187" s="361">
        <v>0</v>
      </c>
      <c r="C187" s="361">
        <v>0</v>
      </c>
      <c r="D187" s="361"/>
      <c r="E187" s="53"/>
      <c r="F187" s="361"/>
      <c r="G187" s="53"/>
      <c r="H187" s="437"/>
    </row>
    <row r="188" spans="1:8" ht="19.5" customHeight="1">
      <c r="A188" s="432" t="s">
        <v>172</v>
      </c>
      <c r="B188" s="373">
        <v>0</v>
      </c>
      <c r="C188" s="373">
        <f>SUM(C189:C193)</f>
        <v>0</v>
      </c>
      <c r="D188" s="361">
        <f aca="true" t="shared" si="17" ref="B188:F188">SUM(D189:D190)</f>
        <v>0</v>
      </c>
      <c r="E188" s="53"/>
      <c r="F188" s="361">
        <f t="shared" si="17"/>
        <v>0</v>
      </c>
      <c r="G188" s="53"/>
      <c r="H188" s="437"/>
    </row>
    <row r="189" spans="1:8" ht="19.5" customHeight="1">
      <c r="A189" s="360" t="s">
        <v>72</v>
      </c>
      <c r="B189" s="361">
        <v>0</v>
      </c>
      <c r="C189" s="361">
        <v>0</v>
      </c>
      <c r="D189" s="361"/>
      <c r="E189" s="53"/>
      <c r="F189" s="361"/>
      <c r="G189" s="53"/>
      <c r="H189" s="437"/>
    </row>
    <row r="190" spans="1:8" ht="19.5" customHeight="1">
      <c r="A190" s="360" t="s">
        <v>73</v>
      </c>
      <c r="B190" s="361">
        <v>0</v>
      </c>
      <c r="C190" s="361">
        <v>0</v>
      </c>
      <c r="D190" s="361"/>
      <c r="E190" s="53"/>
      <c r="F190" s="361"/>
      <c r="G190" s="53"/>
      <c r="H190" s="437"/>
    </row>
    <row r="191" spans="1:8" ht="19.5" customHeight="1">
      <c r="A191" s="360" t="s">
        <v>74</v>
      </c>
      <c r="B191" s="361">
        <v>0</v>
      </c>
      <c r="C191" s="361">
        <v>0</v>
      </c>
      <c r="D191" s="361">
        <f aca="true" t="shared" si="18" ref="B191:F191">SUM(D192:D196)</f>
        <v>0</v>
      </c>
      <c r="E191" s="53"/>
      <c r="F191" s="361">
        <f t="shared" si="18"/>
        <v>0</v>
      </c>
      <c r="G191" s="53"/>
      <c r="H191" s="437"/>
    </row>
    <row r="192" spans="1:8" ht="19.5" customHeight="1">
      <c r="A192" s="360" t="s">
        <v>81</v>
      </c>
      <c r="B192" s="361">
        <v>0</v>
      </c>
      <c r="C192" s="361">
        <v>0</v>
      </c>
      <c r="D192" s="361"/>
      <c r="E192" s="53"/>
      <c r="F192" s="361"/>
      <c r="G192" s="53"/>
      <c r="H192" s="437"/>
    </row>
    <row r="193" spans="1:8" ht="19.5" customHeight="1">
      <c r="A193" s="360" t="s">
        <v>173</v>
      </c>
      <c r="B193" s="361">
        <v>0</v>
      </c>
      <c r="C193" s="361">
        <v>0</v>
      </c>
      <c r="D193" s="361"/>
      <c r="E193" s="53"/>
      <c r="F193" s="361"/>
      <c r="G193" s="53"/>
      <c r="H193" s="437"/>
    </row>
    <row r="194" spans="1:8" ht="19.5" customHeight="1">
      <c r="A194" s="432" t="s">
        <v>174</v>
      </c>
      <c r="B194" s="373">
        <v>0</v>
      </c>
      <c r="C194" s="373">
        <f>SUM(C195:C197)</f>
        <v>0</v>
      </c>
      <c r="D194" s="361"/>
      <c r="E194" s="53"/>
      <c r="F194" s="361"/>
      <c r="G194" s="53"/>
      <c r="H194" s="437"/>
    </row>
    <row r="195" spans="1:8" ht="19.5" customHeight="1">
      <c r="A195" s="360" t="s">
        <v>72</v>
      </c>
      <c r="B195" s="361">
        <v>0</v>
      </c>
      <c r="C195" s="361">
        <v>0</v>
      </c>
      <c r="D195" s="361"/>
      <c r="E195" s="53"/>
      <c r="F195" s="361"/>
      <c r="G195" s="53"/>
      <c r="H195" s="437"/>
    </row>
    <row r="196" spans="1:8" ht="19.5" customHeight="1">
      <c r="A196" s="360" t="s">
        <v>81</v>
      </c>
      <c r="B196" s="361">
        <v>0</v>
      </c>
      <c r="C196" s="361">
        <v>0</v>
      </c>
      <c r="D196" s="361"/>
      <c r="E196" s="53"/>
      <c r="F196" s="361"/>
      <c r="G196" s="53"/>
      <c r="H196" s="437"/>
    </row>
    <row r="197" spans="1:8" ht="19.5" customHeight="1">
      <c r="A197" s="360" t="s">
        <v>175</v>
      </c>
      <c r="B197" s="361">
        <v>0</v>
      </c>
      <c r="C197" s="361">
        <v>0</v>
      </c>
      <c r="D197" s="361"/>
      <c r="E197" s="53"/>
      <c r="F197" s="361"/>
      <c r="G197" s="53"/>
      <c r="H197" s="437"/>
    </row>
    <row r="198" spans="1:8" ht="19.5" customHeight="1">
      <c r="A198" s="432" t="s">
        <v>176</v>
      </c>
      <c r="B198" s="373">
        <v>1058</v>
      </c>
      <c r="C198" s="373">
        <f>SUM(C199:C215)</f>
        <v>1113</v>
      </c>
      <c r="D198" s="373">
        <f>SUM(D199:D215)</f>
        <v>1111</v>
      </c>
      <c r="E198" s="53">
        <f>D198/C198*100</f>
        <v>99.82030548068283</v>
      </c>
      <c r="F198" s="373">
        <f>SUM(F199:F215)</f>
        <v>1027</v>
      </c>
      <c r="G198" s="53"/>
      <c r="H198" s="437"/>
    </row>
    <row r="199" spans="1:8" ht="19.5" customHeight="1">
      <c r="A199" s="360" t="s">
        <v>72</v>
      </c>
      <c r="B199" s="361">
        <v>650</v>
      </c>
      <c r="C199" s="361">
        <v>650</v>
      </c>
      <c r="D199" s="361">
        <v>668</v>
      </c>
      <c r="E199" s="53">
        <f>D199/C199*100</f>
        <v>102.76923076923077</v>
      </c>
      <c r="F199" s="361">
        <v>703</v>
      </c>
      <c r="G199" s="53"/>
      <c r="H199" s="437"/>
    </row>
    <row r="200" spans="1:8" ht="19.5" customHeight="1">
      <c r="A200" s="360" t="s">
        <v>73</v>
      </c>
      <c r="B200" s="361">
        <v>1</v>
      </c>
      <c r="C200" s="361">
        <v>1</v>
      </c>
      <c r="D200" s="361"/>
      <c r="E200" s="53">
        <f>D200/C200*100</f>
        <v>0</v>
      </c>
      <c r="F200" s="361">
        <v>64</v>
      </c>
      <c r="G200" s="53"/>
      <c r="H200" s="437"/>
    </row>
    <row r="201" spans="1:8" ht="19.5" customHeight="1">
      <c r="A201" s="360" t="s">
        <v>177</v>
      </c>
      <c r="B201" s="361">
        <v>55</v>
      </c>
      <c r="C201" s="361">
        <v>110</v>
      </c>
      <c r="D201" s="361">
        <v>30</v>
      </c>
      <c r="E201" s="53">
        <f>D201/C201*100</f>
        <v>27.27272727272727</v>
      </c>
      <c r="F201" s="361"/>
      <c r="G201" s="53"/>
      <c r="H201" s="437"/>
    </row>
    <row r="202" spans="1:8" ht="19.5" customHeight="1">
      <c r="A202" s="360" t="s">
        <v>74</v>
      </c>
      <c r="B202" s="361">
        <v>0</v>
      </c>
      <c r="C202" s="361">
        <v>0</v>
      </c>
      <c r="D202" s="361"/>
      <c r="E202" s="53"/>
      <c r="F202" s="361"/>
      <c r="G202" s="53"/>
      <c r="H202" s="437"/>
    </row>
    <row r="203" spans="1:8" ht="19.5" customHeight="1">
      <c r="A203" s="360" t="s">
        <v>178</v>
      </c>
      <c r="B203" s="361">
        <v>0</v>
      </c>
      <c r="C203" s="361">
        <v>0</v>
      </c>
      <c r="D203" s="361"/>
      <c r="E203" s="53"/>
      <c r="F203" s="361"/>
      <c r="G203" s="53"/>
      <c r="H203" s="437"/>
    </row>
    <row r="204" spans="1:8" ht="19.5" customHeight="1">
      <c r="A204" s="360" t="s">
        <v>179</v>
      </c>
      <c r="B204" s="361">
        <v>24</v>
      </c>
      <c r="C204" s="361">
        <v>24</v>
      </c>
      <c r="D204" s="361">
        <v>24</v>
      </c>
      <c r="E204" s="53">
        <f>D204/C204*100</f>
        <v>100</v>
      </c>
      <c r="F204" s="361"/>
      <c r="G204" s="53"/>
      <c r="H204" s="437"/>
    </row>
    <row r="205" spans="1:8" ht="19.5" customHeight="1">
      <c r="A205" s="360" t="s">
        <v>180</v>
      </c>
      <c r="B205" s="361">
        <v>0</v>
      </c>
      <c r="C205" s="361">
        <v>0</v>
      </c>
      <c r="D205" s="361"/>
      <c r="E205" s="53"/>
      <c r="F205" s="361"/>
      <c r="G205" s="53"/>
      <c r="H205" s="437"/>
    </row>
    <row r="206" spans="1:8" ht="19.5" customHeight="1">
      <c r="A206" s="360" t="s">
        <v>181</v>
      </c>
      <c r="B206" s="361">
        <v>0</v>
      </c>
      <c r="C206" s="361">
        <v>0</v>
      </c>
      <c r="D206" s="361"/>
      <c r="E206" s="53"/>
      <c r="F206" s="361"/>
      <c r="G206" s="53"/>
      <c r="H206" s="437"/>
    </row>
    <row r="207" spans="1:8" ht="19.5" customHeight="1">
      <c r="A207" s="360" t="s">
        <v>114</v>
      </c>
      <c r="B207" s="361">
        <v>0</v>
      </c>
      <c r="C207" s="361">
        <v>0</v>
      </c>
      <c r="D207" s="361"/>
      <c r="E207" s="53"/>
      <c r="F207" s="361"/>
      <c r="G207" s="53"/>
      <c r="H207" s="437"/>
    </row>
    <row r="208" spans="1:8" ht="19.5" customHeight="1">
      <c r="A208" s="360" t="s">
        <v>182</v>
      </c>
      <c r="B208" s="361">
        <v>0</v>
      </c>
      <c r="C208" s="361">
        <v>0</v>
      </c>
      <c r="D208" s="361"/>
      <c r="E208" s="53"/>
      <c r="F208" s="361"/>
      <c r="G208" s="53"/>
      <c r="H208" s="437"/>
    </row>
    <row r="209" spans="1:8" ht="19.5" customHeight="1">
      <c r="A209" s="360" t="s">
        <v>183</v>
      </c>
      <c r="B209" s="361">
        <v>5</v>
      </c>
      <c r="C209" s="361">
        <v>5</v>
      </c>
      <c r="D209" s="361">
        <v>5</v>
      </c>
      <c r="E209" s="53">
        <f>D209/C209*100</f>
        <v>100</v>
      </c>
      <c r="F209" s="361"/>
      <c r="G209" s="53"/>
      <c r="H209" s="437"/>
    </row>
    <row r="210" spans="1:8" ht="19.5" customHeight="1">
      <c r="A210" s="360" t="s">
        <v>184</v>
      </c>
      <c r="B210" s="361">
        <v>0</v>
      </c>
      <c r="C210" s="361">
        <v>0</v>
      </c>
      <c r="D210" s="361"/>
      <c r="E210" s="53"/>
      <c r="F210" s="361"/>
      <c r="G210" s="53"/>
      <c r="H210" s="437"/>
    </row>
    <row r="211" spans="1:8" ht="19.5" customHeight="1">
      <c r="A211" s="360" t="s">
        <v>185</v>
      </c>
      <c r="B211" s="361">
        <v>5</v>
      </c>
      <c r="C211" s="361">
        <v>5</v>
      </c>
      <c r="D211" s="361">
        <v>8</v>
      </c>
      <c r="E211" s="53">
        <f aca="true" t="shared" si="19" ref="E211:E216">D211/C211*100</f>
        <v>160</v>
      </c>
      <c r="F211" s="361"/>
      <c r="G211" s="53"/>
      <c r="H211" s="437"/>
    </row>
    <row r="212" spans="1:8" ht="19.5" customHeight="1">
      <c r="A212" s="360" t="s">
        <v>186</v>
      </c>
      <c r="B212" s="361">
        <v>5</v>
      </c>
      <c r="C212" s="361">
        <v>5</v>
      </c>
      <c r="D212" s="361">
        <v>5</v>
      </c>
      <c r="E212" s="53">
        <f t="shared" si="19"/>
        <v>100</v>
      </c>
      <c r="F212" s="361"/>
      <c r="G212" s="53"/>
      <c r="H212" s="437"/>
    </row>
    <row r="213" spans="1:8" ht="19.5" customHeight="1">
      <c r="A213" s="360" t="s">
        <v>187</v>
      </c>
      <c r="B213" s="361">
        <v>66</v>
      </c>
      <c r="C213" s="361">
        <v>66</v>
      </c>
      <c r="D213" s="361">
        <v>86</v>
      </c>
      <c r="E213" s="53">
        <f t="shared" si="19"/>
        <v>130.3030303030303</v>
      </c>
      <c r="F213" s="361"/>
      <c r="G213" s="53"/>
      <c r="H213" s="437"/>
    </row>
    <row r="214" spans="1:8" ht="19.5" customHeight="1">
      <c r="A214" s="360" t="s">
        <v>81</v>
      </c>
      <c r="B214" s="361">
        <v>197</v>
      </c>
      <c r="C214" s="361">
        <v>197</v>
      </c>
      <c r="D214" s="361">
        <v>212</v>
      </c>
      <c r="E214" s="53">
        <f t="shared" si="19"/>
        <v>107.61421319796953</v>
      </c>
      <c r="F214" s="361">
        <v>207</v>
      </c>
      <c r="G214" s="53"/>
      <c r="H214" s="437"/>
    </row>
    <row r="215" spans="1:8" ht="19.5" customHeight="1">
      <c r="A215" s="360" t="s">
        <v>188</v>
      </c>
      <c r="B215" s="361">
        <v>50</v>
      </c>
      <c r="C215" s="361">
        <v>50</v>
      </c>
      <c r="D215" s="361">
        <v>73</v>
      </c>
      <c r="E215" s="53">
        <f t="shared" si="19"/>
        <v>146</v>
      </c>
      <c r="F215" s="361">
        <v>53</v>
      </c>
      <c r="G215" s="53"/>
      <c r="H215" s="437"/>
    </row>
    <row r="216" spans="1:8" ht="19.5" customHeight="1">
      <c r="A216" s="432" t="s">
        <v>189</v>
      </c>
      <c r="B216" s="373">
        <v>4</v>
      </c>
      <c r="C216" s="373">
        <f>SUM(C217:C218)</f>
        <v>4</v>
      </c>
      <c r="D216" s="373">
        <f>SUM(D217:D218)</f>
        <v>0</v>
      </c>
      <c r="E216" s="53">
        <f t="shared" si="19"/>
        <v>0</v>
      </c>
      <c r="F216" s="373">
        <f>SUM(F217:F218)</f>
        <v>449</v>
      </c>
      <c r="G216" s="53"/>
      <c r="H216" s="437"/>
    </row>
    <row r="217" spans="1:8" ht="19.5" customHeight="1">
      <c r="A217" s="360" t="s">
        <v>190</v>
      </c>
      <c r="B217" s="361">
        <v>0</v>
      </c>
      <c r="C217" s="361">
        <v>0</v>
      </c>
      <c r="D217" s="361"/>
      <c r="E217" s="53"/>
      <c r="F217" s="361"/>
      <c r="G217" s="53"/>
      <c r="H217" s="437"/>
    </row>
    <row r="218" spans="1:8" ht="19.5" customHeight="1">
      <c r="A218" s="360" t="s">
        <v>191</v>
      </c>
      <c r="B218" s="361">
        <v>4</v>
      </c>
      <c r="C218" s="361">
        <v>4</v>
      </c>
      <c r="D218" s="361"/>
      <c r="E218" s="53">
        <f>D218/C218*100</f>
        <v>0</v>
      </c>
      <c r="F218" s="361">
        <v>449</v>
      </c>
      <c r="G218" s="53"/>
      <c r="H218" s="437"/>
    </row>
    <row r="219" spans="1:8" ht="19.5" customHeight="1">
      <c r="A219" s="432" t="s">
        <v>192</v>
      </c>
      <c r="B219" s="373">
        <v>0</v>
      </c>
      <c r="C219" s="373">
        <f>C220+C222+C224+C226+C228+C230+C232+C234+C236</f>
        <v>0</v>
      </c>
      <c r="D219" s="361"/>
      <c r="E219" s="53"/>
      <c r="F219" s="361"/>
      <c r="G219" s="53"/>
      <c r="H219" s="437"/>
    </row>
    <row r="220" spans="1:8" ht="19.5" customHeight="1">
      <c r="A220" s="432" t="s">
        <v>193</v>
      </c>
      <c r="B220" s="373">
        <v>0</v>
      </c>
      <c r="C220" s="373">
        <f aca="true" t="shared" si="20" ref="C220:C224">SUM(C221)</f>
        <v>0</v>
      </c>
      <c r="D220" s="361">
        <f aca="true" t="shared" si="21" ref="B220:F220">SUM(D221:D222)</f>
        <v>0</v>
      </c>
      <c r="E220" s="53"/>
      <c r="F220" s="361">
        <f t="shared" si="21"/>
        <v>0</v>
      </c>
      <c r="G220" s="53"/>
      <c r="H220" s="437"/>
    </row>
    <row r="221" spans="1:8" ht="19.5" customHeight="1">
      <c r="A221" s="360" t="s">
        <v>72</v>
      </c>
      <c r="B221" s="361">
        <v>0</v>
      </c>
      <c r="C221" s="361"/>
      <c r="D221" s="361"/>
      <c r="E221" s="53"/>
      <c r="F221" s="361"/>
      <c r="G221" s="53"/>
      <c r="H221" s="437"/>
    </row>
    <row r="222" spans="1:8" ht="19.5" customHeight="1">
      <c r="A222" s="432" t="s">
        <v>194</v>
      </c>
      <c r="B222" s="373">
        <v>0</v>
      </c>
      <c r="C222" s="373">
        <f t="shared" si="20"/>
        <v>0</v>
      </c>
      <c r="D222" s="361"/>
      <c r="E222" s="53"/>
      <c r="F222" s="361"/>
      <c r="G222" s="53"/>
      <c r="H222" s="437"/>
    </row>
    <row r="223" spans="1:8" ht="19.5" customHeight="1">
      <c r="A223" s="360" t="s">
        <v>195</v>
      </c>
      <c r="B223" s="361">
        <v>0</v>
      </c>
      <c r="C223" s="361">
        <v>0</v>
      </c>
      <c r="D223" s="361"/>
      <c r="E223" s="53"/>
      <c r="F223" s="361"/>
      <c r="G223" s="53"/>
      <c r="H223" s="437"/>
    </row>
    <row r="224" spans="1:8" ht="19.5" customHeight="1">
      <c r="A224" s="432" t="s">
        <v>196</v>
      </c>
      <c r="B224" s="373">
        <v>0</v>
      </c>
      <c r="C224" s="373">
        <f t="shared" si="20"/>
        <v>0</v>
      </c>
      <c r="D224" s="361"/>
      <c r="E224" s="53"/>
      <c r="F224" s="361"/>
      <c r="G224" s="53"/>
      <c r="H224" s="437"/>
    </row>
    <row r="225" spans="1:8" ht="19.5" customHeight="1">
      <c r="A225" s="360" t="s">
        <v>197</v>
      </c>
      <c r="B225" s="361">
        <v>0</v>
      </c>
      <c r="C225" s="361">
        <v>0</v>
      </c>
      <c r="D225" s="361"/>
      <c r="E225" s="53"/>
      <c r="F225" s="361"/>
      <c r="G225" s="53"/>
      <c r="H225" s="437"/>
    </row>
    <row r="226" spans="1:8" ht="19.5" customHeight="1">
      <c r="A226" s="432" t="s">
        <v>198</v>
      </c>
      <c r="B226" s="373">
        <v>0</v>
      </c>
      <c r="C226" s="373">
        <f aca="true" t="shared" si="22" ref="C226:C230">SUM(C227)</f>
        <v>0</v>
      </c>
      <c r="D226" s="361"/>
      <c r="E226" s="53"/>
      <c r="F226" s="361"/>
      <c r="G226" s="53"/>
      <c r="H226" s="437"/>
    </row>
    <row r="227" spans="1:8" ht="19.5" customHeight="1">
      <c r="A227" s="360" t="s">
        <v>199</v>
      </c>
      <c r="B227" s="361">
        <v>0</v>
      </c>
      <c r="C227" s="361">
        <v>0</v>
      </c>
      <c r="D227" s="361"/>
      <c r="E227" s="53"/>
      <c r="F227" s="361"/>
      <c r="G227" s="53"/>
      <c r="H227" s="437"/>
    </row>
    <row r="228" spans="1:8" ht="19.5" customHeight="1">
      <c r="A228" s="432" t="s">
        <v>200</v>
      </c>
      <c r="B228" s="373">
        <v>0</v>
      </c>
      <c r="C228" s="373">
        <f t="shared" si="22"/>
        <v>0</v>
      </c>
      <c r="D228" s="361"/>
      <c r="E228" s="53"/>
      <c r="F228" s="361"/>
      <c r="G228" s="53"/>
      <c r="H228" s="437"/>
    </row>
    <row r="229" spans="1:8" ht="19.5" customHeight="1">
      <c r="A229" s="360" t="s">
        <v>201</v>
      </c>
      <c r="B229" s="361">
        <v>0</v>
      </c>
      <c r="C229" s="361">
        <v>0</v>
      </c>
      <c r="D229" s="361"/>
      <c r="E229" s="53"/>
      <c r="F229" s="231"/>
      <c r="G229" s="53"/>
      <c r="H229" s="437"/>
    </row>
    <row r="230" spans="1:8" ht="19.5" customHeight="1">
      <c r="A230" s="432" t="s">
        <v>202</v>
      </c>
      <c r="B230" s="373">
        <v>0</v>
      </c>
      <c r="C230" s="373">
        <f t="shared" si="22"/>
        <v>0</v>
      </c>
      <c r="D230" s="361"/>
      <c r="E230" s="53"/>
      <c r="F230" s="361"/>
      <c r="G230" s="53"/>
      <c r="H230" s="437"/>
    </row>
    <row r="231" spans="1:8" ht="19.5" customHeight="1">
      <c r="A231" s="360" t="s">
        <v>203</v>
      </c>
      <c r="B231" s="361">
        <v>0</v>
      </c>
      <c r="C231" s="361">
        <v>0</v>
      </c>
      <c r="D231" s="361"/>
      <c r="E231" s="53"/>
      <c r="F231" s="231"/>
      <c r="G231" s="53"/>
      <c r="H231" s="437"/>
    </row>
    <row r="232" spans="1:8" ht="19.5" customHeight="1">
      <c r="A232" s="432" t="s">
        <v>204</v>
      </c>
      <c r="B232" s="373">
        <v>0</v>
      </c>
      <c r="C232" s="373">
        <f aca="true" t="shared" si="23" ref="C232:C236">SUM(C233)</f>
        <v>0</v>
      </c>
      <c r="D232" s="361"/>
      <c r="E232" s="53"/>
      <c r="F232" s="361"/>
      <c r="G232" s="53"/>
      <c r="H232" s="437"/>
    </row>
    <row r="233" spans="1:8" ht="19.5" customHeight="1">
      <c r="A233" s="360" t="s">
        <v>205</v>
      </c>
      <c r="B233" s="361">
        <v>0</v>
      </c>
      <c r="C233" s="361">
        <v>0</v>
      </c>
      <c r="D233" s="361"/>
      <c r="E233" s="53"/>
      <c r="F233" s="231"/>
      <c r="G233" s="53"/>
      <c r="H233" s="437"/>
    </row>
    <row r="234" spans="1:8" ht="19.5" customHeight="1">
      <c r="A234" s="432" t="s">
        <v>206</v>
      </c>
      <c r="B234" s="373">
        <v>0</v>
      </c>
      <c r="C234" s="373">
        <f t="shared" si="23"/>
        <v>0</v>
      </c>
      <c r="D234" s="361"/>
      <c r="E234" s="53"/>
      <c r="F234" s="361"/>
      <c r="G234" s="53"/>
      <c r="H234" s="437"/>
    </row>
    <row r="235" spans="1:8" ht="19.5" customHeight="1">
      <c r="A235" s="360" t="s">
        <v>72</v>
      </c>
      <c r="B235" s="361">
        <v>0</v>
      </c>
      <c r="C235" s="361">
        <v>0</v>
      </c>
      <c r="D235" s="361"/>
      <c r="E235" s="53"/>
      <c r="F235" s="231"/>
      <c r="G235" s="53"/>
      <c r="H235" s="437"/>
    </row>
    <row r="236" spans="1:8" ht="19.5" customHeight="1">
      <c r="A236" s="432" t="s">
        <v>207</v>
      </c>
      <c r="B236" s="373">
        <v>0</v>
      </c>
      <c r="C236" s="373">
        <f t="shared" si="23"/>
        <v>0</v>
      </c>
      <c r="D236" s="361"/>
      <c r="E236" s="53"/>
      <c r="F236" s="361"/>
      <c r="G236" s="53"/>
      <c r="H236" s="437"/>
    </row>
    <row r="237" spans="1:8" ht="19.5" customHeight="1">
      <c r="A237" s="360" t="s">
        <v>208</v>
      </c>
      <c r="B237" s="361">
        <v>0</v>
      </c>
      <c r="C237" s="361">
        <v>0</v>
      </c>
      <c r="D237" s="361"/>
      <c r="E237" s="53"/>
      <c r="F237" s="231"/>
      <c r="G237" s="53"/>
      <c r="H237" s="437"/>
    </row>
    <row r="238" spans="1:8" ht="19.5" customHeight="1">
      <c r="A238" s="432" t="s">
        <v>209</v>
      </c>
      <c r="B238" s="373">
        <v>181</v>
      </c>
      <c r="C238" s="373">
        <f>C239+C241+C243+C245+C255</f>
        <v>416</v>
      </c>
      <c r="D238" s="373">
        <f>D239+D241+D243+D245+D255</f>
        <v>234</v>
      </c>
      <c r="E238" s="53">
        <f>D238/C238*100</f>
        <v>56.25</v>
      </c>
      <c r="F238" s="373">
        <f>F239+F241+F243+F245+F255</f>
        <v>422</v>
      </c>
      <c r="G238" s="53"/>
      <c r="H238" s="437"/>
    </row>
    <row r="239" spans="1:8" ht="19.5" customHeight="1">
      <c r="A239" s="432" t="s">
        <v>210</v>
      </c>
      <c r="B239" s="373">
        <v>0</v>
      </c>
      <c r="C239" s="373">
        <f aca="true" t="shared" si="24" ref="C239:C243">SUM(C240)</f>
        <v>0</v>
      </c>
      <c r="D239" s="361"/>
      <c r="E239" s="53"/>
      <c r="F239" s="231"/>
      <c r="G239" s="53"/>
      <c r="H239" s="437"/>
    </row>
    <row r="240" spans="1:8" ht="19.5" customHeight="1">
      <c r="A240" s="360" t="s">
        <v>211</v>
      </c>
      <c r="B240" s="361">
        <v>0</v>
      </c>
      <c r="C240" s="361">
        <v>0</v>
      </c>
      <c r="D240" s="361"/>
      <c r="E240" s="53"/>
      <c r="F240" s="361"/>
      <c r="G240" s="53"/>
      <c r="H240" s="437"/>
    </row>
    <row r="241" spans="1:8" ht="19.5" customHeight="1">
      <c r="A241" s="432" t="s">
        <v>212</v>
      </c>
      <c r="B241" s="373">
        <v>0</v>
      </c>
      <c r="C241" s="373">
        <f t="shared" si="24"/>
        <v>0</v>
      </c>
      <c r="D241" s="361"/>
      <c r="E241" s="53"/>
      <c r="F241" s="231"/>
      <c r="G241" s="53"/>
      <c r="H241" s="437"/>
    </row>
    <row r="242" spans="1:8" ht="19.5" customHeight="1">
      <c r="A242" s="360" t="s">
        <v>213</v>
      </c>
      <c r="B242" s="361">
        <v>0</v>
      </c>
      <c r="C242" s="361">
        <v>0</v>
      </c>
      <c r="D242" s="361"/>
      <c r="E242" s="53"/>
      <c r="F242" s="361"/>
      <c r="G242" s="53"/>
      <c r="H242" s="437"/>
    </row>
    <row r="243" spans="1:8" ht="19.5" customHeight="1">
      <c r="A243" s="432" t="s">
        <v>214</v>
      </c>
      <c r="B243" s="373">
        <v>0</v>
      </c>
      <c r="C243" s="373">
        <f t="shared" si="24"/>
        <v>0</v>
      </c>
      <c r="D243" s="361">
        <f aca="true" t="shared" si="25" ref="B243:F243">D244</f>
        <v>0</v>
      </c>
      <c r="E243" s="53"/>
      <c r="F243" s="361">
        <f t="shared" si="25"/>
        <v>0</v>
      </c>
      <c r="G243" s="53"/>
      <c r="H243" s="437"/>
    </row>
    <row r="244" spans="1:8" ht="19.5" customHeight="1">
      <c r="A244" s="360" t="s">
        <v>215</v>
      </c>
      <c r="B244" s="361">
        <v>0</v>
      </c>
      <c r="C244" s="361">
        <v>0</v>
      </c>
      <c r="D244" s="361"/>
      <c r="E244" s="53"/>
      <c r="F244" s="231"/>
      <c r="G244" s="53"/>
      <c r="H244" s="437"/>
    </row>
    <row r="245" spans="1:8" ht="19.5" customHeight="1">
      <c r="A245" s="432" t="s">
        <v>216</v>
      </c>
      <c r="B245" s="373">
        <v>151</v>
      </c>
      <c r="C245" s="373">
        <f>SUM(C246:C254)</f>
        <v>386</v>
      </c>
      <c r="D245" s="373">
        <f>SUM(D246:D254)</f>
        <v>219</v>
      </c>
      <c r="E245" s="53">
        <f>D245/C245*100</f>
        <v>56.73575129533679</v>
      </c>
      <c r="F245" s="373">
        <f>SUM(F246:F254)</f>
        <v>422</v>
      </c>
      <c r="G245" s="53"/>
      <c r="H245" s="437"/>
    </row>
    <row r="246" spans="1:8" ht="19.5" customHeight="1">
      <c r="A246" s="360" t="s">
        <v>217</v>
      </c>
      <c r="B246" s="361">
        <v>104</v>
      </c>
      <c r="C246" s="361">
        <v>104</v>
      </c>
      <c r="D246" s="361">
        <v>96</v>
      </c>
      <c r="E246" s="53">
        <f>D246/C246*100</f>
        <v>92.3076923076923</v>
      </c>
      <c r="F246" s="231"/>
      <c r="G246" s="53"/>
      <c r="H246" s="437"/>
    </row>
    <row r="247" spans="1:8" ht="19.5" customHeight="1">
      <c r="A247" s="360" t="s">
        <v>218</v>
      </c>
      <c r="B247" s="361">
        <v>0</v>
      </c>
      <c r="C247" s="361">
        <v>0</v>
      </c>
      <c r="D247" s="361"/>
      <c r="E247" s="53"/>
      <c r="F247" s="361"/>
      <c r="G247" s="53"/>
      <c r="H247" s="437"/>
    </row>
    <row r="248" spans="1:8" ht="19.5" customHeight="1">
      <c r="A248" s="360" t="s">
        <v>219</v>
      </c>
      <c r="B248" s="361">
        <v>7</v>
      </c>
      <c r="C248" s="361">
        <v>207</v>
      </c>
      <c r="D248" s="361">
        <v>48</v>
      </c>
      <c r="E248" s="53">
        <f>D248/C248*100</f>
        <v>23.18840579710145</v>
      </c>
      <c r="F248" s="231">
        <v>337</v>
      </c>
      <c r="G248" s="53"/>
      <c r="H248" s="437"/>
    </row>
    <row r="249" spans="1:8" ht="19.5" customHeight="1">
      <c r="A249" s="360" t="s">
        <v>220</v>
      </c>
      <c r="B249" s="361">
        <v>0</v>
      </c>
      <c r="C249" s="361">
        <v>0</v>
      </c>
      <c r="D249" s="361"/>
      <c r="E249" s="53"/>
      <c r="F249" s="361"/>
      <c r="G249" s="53"/>
      <c r="H249" s="437"/>
    </row>
    <row r="250" spans="1:8" ht="19.5" customHeight="1">
      <c r="A250" s="360" t="s">
        <v>221</v>
      </c>
      <c r="B250" s="361">
        <v>0</v>
      </c>
      <c r="C250" s="361">
        <v>0</v>
      </c>
      <c r="D250" s="361"/>
      <c r="E250" s="53"/>
      <c r="F250" s="231"/>
      <c r="G250" s="53"/>
      <c r="H250" s="437"/>
    </row>
    <row r="251" spans="1:8" ht="19.5" customHeight="1">
      <c r="A251" s="360" t="s">
        <v>222</v>
      </c>
      <c r="B251" s="361">
        <v>0</v>
      </c>
      <c r="C251" s="361">
        <v>0</v>
      </c>
      <c r="D251" s="361"/>
      <c r="E251" s="53"/>
      <c r="F251" s="231"/>
      <c r="G251" s="53"/>
      <c r="H251" s="437"/>
    </row>
    <row r="252" spans="1:8" ht="19.5" customHeight="1">
      <c r="A252" s="360" t="s">
        <v>223</v>
      </c>
      <c r="B252" s="361">
        <v>0</v>
      </c>
      <c r="C252" s="361">
        <v>35</v>
      </c>
      <c r="D252" s="361">
        <v>35</v>
      </c>
      <c r="E252" s="53">
        <f>D252/C252*100</f>
        <v>100</v>
      </c>
      <c r="F252" s="231">
        <v>85</v>
      </c>
      <c r="G252" s="53">
        <f>(D252-F252)/F252*100</f>
        <v>-58.82352941176471</v>
      </c>
      <c r="H252" s="437"/>
    </row>
    <row r="253" spans="1:8" ht="19.5" customHeight="1">
      <c r="A253" s="360" t="s">
        <v>224</v>
      </c>
      <c r="B253" s="361">
        <v>0</v>
      </c>
      <c r="C253" s="361">
        <v>0</v>
      </c>
      <c r="D253" s="361"/>
      <c r="E253" s="53"/>
      <c r="F253" s="231"/>
      <c r="G253" s="53"/>
      <c r="H253" s="437"/>
    </row>
    <row r="254" spans="1:8" ht="19.5" customHeight="1">
      <c r="A254" s="360" t="s">
        <v>225</v>
      </c>
      <c r="B254" s="361">
        <v>40</v>
      </c>
      <c r="C254" s="361">
        <v>40</v>
      </c>
      <c r="D254" s="361">
        <v>40</v>
      </c>
      <c r="E254" s="53">
        <f>D254/C254*100</f>
        <v>100</v>
      </c>
      <c r="F254" s="231"/>
      <c r="G254" s="53"/>
      <c r="H254" s="437"/>
    </row>
    <row r="255" spans="1:8" ht="19.5" customHeight="1">
      <c r="A255" s="432" t="s">
        <v>226</v>
      </c>
      <c r="B255" s="373">
        <v>30</v>
      </c>
      <c r="C255" s="373">
        <f>SUM(C256)</f>
        <v>30</v>
      </c>
      <c r="D255" s="373">
        <f>SUM(D256)</f>
        <v>15</v>
      </c>
      <c r="E255" s="53">
        <f>D255/C255*100</f>
        <v>50</v>
      </c>
      <c r="F255" s="373">
        <f>SUM(F256)</f>
        <v>0</v>
      </c>
      <c r="G255" s="53"/>
      <c r="H255" s="437"/>
    </row>
    <row r="256" spans="1:8" ht="19.5" customHeight="1">
      <c r="A256" s="360" t="s">
        <v>227</v>
      </c>
      <c r="B256" s="361">
        <v>30</v>
      </c>
      <c r="C256" s="361">
        <v>30</v>
      </c>
      <c r="D256" s="361">
        <v>15</v>
      </c>
      <c r="E256" s="53">
        <f>D256/C256*100</f>
        <v>50</v>
      </c>
      <c r="F256" s="231"/>
      <c r="G256" s="53"/>
      <c r="H256" s="437"/>
    </row>
    <row r="257" spans="1:8" ht="19.5" customHeight="1">
      <c r="A257" s="432" t="s">
        <v>228</v>
      </c>
      <c r="B257" s="373">
        <v>4768</v>
      </c>
      <c r="C257" s="373">
        <f>C258+C261+C270+C277+C285+C294+C311+C313+C315+C317+C319</f>
        <v>5488</v>
      </c>
      <c r="D257" s="373">
        <f>D258+D261+D270+D277+D285+D294+D311+D313+D315+D317+D319</f>
        <v>5779</v>
      </c>
      <c r="E257" s="53">
        <f>D257/C257*100</f>
        <v>105.30247813411077</v>
      </c>
      <c r="F257" s="373">
        <f>F258+F261+F270+F277+F285+F294+F311+F313+F315+F317+F319</f>
        <v>6999</v>
      </c>
      <c r="G257" s="53"/>
      <c r="H257" s="437"/>
    </row>
    <row r="258" spans="1:8" ht="19.5" customHeight="1">
      <c r="A258" s="432" t="s">
        <v>229</v>
      </c>
      <c r="B258" s="373">
        <v>0</v>
      </c>
      <c r="C258" s="373">
        <f>SUM(C259:C260)</f>
        <v>0</v>
      </c>
      <c r="D258" s="361"/>
      <c r="E258" s="53"/>
      <c r="F258" s="231"/>
      <c r="G258" s="53"/>
      <c r="H258" s="437"/>
    </row>
    <row r="259" spans="1:8" ht="19.5" customHeight="1">
      <c r="A259" s="360" t="s">
        <v>230</v>
      </c>
      <c r="B259" s="361">
        <v>0</v>
      </c>
      <c r="C259" s="361">
        <v>0</v>
      </c>
      <c r="D259" s="361">
        <f aca="true" t="shared" si="26" ref="B259:F259">D260</f>
        <v>0</v>
      </c>
      <c r="E259" s="53"/>
      <c r="F259" s="361">
        <f t="shared" si="26"/>
        <v>0</v>
      </c>
      <c r="G259" s="53"/>
      <c r="H259" s="437"/>
    </row>
    <row r="260" spans="1:8" ht="19.5" customHeight="1">
      <c r="A260" s="360" t="s">
        <v>231</v>
      </c>
      <c r="B260" s="361">
        <v>0</v>
      </c>
      <c r="C260" s="361">
        <v>0</v>
      </c>
      <c r="D260" s="361"/>
      <c r="E260" s="53"/>
      <c r="F260" s="231"/>
      <c r="G260" s="53"/>
      <c r="H260" s="437"/>
    </row>
    <row r="261" spans="1:8" ht="19.5" customHeight="1">
      <c r="A261" s="432" t="s">
        <v>232</v>
      </c>
      <c r="B261" s="373">
        <v>3741</v>
      </c>
      <c r="C261" s="373">
        <f>SUM(C262:C269)</f>
        <v>4369</v>
      </c>
      <c r="D261" s="373">
        <f>SUM(D262:D269)</f>
        <v>4227</v>
      </c>
      <c r="E261" s="53">
        <f>D261/C261*100</f>
        <v>96.74982833600366</v>
      </c>
      <c r="F261" s="373">
        <f>SUM(F262:F269)</f>
        <v>4866</v>
      </c>
      <c r="G261" s="53">
        <f aca="true" t="shared" si="27" ref="G261:G267">(D261-F261)/F261*100</f>
        <v>-13.131935881627621</v>
      </c>
      <c r="H261" s="437"/>
    </row>
    <row r="262" spans="1:8" ht="19.5" customHeight="1">
      <c r="A262" s="360" t="s">
        <v>72</v>
      </c>
      <c r="B262" s="361">
        <v>3098</v>
      </c>
      <c r="C262" s="361">
        <v>3201</v>
      </c>
      <c r="D262" s="361">
        <v>3164</v>
      </c>
      <c r="E262" s="53">
        <f>D262/C262*100</f>
        <v>98.84411121524523</v>
      </c>
      <c r="F262" s="361">
        <v>2846</v>
      </c>
      <c r="G262" s="53"/>
      <c r="H262" s="437"/>
    </row>
    <row r="263" spans="1:8" ht="19.5" customHeight="1">
      <c r="A263" s="360" t="s">
        <v>73</v>
      </c>
      <c r="B263" s="361">
        <v>157</v>
      </c>
      <c r="C263" s="361">
        <v>622</v>
      </c>
      <c r="D263" s="361">
        <v>598</v>
      </c>
      <c r="E263" s="53">
        <f>D263/C263*100</f>
        <v>96.14147909967846</v>
      </c>
      <c r="F263" s="231">
        <v>1558</v>
      </c>
      <c r="G263" s="53"/>
      <c r="H263" s="437"/>
    </row>
    <row r="264" spans="1:8" ht="19.5" customHeight="1">
      <c r="A264" s="360" t="s">
        <v>74</v>
      </c>
      <c r="B264" s="361">
        <v>0</v>
      </c>
      <c r="C264" s="361">
        <v>0</v>
      </c>
      <c r="D264" s="361"/>
      <c r="E264" s="53"/>
      <c r="F264" s="231"/>
      <c r="G264" s="53"/>
      <c r="H264" s="437"/>
    </row>
    <row r="265" spans="1:8" ht="19.5" customHeight="1">
      <c r="A265" s="360" t="s">
        <v>114</v>
      </c>
      <c r="B265" s="361">
        <v>211</v>
      </c>
      <c r="C265" s="361">
        <v>211</v>
      </c>
      <c r="D265" s="361">
        <v>211</v>
      </c>
      <c r="E265" s="53">
        <f>D265/C265*100</f>
        <v>100</v>
      </c>
      <c r="F265" s="361">
        <v>216</v>
      </c>
      <c r="G265" s="53">
        <f t="shared" si="27"/>
        <v>-2.314814814814815</v>
      </c>
      <c r="H265" s="437"/>
    </row>
    <row r="266" spans="1:8" ht="19.5" customHeight="1">
      <c r="A266" s="360" t="s">
        <v>233</v>
      </c>
      <c r="B266" s="361">
        <v>199</v>
      </c>
      <c r="C266" s="361">
        <v>199</v>
      </c>
      <c r="D266" s="361">
        <v>198</v>
      </c>
      <c r="E266" s="53">
        <f>D266/C266*100</f>
        <v>99.49748743718592</v>
      </c>
      <c r="F266" s="231">
        <v>191</v>
      </c>
      <c r="G266" s="53">
        <f t="shared" si="27"/>
        <v>3.664921465968586</v>
      </c>
      <c r="H266" s="437"/>
    </row>
    <row r="267" spans="1:8" ht="19.5" customHeight="1">
      <c r="A267" s="360" t="s">
        <v>234</v>
      </c>
      <c r="B267" s="361">
        <v>9</v>
      </c>
      <c r="C267" s="361">
        <v>9</v>
      </c>
      <c r="D267" s="361">
        <v>9</v>
      </c>
      <c r="E267" s="53">
        <f>D267/C267*100</f>
        <v>100</v>
      </c>
      <c r="F267" s="231">
        <v>9</v>
      </c>
      <c r="G267" s="53">
        <f t="shared" si="27"/>
        <v>0</v>
      </c>
      <c r="H267" s="437"/>
    </row>
    <row r="268" spans="1:8" ht="19.5" customHeight="1">
      <c r="A268" s="360" t="s">
        <v>81</v>
      </c>
      <c r="B268" s="361">
        <v>67</v>
      </c>
      <c r="C268" s="361">
        <v>67</v>
      </c>
      <c r="D268" s="361">
        <v>47</v>
      </c>
      <c r="E268" s="53">
        <f>D268/C268*100</f>
        <v>70.1492537313433</v>
      </c>
      <c r="F268" s="231">
        <v>46</v>
      </c>
      <c r="G268" s="53"/>
      <c r="H268" s="437"/>
    </row>
    <row r="269" spans="1:8" ht="19.5" customHeight="1">
      <c r="A269" s="360" t="s">
        <v>235</v>
      </c>
      <c r="B269" s="361">
        <v>0</v>
      </c>
      <c r="C269" s="361">
        <v>60</v>
      </c>
      <c r="D269" s="361"/>
      <c r="E269" s="53">
        <f>D269/C269*100</f>
        <v>0</v>
      </c>
      <c r="F269" s="231"/>
      <c r="G269" s="53"/>
      <c r="H269" s="437"/>
    </row>
    <row r="270" spans="1:8" ht="19.5" customHeight="1">
      <c r="A270" s="432" t="s">
        <v>236</v>
      </c>
      <c r="B270" s="373">
        <v>0</v>
      </c>
      <c r="C270" s="373">
        <f>SUM(C271:C276)</f>
        <v>0</v>
      </c>
      <c r="D270" s="361"/>
      <c r="E270" s="53"/>
      <c r="F270" s="231"/>
      <c r="G270" s="53"/>
      <c r="H270" s="437"/>
    </row>
    <row r="271" spans="1:8" ht="19.5" customHeight="1">
      <c r="A271" s="360" t="s">
        <v>72</v>
      </c>
      <c r="B271" s="361">
        <v>0</v>
      </c>
      <c r="C271" s="361">
        <v>0</v>
      </c>
      <c r="D271" s="361"/>
      <c r="E271" s="53"/>
      <c r="F271" s="231"/>
      <c r="G271" s="53"/>
      <c r="H271" s="437"/>
    </row>
    <row r="272" spans="1:8" ht="19.5" customHeight="1">
      <c r="A272" s="360" t="s">
        <v>73</v>
      </c>
      <c r="B272" s="361">
        <v>0</v>
      </c>
      <c r="C272" s="361">
        <v>0</v>
      </c>
      <c r="D272" s="361"/>
      <c r="E272" s="53"/>
      <c r="F272" s="231"/>
      <c r="G272" s="53"/>
      <c r="H272" s="437"/>
    </row>
    <row r="273" spans="1:8" ht="19.5" customHeight="1">
      <c r="A273" s="360" t="s">
        <v>74</v>
      </c>
      <c r="B273" s="361">
        <v>0</v>
      </c>
      <c r="C273" s="361">
        <v>0</v>
      </c>
      <c r="D273" s="361"/>
      <c r="E273" s="53"/>
      <c r="F273" s="231"/>
      <c r="G273" s="53"/>
      <c r="H273" s="437"/>
    </row>
    <row r="274" spans="1:8" ht="19.5" customHeight="1">
      <c r="A274" s="360" t="s">
        <v>237</v>
      </c>
      <c r="B274" s="361">
        <v>0</v>
      </c>
      <c r="C274" s="361">
        <v>0</v>
      </c>
      <c r="D274" s="361"/>
      <c r="E274" s="53"/>
      <c r="F274" s="231"/>
      <c r="G274" s="53"/>
      <c r="H274" s="437"/>
    </row>
    <row r="275" spans="1:8" ht="19.5" customHeight="1">
      <c r="A275" s="360" t="s">
        <v>81</v>
      </c>
      <c r="B275" s="361">
        <v>0</v>
      </c>
      <c r="C275" s="361">
        <v>0</v>
      </c>
      <c r="D275" s="361"/>
      <c r="E275" s="53"/>
      <c r="F275" s="361">
        <f>SUM(F276:F277)</f>
        <v>470</v>
      </c>
      <c r="G275" s="53"/>
      <c r="H275" s="437"/>
    </row>
    <row r="276" spans="1:8" ht="19.5" customHeight="1">
      <c r="A276" s="360" t="s">
        <v>238</v>
      </c>
      <c r="B276" s="361">
        <v>0</v>
      </c>
      <c r="C276" s="361">
        <v>0</v>
      </c>
      <c r="D276" s="361"/>
      <c r="E276" s="53"/>
      <c r="F276" s="231"/>
      <c r="G276" s="53"/>
      <c r="H276" s="437"/>
    </row>
    <row r="277" spans="1:8" ht="19.5" customHeight="1">
      <c r="A277" s="432" t="s">
        <v>239</v>
      </c>
      <c r="B277" s="373">
        <v>97</v>
      </c>
      <c r="C277" s="373">
        <f>SUM(C278:C284)</f>
        <v>97</v>
      </c>
      <c r="D277" s="373">
        <f>SUM(D278:D284)</f>
        <v>139</v>
      </c>
      <c r="E277" s="53">
        <f>D277/C277*100</f>
        <v>143.29896907216494</v>
      </c>
      <c r="F277" s="373">
        <f>SUM(F278:F284)</f>
        <v>470</v>
      </c>
      <c r="G277" s="53"/>
      <c r="H277" s="437"/>
    </row>
    <row r="278" spans="1:8" ht="19.5" customHeight="1">
      <c r="A278" s="360" t="s">
        <v>72</v>
      </c>
      <c r="B278" s="361">
        <v>97</v>
      </c>
      <c r="C278" s="361">
        <v>97</v>
      </c>
      <c r="D278" s="361">
        <v>101</v>
      </c>
      <c r="E278" s="53">
        <f>D278/C278*100</f>
        <v>104.1237113402062</v>
      </c>
      <c r="F278" s="361">
        <v>291</v>
      </c>
      <c r="G278" s="53">
        <f aca="true" t="shared" si="28" ref="G274:G280">(D278-F278)/F278*100</f>
        <v>-65.29209621993127</v>
      </c>
      <c r="H278" s="437"/>
    </row>
    <row r="279" spans="1:8" ht="19.5" customHeight="1">
      <c r="A279" s="360" t="s">
        <v>73</v>
      </c>
      <c r="B279" s="361">
        <v>0</v>
      </c>
      <c r="C279" s="361">
        <v>0</v>
      </c>
      <c r="D279" s="361">
        <v>38</v>
      </c>
      <c r="E279" s="53"/>
      <c r="F279" s="231">
        <v>142</v>
      </c>
      <c r="G279" s="53">
        <f t="shared" si="28"/>
        <v>-73.23943661971832</v>
      </c>
      <c r="H279" s="437"/>
    </row>
    <row r="280" spans="1:8" ht="19.5" customHeight="1">
      <c r="A280" s="360" t="s">
        <v>74</v>
      </c>
      <c r="B280" s="361">
        <v>0</v>
      </c>
      <c r="C280" s="361">
        <v>0</v>
      </c>
      <c r="D280" s="361"/>
      <c r="E280" s="53"/>
      <c r="F280" s="231">
        <v>37</v>
      </c>
      <c r="G280" s="53">
        <f t="shared" si="28"/>
        <v>-100</v>
      </c>
      <c r="H280" s="437"/>
    </row>
    <row r="281" spans="1:8" ht="19.5" customHeight="1">
      <c r="A281" s="360" t="s">
        <v>240</v>
      </c>
      <c r="B281" s="361">
        <v>0</v>
      </c>
      <c r="C281" s="361">
        <v>0</v>
      </c>
      <c r="D281" s="361"/>
      <c r="E281" s="53"/>
      <c r="F281" s="231"/>
      <c r="G281" s="53"/>
      <c r="H281" s="437"/>
    </row>
    <row r="282" spans="1:8" ht="19.5" customHeight="1">
      <c r="A282" s="360" t="s">
        <v>241</v>
      </c>
      <c r="B282" s="361">
        <v>0</v>
      </c>
      <c r="C282" s="361">
        <v>0</v>
      </c>
      <c r="D282" s="361"/>
      <c r="E282" s="53"/>
      <c r="F282" s="231"/>
      <c r="G282" s="53"/>
      <c r="H282" s="437"/>
    </row>
    <row r="283" spans="1:8" ht="19.5" customHeight="1">
      <c r="A283" s="360" t="s">
        <v>81</v>
      </c>
      <c r="B283" s="361">
        <v>0</v>
      </c>
      <c r="C283" s="361">
        <v>0</v>
      </c>
      <c r="D283" s="361"/>
      <c r="E283" s="53"/>
      <c r="F283" s="231"/>
      <c r="G283" s="53"/>
      <c r="H283" s="437"/>
    </row>
    <row r="284" spans="1:8" ht="19.5" customHeight="1">
      <c r="A284" s="360" t="s">
        <v>242</v>
      </c>
      <c r="B284" s="361">
        <v>0</v>
      </c>
      <c r="C284" s="361">
        <v>0</v>
      </c>
      <c r="D284" s="361"/>
      <c r="E284" s="53"/>
      <c r="F284" s="231"/>
      <c r="G284" s="53"/>
      <c r="H284" s="437"/>
    </row>
    <row r="285" spans="1:8" ht="19.5" customHeight="1">
      <c r="A285" s="432" t="s">
        <v>243</v>
      </c>
      <c r="B285" s="373">
        <v>173</v>
      </c>
      <c r="C285" s="373">
        <f>SUM(C286:C293)</f>
        <v>173</v>
      </c>
      <c r="D285" s="373">
        <f>SUM(D286:D293)</f>
        <v>526</v>
      </c>
      <c r="E285" s="53">
        <f>D285/C285*100</f>
        <v>304.0462427745665</v>
      </c>
      <c r="F285" s="373">
        <f>SUM(F286:F293)</f>
        <v>952</v>
      </c>
      <c r="G285" s="53"/>
      <c r="H285" s="437"/>
    </row>
    <row r="286" spans="1:8" ht="19.5" customHeight="1">
      <c r="A286" s="360" t="s">
        <v>72</v>
      </c>
      <c r="B286" s="361">
        <v>173</v>
      </c>
      <c r="C286" s="361">
        <v>173</v>
      </c>
      <c r="D286" s="361">
        <v>226</v>
      </c>
      <c r="E286" s="53">
        <f>D286/C286*100</f>
        <v>130.635838150289</v>
      </c>
      <c r="F286" s="361">
        <v>648</v>
      </c>
      <c r="G286" s="53">
        <f aca="true" t="shared" si="29" ref="G286:G288">(D286-F286)/F286*100</f>
        <v>-65.12345679012346</v>
      </c>
      <c r="H286" s="437"/>
    </row>
    <row r="287" spans="1:8" ht="19.5" customHeight="1">
      <c r="A287" s="360" t="s">
        <v>73</v>
      </c>
      <c r="B287" s="361">
        <v>0</v>
      </c>
      <c r="C287" s="361">
        <v>0</v>
      </c>
      <c r="D287" s="361"/>
      <c r="E287" s="53"/>
      <c r="F287" s="231">
        <v>79</v>
      </c>
      <c r="G287" s="53">
        <f t="shared" si="29"/>
        <v>-100</v>
      </c>
      <c r="H287" s="437"/>
    </row>
    <row r="288" spans="1:8" ht="19.5" customHeight="1">
      <c r="A288" s="360" t="s">
        <v>74</v>
      </c>
      <c r="B288" s="361">
        <v>0</v>
      </c>
      <c r="C288" s="361">
        <v>0</v>
      </c>
      <c r="D288" s="361"/>
      <c r="E288" s="53"/>
      <c r="F288" s="231">
        <v>36</v>
      </c>
      <c r="G288" s="53">
        <f t="shared" si="29"/>
        <v>-100</v>
      </c>
      <c r="H288" s="437"/>
    </row>
    <row r="289" spans="1:8" ht="19.5" customHeight="1">
      <c r="A289" s="360" t="s">
        <v>244</v>
      </c>
      <c r="B289" s="361">
        <v>0</v>
      </c>
      <c r="C289" s="361">
        <v>0</v>
      </c>
      <c r="D289" s="361"/>
      <c r="E289" s="53"/>
      <c r="F289" s="231">
        <v>183</v>
      </c>
      <c r="G289" s="53"/>
      <c r="H289" s="437"/>
    </row>
    <row r="290" spans="1:8" ht="19.5" customHeight="1">
      <c r="A290" s="360" t="s">
        <v>245</v>
      </c>
      <c r="B290" s="361">
        <v>0</v>
      </c>
      <c r="C290" s="361">
        <v>0</v>
      </c>
      <c r="D290" s="361"/>
      <c r="E290" s="53"/>
      <c r="F290" s="231">
        <v>6</v>
      </c>
      <c r="G290" s="53">
        <f aca="true" t="shared" si="30" ref="G290:G292">(D290-F290)/F290*100</f>
        <v>-100</v>
      </c>
      <c r="H290" s="437"/>
    </row>
    <row r="291" spans="1:8" ht="19.5" customHeight="1">
      <c r="A291" s="360" t="s">
        <v>246</v>
      </c>
      <c r="B291" s="361">
        <v>0</v>
      </c>
      <c r="C291" s="361">
        <v>0</v>
      </c>
      <c r="D291" s="361">
        <v>300</v>
      </c>
      <c r="E291" s="53"/>
      <c r="F291" s="231"/>
      <c r="G291" s="53"/>
      <c r="H291" s="437"/>
    </row>
    <row r="292" spans="1:8" ht="19.5" customHeight="1">
      <c r="A292" s="360" t="s">
        <v>81</v>
      </c>
      <c r="B292" s="361">
        <v>0</v>
      </c>
      <c r="C292" s="361">
        <v>0</v>
      </c>
      <c r="D292" s="361"/>
      <c r="E292" s="53"/>
      <c r="F292" s="231"/>
      <c r="G292" s="53"/>
      <c r="H292" s="437"/>
    </row>
    <row r="293" spans="1:8" ht="19.5" customHeight="1">
      <c r="A293" s="360" t="s">
        <v>247</v>
      </c>
      <c r="B293" s="361">
        <v>0</v>
      </c>
      <c r="C293" s="361">
        <v>0</v>
      </c>
      <c r="D293" s="361"/>
      <c r="E293" s="53"/>
      <c r="F293" s="231"/>
      <c r="G293" s="53"/>
      <c r="H293" s="437"/>
    </row>
    <row r="294" spans="1:8" ht="19.5" customHeight="1">
      <c r="A294" s="432" t="s">
        <v>248</v>
      </c>
      <c r="B294" s="373">
        <v>757</v>
      </c>
      <c r="C294" s="373">
        <f>SUM(C295:C310)</f>
        <v>849</v>
      </c>
      <c r="D294" s="373">
        <f>SUM(D295:D310)</f>
        <v>840</v>
      </c>
      <c r="E294" s="53">
        <f>D294/C294*100</f>
        <v>98.93992932862191</v>
      </c>
      <c r="F294" s="373">
        <f>SUM(F295:F310)</f>
        <v>711</v>
      </c>
      <c r="G294" s="53"/>
      <c r="H294" s="437"/>
    </row>
    <row r="295" spans="1:8" ht="19.5" customHeight="1">
      <c r="A295" s="360" t="s">
        <v>72</v>
      </c>
      <c r="B295" s="361">
        <v>697</v>
      </c>
      <c r="C295" s="361">
        <v>726</v>
      </c>
      <c r="D295" s="361">
        <v>707</v>
      </c>
      <c r="E295" s="53">
        <f>D295/C295*100</f>
        <v>97.38292011019284</v>
      </c>
      <c r="F295" s="361">
        <v>447</v>
      </c>
      <c r="G295" s="53">
        <f aca="true" t="shared" si="31" ref="G295:G299">(D295-F295)/F295*100</f>
        <v>58.16554809843401</v>
      </c>
      <c r="H295" s="437"/>
    </row>
    <row r="296" spans="1:8" ht="19.5" customHeight="1">
      <c r="A296" s="360" t="s">
        <v>73</v>
      </c>
      <c r="B296" s="361">
        <v>0</v>
      </c>
      <c r="C296" s="361">
        <v>63</v>
      </c>
      <c r="D296" s="361">
        <v>73</v>
      </c>
      <c r="E296" s="53">
        <f>D296/C296*100</f>
        <v>115.87301587301589</v>
      </c>
      <c r="F296" s="231">
        <v>4</v>
      </c>
      <c r="G296" s="53">
        <f t="shared" si="31"/>
        <v>1725</v>
      </c>
      <c r="H296" s="437"/>
    </row>
    <row r="297" spans="1:8" ht="19.5" customHeight="1">
      <c r="A297" s="360" t="s">
        <v>74</v>
      </c>
      <c r="B297" s="361">
        <v>0</v>
      </c>
      <c r="C297" s="361">
        <v>0</v>
      </c>
      <c r="D297" s="361"/>
      <c r="E297" s="53"/>
      <c r="F297" s="231"/>
      <c r="G297" s="53"/>
      <c r="H297" s="437"/>
    </row>
    <row r="298" spans="1:8" ht="19.5" customHeight="1">
      <c r="A298" s="360" t="s">
        <v>249</v>
      </c>
      <c r="B298" s="361">
        <v>5</v>
      </c>
      <c r="C298" s="361">
        <v>5</v>
      </c>
      <c r="D298" s="361">
        <v>5</v>
      </c>
      <c r="E298" s="53">
        <f>D298/C298*100</f>
        <v>100</v>
      </c>
      <c r="F298" s="231">
        <v>18</v>
      </c>
      <c r="G298" s="53"/>
      <c r="H298" s="437"/>
    </row>
    <row r="299" spans="1:8" ht="19.5" customHeight="1">
      <c r="A299" s="360" t="s">
        <v>250</v>
      </c>
      <c r="B299" s="361">
        <v>2</v>
      </c>
      <c r="C299" s="361">
        <v>2</v>
      </c>
      <c r="D299" s="361">
        <v>2</v>
      </c>
      <c r="E299" s="53">
        <f>D299/C299*100</f>
        <v>100</v>
      </c>
      <c r="F299" s="231">
        <v>16</v>
      </c>
      <c r="G299" s="53">
        <f t="shared" si="31"/>
        <v>-87.5</v>
      </c>
      <c r="H299" s="437"/>
    </row>
    <row r="300" spans="1:8" ht="19.5" customHeight="1">
      <c r="A300" s="360" t="s">
        <v>251</v>
      </c>
      <c r="B300" s="361">
        <v>0</v>
      </c>
      <c r="C300" s="361">
        <v>0</v>
      </c>
      <c r="D300" s="361"/>
      <c r="E300" s="53"/>
      <c r="F300" s="231"/>
      <c r="G300" s="53"/>
      <c r="H300" s="437"/>
    </row>
    <row r="301" spans="1:8" ht="19.5" customHeight="1">
      <c r="A301" s="360" t="s">
        <v>252</v>
      </c>
      <c r="B301" s="361">
        <v>7</v>
      </c>
      <c r="C301" s="361">
        <v>7</v>
      </c>
      <c r="D301" s="361">
        <v>7</v>
      </c>
      <c r="E301" s="53">
        <f>D301/C301*100</f>
        <v>100</v>
      </c>
      <c r="F301" s="231">
        <v>12</v>
      </c>
      <c r="G301" s="53"/>
      <c r="H301" s="437"/>
    </row>
    <row r="302" spans="1:8" ht="19.5" customHeight="1">
      <c r="A302" s="360" t="s">
        <v>253</v>
      </c>
      <c r="B302" s="361">
        <v>0</v>
      </c>
      <c r="C302" s="361">
        <v>0</v>
      </c>
      <c r="D302" s="361"/>
      <c r="E302" s="53"/>
      <c r="F302" s="231"/>
      <c r="G302" s="53"/>
      <c r="H302" s="437"/>
    </row>
    <row r="303" spans="1:8" ht="19.5" customHeight="1">
      <c r="A303" s="360" t="s">
        <v>254</v>
      </c>
      <c r="B303" s="361">
        <v>0</v>
      </c>
      <c r="C303" s="361">
        <v>0</v>
      </c>
      <c r="D303" s="361"/>
      <c r="E303" s="53"/>
      <c r="F303" s="231"/>
      <c r="G303" s="53"/>
      <c r="H303" s="437"/>
    </row>
    <row r="304" spans="1:8" ht="19.5" customHeight="1">
      <c r="A304" s="360" t="s">
        <v>255</v>
      </c>
      <c r="B304" s="361">
        <v>0</v>
      </c>
      <c r="C304" s="361">
        <v>0</v>
      </c>
      <c r="D304" s="361"/>
      <c r="E304" s="53"/>
      <c r="F304" s="231"/>
      <c r="G304" s="53"/>
      <c r="H304" s="437"/>
    </row>
    <row r="305" spans="1:8" ht="19.5" customHeight="1">
      <c r="A305" s="360" t="s">
        <v>256</v>
      </c>
      <c r="B305" s="361">
        <v>8</v>
      </c>
      <c r="C305" s="361">
        <v>8</v>
      </c>
      <c r="D305" s="361">
        <v>8</v>
      </c>
      <c r="E305" s="53">
        <f>D305/C305*100</f>
        <v>100</v>
      </c>
      <c r="F305" s="231">
        <v>27</v>
      </c>
      <c r="G305" s="53">
        <f>(D305-F305)/F305*100</f>
        <v>-70.37037037037037</v>
      </c>
      <c r="H305" s="437"/>
    </row>
    <row r="306" spans="1:8" ht="19.5" customHeight="1">
      <c r="A306" s="360" t="s">
        <v>257</v>
      </c>
      <c r="B306" s="361">
        <v>0</v>
      </c>
      <c r="C306" s="361">
        <v>0</v>
      </c>
      <c r="D306" s="361"/>
      <c r="E306" s="53"/>
      <c r="F306" s="231"/>
      <c r="G306" s="53"/>
      <c r="H306" s="437"/>
    </row>
    <row r="307" spans="1:8" ht="19.5" customHeight="1">
      <c r="A307" s="360" t="s">
        <v>258</v>
      </c>
      <c r="B307" s="361">
        <v>18</v>
      </c>
      <c r="C307" s="361">
        <v>18</v>
      </c>
      <c r="D307" s="361">
        <v>18</v>
      </c>
      <c r="E307" s="53">
        <f>D307/C307*100</f>
        <v>100</v>
      </c>
      <c r="F307" s="231">
        <v>26</v>
      </c>
      <c r="G307" s="53">
        <f>(D307-F307)/F307*100</f>
        <v>-30.76923076923077</v>
      </c>
      <c r="H307" s="437"/>
    </row>
    <row r="308" spans="1:8" ht="19.5" customHeight="1">
      <c r="A308" s="360" t="s">
        <v>114</v>
      </c>
      <c r="B308" s="361">
        <v>0</v>
      </c>
      <c r="C308" s="361">
        <v>0</v>
      </c>
      <c r="D308" s="361"/>
      <c r="E308" s="53"/>
      <c r="F308" s="231"/>
      <c r="G308" s="53"/>
      <c r="H308" s="437"/>
    </row>
    <row r="309" spans="1:8" ht="19.5" customHeight="1">
      <c r="A309" s="360" t="s">
        <v>81</v>
      </c>
      <c r="B309" s="361">
        <v>20</v>
      </c>
      <c r="C309" s="361">
        <v>20</v>
      </c>
      <c r="D309" s="361">
        <v>20</v>
      </c>
      <c r="E309" s="53">
        <f>D309/C309*100</f>
        <v>100</v>
      </c>
      <c r="F309" s="231">
        <v>106</v>
      </c>
      <c r="G309" s="53"/>
      <c r="H309" s="437"/>
    </row>
    <row r="310" spans="1:8" ht="19.5" customHeight="1">
      <c r="A310" s="360" t="s">
        <v>259</v>
      </c>
      <c r="B310" s="361">
        <v>0</v>
      </c>
      <c r="C310" s="361">
        <v>0</v>
      </c>
      <c r="D310" s="361"/>
      <c r="E310" s="53"/>
      <c r="F310" s="231">
        <v>55</v>
      </c>
      <c r="G310" s="53">
        <f>(D310-F310)/F310*100</f>
        <v>-100</v>
      </c>
      <c r="H310" s="437"/>
    </row>
    <row r="311" spans="1:8" ht="19.5" customHeight="1">
      <c r="A311" s="432" t="s">
        <v>260</v>
      </c>
      <c r="B311" s="373">
        <v>0</v>
      </c>
      <c r="C311" s="373">
        <f aca="true" t="shared" si="32" ref="C311:C315">SUM(C312)</f>
        <v>0</v>
      </c>
      <c r="D311" s="361">
        <f aca="true" t="shared" si="33" ref="B311:F311">D312</f>
        <v>0</v>
      </c>
      <c r="E311" s="53"/>
      <c r="F311" s="361">
        <f t="shared" si="33"/>
        <v>0</v>
      </c>
      <c r="G311" s="53"/>
      <c r="H311" s="437"/>
    </row>
    <row r="312" spans="1:8" ht="19.5" customHeight="1">
      <c r="A312" s="360" t="s">
        <v>72</v>
      </c>
      <c r="B312" s="361">
        <v>0</v>
      </c>
      <c r="C312" s="361">
        <v>0</v>
      </c>
      <c r="D312" s="361"/>
      <c r="E312" s="53"/>
      <c r="F312" s="231"/>
      <c r="G312" s="53"/>
      <c r="H312" s="437"/>
    </row>
    <row r="313" spans="1:8" ht="19.5" customHeight="1">
      <c r="A313" s="432" t="s">
        <v>261</v>
      </c>
      <c r="B313" s="373">
        <v>0</v>
      </c>
      <c r="C313" s="373">
        <f t="shared" si="32"/>
        <v>0</v>
      </c>
      <c r="D313" s="361">
        <f aca="true" t="shared" si="34" ref="B313:F313">D314</f>
        <v>0</v>
      </c>
      <c r="E313" s="53"/>
      <c r="F313" s="361">
        <f t="shared" si="34"/>
        <v>0</v>
      </c>
      <c r="G313" s="53"/>
      <c r="H313" s="437"/>
    </row>
    <row r="314" spans="1:8" ht="19.5" customHeight="1">
      <c r="A314" s="360" t="s">
        <v>72</v>
      </c>
      <c r="B314" s="361">
        <v>0</v>
      </c>
      <c r="C314" s="361">
        <v>0</v>
      </c>
      <c r="D314" s="361"/>
      <c r="E314" s="53"/>
      <c r="F314" s="231"/>
      <c r="G314" s="53"/>
      <c r="H314" s="437"/>
    </row>
    <row r="315" spans="1:8" ht="19.5" customHeight="1">
      <c r="A315" s="432" t="s">
        <v>262</v>
      </c>
      <c r="B315" s="373">
        <v>0</v>
      </c>
      <c r="C315" s="373">
        <f t="shared" si="32"/>
        <v>0</v>
      </c>
      <c r="D315" s="361">
        <f aca="true" t="shared" si="35" ref="B315:F315">D316</f>
        <v>0</v>
      </c>
      <c r="E315" s="53"/>
      <c r="F315" s="361">
        <f t="shared" si="35"/>
        <v>0</v>
      </c>
      <c r="G315" s="53"/>
      <c r="H315" s="437"/>
    </row>
    <row r="316" spans="1:8" ht="19.5" customHeight="1">
      <c r="A316" s="360" t="s">
        <v>72</v>
      </c>
      <c r="B316" s="361">
        <v>0</v>
      </c>
      <c r="C316" s="361">
        <v>0</v>
      </c>
      <c r="D316" s="361"/>
      <c r="E316" s="53"/>
      <c r="F316" s="231"/>
      <c r="G316" s="53"/>
      <c r="H316" s="437"/>
    </row>
    <row r="317" spans="1:8" ht="19.5" customHeight="1">
      <c r="A317" s="432" t="s">
        <v>263</v>
      </c>
      <c r="B317" s="373">
        <v>0</v>
      </c>
      <c r="C317" s="373">
        <f>SUM(C318)</f>
        <v>0</v>
      </c>
      <c r="D317" s="361">
        <f aca="true" t="shared" si="36" ref="B317:F317">D318</f>
        <v>0</v>
      </c>
      <c r="E317" s="53"/>
      <c r="F317" s="361">
        <f t="shared" si="36"/>
        <v>0</v>
      </c>
      <c r="G317" s="53"/>
      <c r="H317" s="437"/>
    </row>
    <row r="318" spans="1:8" ht="19.5" customHeight="1">
      <c r="A318" s="360" t="s">
        <v>72</v>
      </c>
      <c r="B318" s="361">
        <v>0</v>
      </c>
      <c r="C318" s="361">
        <v>0</v>
      </c>
      <c r="D318" s="361"/>
      <c r="E318" s="53"/>
      <c r="F318" s="231"/>
      <c r="G318" s="53"/>
      <c r="H318" s="437"/>
    </row>
    <row r="319" spans="1:8" ht="19.5" customHeight="1">
      <c r="A319" s="432" t="s">
        <v>264</v>
      </c>
      <c r="B319" s="373">
        <v>0</v>
      </c>
      <c r="C319" s="373">
        <f>SUM(C320)</f>
        <v>0</v>
      </c>
      <c r="D319" s="373">
        <f>SUM(D320)</f>
        <v>47</v>
      </c>
      <c r="E319" s="53"/>
      <c r="F319" s="373">
        <f>SUM(F320)</f>
        <v>0</v>
      </c>
      <c r="G319" s="53"/>
      <c r="H319" s="437"/>
    </row>
    <row r="320" spans="1:8" ht="19.5" customHeight="1">
      <c r="A320" s="360" t="s">
        <v>265</v>
      </c>
      <c r="B320" s="361">
        <v>0</v>
      </c>
      <c r="C320" s="361">
        <v>0</v>
      </c>
      <c r="D320" s="361">
        <v>47</v>
      </c>
      <c r="E320" s="53"/>
      <c r="F320" s="361"/>
      <c r="G320" s="53"/>
      <c r="H320" s="437"/>
    </row>
    <row r="321" spans="1:8" ht="19.5" customHeight="1">
      <c r="A321" s="432" t="s">
        <v>266</v>
      </c>
      <c r="B321" s="373">
        <v>21673</v>
      </c>
      <c r="C321" s="373">
        <f>C322+C327+C336+C343+C349+C353+C357+C361+C367+C374</f>
        <v>31800</v>
      </c>
      <c r="D321" s="373">
        <f>D322+D327+D336+D343+D349+D353+D357+D361+D367+D374</f>
        <v>31896</v>
      </c>
      <c r="E321" s="53">
        <f aca="true" t="shared" si="37" ref="E321:E331">D321/C321*100</f>
        <v>100.30188679245282</v>
      </c>
      <c r="F321" s="373">
        <f>F322+F327+F336+F343+F349+F353+F357+F361+F367+F374</f>
        <v>31663</v>
      </c>
      <c r="G321" s="53">
        <f aca="true" t="shared" si="38" ref="G319:G324">(D321-F321)/F321*100</f>
        <v>0.7358746802261315</v>
      </c>
      <c r="H321" s="437"/>
    </row>
    <row r="322" spans="1:8" ht="19.5" customHeight="1">
      <c r="A322" s="432" t="s">
        <v>267</v>
      </c>
      <c r="B322" s="373">
        <v>1241</v>
      </c>
      <c r="C322" s="373">
        <f>SUM(C323:C326)</f>
        <v>1265</v>
      </c>
      <c r="D322" s="373">
        <f>SUM(D323:D326)</f>
        <v>372</v>
      </c>
      <c r="E322" s="53">
        <f t="shared" si="37"/>
        <v>29.40711462450593</v>
      </c>
      <c r="F322" s="373">
        <f>SUM(F323:F326)</f>
        <v>551</v>
      </c>
      <c r="G322" s="53">
        <f t="shared" si="38"/>
        <v>-32.48638838475499</v>
      </c>
      <c r="H322" s="437"/>
    </row>
    <row r="323" spans="1:8" ht="19.5" customHeight="1">
      <c r="A323" s="360" t="s">
        <v>72</v>
      </c>
      <c r="B323" s="361">
        <v>273</v>
      </c>
      <c r="C323" s="361">
        <v>297</v>
      </c>
      <c r="D323" s="361">
        <v>303</v>
      </c>
      <c r="E323" s="53">
        <f t="shared" si="37"/>
        <v>102.020202020202</v>
      </c>
      <c r="F323" s="231">
        <v>293</v>
      </c>
      <c r="G323" s="53">
        <f t="shared" si="38"/>
        <v>3.4129692832764507</v>
      </c>
      <c r="H323" s="437"/>
    </row>
    <row r="324" spans="1:8" ht="19.5" customHeight="1">
      <c r="A324" s="360" t="s">
        <v>73</v>
      </c>
      <c r="B324" s="361">
        <v>127</v>
      </c>
      <c r="C324" s="361">
        <v>127</v>
      </c>
      <c r="D324" s="361">
        <v>69</v>
      </c>
      <c r="E324" s="53">
        <f t="shared" si="37"/>
        <v>54.330708661417326</v>
      </c>
      <c r="F324" s="231">
        <v>137</v>
      </c>
      <c r="G324" s="53">
        <f t="shared" si="38"/>
        <v>-49.63503649635037</v>
      </c>
      <c r="H324" s="437"/>
    </row>
    <row r="325" spans="1:8" ht="19.5" customHeight="1">
      <c r="A325" s="360" t="s">
        <v>74</v>
      </c>
      <c r="B325" s="361">
        <v>291</v>
      </c>
      <c r="C325" s="361">
        <v>291</v>
      </c>
      <c r="D325" s="361"/>
      <c r="E325" s="53">
        <f t="shared" si="37"/>
        <v>0</v>
      </c>
      <c r="F325" s="231">
        <v>37</v>
      </c>
      <c r="G325" s="53"/>
      <c r="H325" s="437"/>
    </row>
    <row r="326" spans="1:8" ht="19.5" customHeight="1">
      <c r="A326" s="360" t="s">
        <v>268</v>
      </c>
      <c r="B326" s="361">
        <v>550</v>
      </c>
      <c r="C326" s="361">
        <v>550</v>
      </c>
      <c r="D326" s="361"/>
      <c r="E326" s="53">
        <f t="shared" si="37"/>
        <v>0</v>
      </c>
      <c r="F326" s="231">
        <v>84</v>
      </c>
      <c r="G326" s="53">
        <f aca="true" t="shared" si="39" ref="G326:G331">(D326-F326)/F326*100</f>
        <v>-100</v>
      </c>
      <c r="H326" s="437"/>
    </row>
    <row r="327" spans="1:8" ht="19.5" customHeight="1">
      <c r="A327" s="432" t="s">
        <v>269</v>
      </c>
      <c r="B327" s="373">
        <v>18948</v>
      </c>
      <c r="C327" s="373">
        <f>SUM(C328:C335)</f>
        <v>29016</v>
      </c>
      <c r="D327" s="373">
        <f>SUM(D328:D335)</f>
        <v>30085</v>
      </c>
      <c r="E327" s="53">
        <f t="shared" si="37"/>
        <v>103.68417424869038</v>
      </c>
      <c r="F327" s="373">
        <f>SUM(F328:F335)</f>
        <v>29792</v>
      </c>
      <c r="G327" s="53">
        <f t="shared" si="39"/>
        <v>0.9834854994629432</v>
      </c>
      <c r="H327" s="437"/>
    </row>
    <row r="328" spans="1:8" ht="19.5" customHeight="1">
      <c r="A328" s="360" t="s">
        <v>270</v>
      </c>
      <c r="B328" s="361">
        <v>1140</v>
      </c>
      <c r="C328" s="361">
        <v>2370</v>
      </c>
      <c r="D328" s="361">
        <v>1636</v>
      </c>
      <c r="E328" s="53">
        <f t="shared" si="37"/>
        <v>69.02953586497891</v>
      </c>
      <c r="F328" s="231">
        <v>1610</v>
      </c>
      <c r="G328" s="53">
        <f t="shared" si="39"/>
        <v>1.6149068322981366</v>
      </c>
      <c r="H328" s="437"/>
    </row>
    <row r="329" spans="1:8" ht="19.5" customHeight="1">
      <c r="A329" s="360" t="s">
        <v>271</v>
      </c>
      <c r="B329" s="361">
        <v>11112</v>
      </c>
      <c r="C329" s="361">
        <v>16595</v>
      </c>
      <c r="D329" s="361">
        <v>19999</v>
      </c>
      <c r="E329" s="53">
        <f t="shared" si="37"/>
        <v>120.51220247062369</v>
      </c>
      <c r="F329" s="231">
        <v>19927</v>
      </c>
      <c r="G329" s="53">
        <f t="shared" si="39"/>
        <v>0.3613188136698951</v>
      </c>
      <c r="H329" s="437"/>
    </row>
    <row r="330" spans="1:8" ht="19.5" customHeight="1">
      <c r="A330" s="360" t="s">
        <v>272</v>
      </c>
      <c r="B330" s="361">
        <v>3239</v>
      </c>
      <c r="C330" s="361">
        <v>3427</v>
      </c>
      <c r="D330" s="361">
        <v>4740</v>
      </c>
      <c r="E330" s="53">
        <f t="shared" si="37"/>
        <v>138.3133936387511</v>
      </c>
      <c r="F330" s="231">
        <v>4681</v>
      </c>
      <c r="G330" s="53">
        <f t="shared" si="39"/>
        <v>1.2604144413586842</v>
      </c>
      <c r="H330" s="437"/>
    </row>
    <row r="331" spans="1:8" ht="19.5" customHeight="1">
      <c r="A331" s="360" t="s">
        <v>273</v>
      </c>
      <c r="B331" s="361">
        <v>3091</v>
      </c>
      <c r="C331" s="361">
        <v>3241</v>
      </c>
      <c r="D331" s="361">
        <v>3674</v>
      </c>
      <c r="E331" s="53">
        <f t="shared" si="37"/>
        <v>113.36007405121875</v>
      </c>
      <c r="F331" s="231">
        <v>3574</v>
      </c>
      <c r="G331" s="53">
        <f t="shared" si="39"/>
        <v>2.7979854504756574</v>
      </c>
      <c r="H331" s="437"/>
    </row>
    <row r="332" spans="1:8" ht="19.5" customHeight="1">
      <c r="A332" s="360" t="s">
        <v>274</v>
      </c>
      <c r="B332" s="361">
        <v>0</v>
      </c>
      <c r="C332" s="361">
        <v>0</v>
      </c>
      <c r="D332" s="361">
        <v>15</v>
      </c>
      <c r="E332" s="53"/>
      <c r="F332" s="231"/>
      <c r="G332" s="53"/>
      <c r="H332" s="437"/>
    </row>
    <row r="333" spans="1:8" ht="19.5" customHeight="1">
      <c r="A333" s="360" t="s">
        <v>275</v>
      </c>
      <c r="B333" s="361">
        <v>0</v>
      </c>
      <c r="C333" s="361">
        <v>0</v>
      </c>
      <c r="D333" s="361"/>
      <c r="E333" s="53"/>
      <c r="F333" s="231"/>
      <c r="G333" s="53"/>
      <c r="H333" s="437"/>
    </row>
    <row r="334" spans="1:8" ht="19.5" customHeight="1">
      <c r="A334" s="360" t="s">
        <v>276</v>
      </c>
      <c r="B334" s="361">
        <v>0</v>
      </c>
      <c r="C334" s="361">
        <v>0</v>
      </c>
      <c r="D334" s="361"/>
      <c r="E334" s="53"/>
      <c r="F334" s="231"/>
      <c r="G334" s="53"/>
      <c r="H334" s="437"/>
    </row>
    <row r="335" spans="1:8" ht="19.5" customHeight="1">
      <c r="A335" s="360" t="s">
        <v>277</v>
      </c>
      <c r="B335" s="361">
        <v>366</v>
      </c>
      <c r="C335" s="361">
        <v>3383</v>
      </c>
      <c r="D335" s="361">
        <v>21</v>
      </c>
      <c r="E335" s="53">
        <f>D335/C335*100</f>
        <v>0.6207508128879693</v>
      </c>
      <c r="F335" s="231"/>
      <c r="G335" s="53"/>
      <c r="H335" s="437"/>
    </row>
    <row r="336" spans="1:8" ht="19.5" customHeight="1">
      <c r="A336" s="432" t="s">
        <v>278</v>
      </c>
      <c r="B336" s="373">
        <v>593</v>
      </c>
      <c r="C336" s="373">
        <f>SUM(C337:C342)</f>
        <v>628</v>
      </c>
      <c r="D336" s="373">
        <f>SUM(D337:D342)</f>
        <v>1166</v>
      </c>
      <c r="E336" s="53">
        <f>D336/C336*100</f>
        <v>185.66878980891718</v>
      </c>
      <c r="F336" s="373">
        <f>SUM(F337:F342)</f>
        <v>984</v>
      </c>
      <c r="G336" s="53">
        <f>(D336-F336)/F336*100</f>
        <v>18.495934959349594</v>
      </c>
      <c r="H336" s="437"/>
    </row>
    <row r="337" spans="1:8" ht="19.5" customHeight="1">
      <c r="A337" s="360" t="s">
        <v>279</v>
      </c>
      <c r="B337" s="361">
        <v>0</v>
      </c>
      <c r="C337" s="361">
        <v>0</v>
      </c>
      <c r="D337" s="361"/>
      <c r="E337" s="53"/>
      <c r="F337" s="231"/>
      <c r="G337" s="53"/>
      <c r="H337" s="437"/>
    </row>
    <row r="338" spans="1:8" ht="19.5" customHeight="1">
      <c r="A338" s="360" t="s">
        <v>280</v>
      </c>
      <c r="B338" s="361">
        <v>0</v>
      </c>
      <c r="C338" s="361">
        <v>0</v>
      </c>
      <c r="D338" s="361"/>
      <c r="E338" s="53"/>
      <c r="F338" s="231"/>
      <c r="G338" s="53"/>
      <c r="H338" s="437"/>
    </row>
    <row r="339" spans="1:8" ht="19.5" customHeight="1">
      <c r="A339" s="360" t="s">
        <v>281</v>
      </c>
      <c r="B339" s="361">
        <v>0</v>
      </c>
      <c r="C339" s="361">
        <v>0</v>
      </c>
      <c r="D339" s="361"/>
      <c r="E339" s="53"/>
      <c r="F339" s="231"/>
      <c r="G339" s="53"/>
      <c r="H339" s="437"/>
    </row>
    <row r="340" spans="1:8" ht="19.5" customHeight="1">
      <c r="A340" s="360" t="s">
        <v>282</v>
      </c>
      <c r="B340" s="361">
        <v>593</v>
      </c>
      <c r="C340" s="361">
        <v>628</v>
      </c>
      <c r="D340" s="361">
        <v>1142</v>
      </c>
      <c r="E340" s="53">
        <f>D340/C340*100</f>
        <v>181.84713375796179</v>
      </c>
      <c r="F340" s="231">
        <v>984</v>
      </c>
      <c r="G340" s="53">
        <f>(D340-F340)/F340*100</f>
        <v>16.056910569105693</v>
      </c>
      <c r="H340" s="437"/>
    </row>
    <row r="341" spans="1:8" ht="19.5" customHeight="1">
      <c r="A341" s="360" t="s">
        <v>283</v>
      </c>
      <c r="B341" s="361">
        <v>0</v>
      </c>
      <c r="C341" s="361">
        <v>0</v>
      </c>
      <c r="D341" s="361"/>
      <c r="E341" s="53"/>
      <c r="F341" s="231"/>
      <c r="G341" s="53"/>
      <c r="H341" s="437"/>
    </row>
    <row r="342" spans="1:8" ht="19.5" customHeight="1">
      <c r="A342" s="360" t="s">
        <v>284</v>
      </c>
      <c r="B342" s="361">
        <v>0</v>
      </c>
      <c r="C342" s="361">
        <v>0</v>
      </c>
      <c r="D342" s="361">
        <v>24</v>
      </c>
      <c r="E342" s="53"/>
      <c r="F342" s="231"/>
      <c r="G342" s="53"/>
      <c r="H342" s="437"/>
    </row>
    <row r="343" spans="1:8" ht="19.5" customHeight="1">
      <c r="A343" s="432" t="s">
        <v>285</v>
      </c>
      <c r="B343" s="373">
        <v>0</v>
      </c>
      <c r="C343" s="373">
        <f>SUM(C344:C348)</f>
        <v>0</v>
      </c>
      <c r="D343" s="361">
        <f aca="true" t="shared" si="40" ref="B343:F343">SUM(D344:D348)</f>
        <v>0</v>
      </c>
      <c r="E343" s="53"/>
      <c r="F343" s="361">
        <f t="shared" si="40"/>
        <v>0</v>
      </c>
      <c r="G343" s="53"/>
      <c r="H343" s="437"/>
    </row>
    <row r="344" spans="1:8" ht="19.5" customHeight="1">
      <c r="A344" s="360" t="s">
        <v>286</v>
      </c>
      <c r="B344" s="361">
        <v>0</v>
      </c>
      <c r="C344" s="361">
        <v>0</v>
      </c>
      <c r="D344" s="361"/>
      <c r="E344" s="53"/>
      <c r="F344" s="231"/>
      <c r="G344" s="53"/>
      <c r="H344" s="437"/>
    </row>
    <row r="345" spans="1:8" ht="19.5" customHeight="1">
      <c r="A345" s="360" t="s">
        <v>287</v>
      </c>
      <c r="B345" s="361">
        <v>0</v>
      </c>
      <c r="C345" s="361">
        <v>0</v>
      </c>
      <c r="D345" s="361"/>
      <c r="E345" s="53"/>
      <c r="F345" s="231"/>
      <c r="G345" s="53"/>
      <c r="H345" s="437"/>
    </row>
    <row r="346" spans="1:8" ht="19.5" customHeight="1">
      <c r="A346" s="360" t="s">
        <v>288</v>
      </c>
      <c r="B346" s="361">
        <v>0</v>
      </c>
      <c r="C346" s="361">
        <v>0</v>
      </c>
      <c r="D346" s="361"/>
      <c r="E346" s="53"/>
      <c r="F346" s="231"/>
      <c r="G346" s="53"/>
      <c r="H346" s="437"/>
    </row>
    <row r="347" spans="1:8" ht="19.5" customHeight="1">
      <c r="A347" s="360" t="s">
        <v>289</v>
      </c>
      <c r="B347" s="361">
        <v>0</v>
      </c>
      <c r="C347" s="361">
        <v>0</v>
      </c>
      <c r="D347" s="361"/>
      <c r="E347" s="53"/>
      <c r="F347" s="231"/>
      <c r="G347" s="53"/>
      <c r="H347" s="437"/>
    </row>
    <row r="348" spans="1:8" ht="19.5" customHeight="1">
      <c r="A348" s="360" t="s">
        <v>290</v>
      </c>
      <c r="B348" s="361">
        <v>0</v>
      </c>
      <c r="C348" s="361">
        <v>0</v>
      </c>
      <c r="D348" s="361"/>
      <c r="E348" s="53"/>
      <c r="F348" s="231"/>
      <c r="G348" s="53"/>
      <c r="H348" s="437"/>
    </row>
    <row r="349" spans="1:8" ht="19.5" customHeight="1">
      <c r="A349" s="432" t="s">
        <v>291</v>
      </c>
      <c r="B349" s="373">
        <v>0</v>
      </c>
      <c r="C349" s="373">
        <f>SUM(C350:C352)</f>
        <v>0</v>
      </c>
      <c r="D349" s="361">
        <f aca="true" t="shared" si="41" ref="B349:F349">SUM(D350:D352)</f>
        <v>0</v>
      </c>
      <c r="E349" s="53"/>
      <c r="F349" s="361">
        <f t="shared" si="41"/>
        <v>0</v>
      </c>
      <c r="G349" s="53"/>
      <c r="H349" s="437"/>
    </row>
    <row r="350" spans="1:8" ht="19.5" customHeight="1">
      <c r="A350" s="360" t="s">
        <v>292</v>
      </c>
      <c r="B350" s="361">
        <v>0</v>
      </c>
      <c r="C350" s="361">
        <v>0</v>
      </c>
      <c r="D350" s="361"/>
      <c r="E350" s="53"/>
      <c r="F350" s="231"/>
      <c r="G350" s="53"/>
      <c r="H350" s="437"/>
    </row>
    <row r="351" spans="1:8" ht="19.5" customHeight="1">
      <c r="A351" s="360" t="s">
        <v>293</v>
      </c>
      <c r="B351" s="361">
        <v>0</v>
      </c>
      <c r="C351" s="361">
        <v>0</v>
      </c>
      <c r="D351" s="361"/>
      <c r="E351" s="53"/>
      <c r="F351" s="231"/>
      <c r="G351" s="53"/>
      <c r="H351" s="437"/>
    </row>
    <row r="352" spans="1:8" ht="19.5" customHeight="1">
      <c r="A352" s="360" t="s">
        <v>294</v>
      </c>
      <c r="B352" s="361">
        <v>0</v>
      </c>
      <c r="C352" s="361">
        <v>0</v>
      </c>
      <c r="D352" s="361"/>
      <c r="E352" s="53"/>
      <c r="F352" s="231"/>
      <c r="G352" s="53"/>
      <c r="H352" s="437"/>
    </row>
    <row r="353" spans="1:8" ht="19.5" customHeight="1">
      <c r="A353" s="432" t="s">
        <v>295</v>
      </c>
      <c r="B353" s="373">
        <v>0</v>
      </c>
      <c r="C353" s="373">
        <f>SUM(C354:C356)</f>
        <v>0</v>
      </c>
      <c r="D353" s="361">
        <f aca="true" t="shared" si="42" ref="B353:F353">SUM(D354:D356)</f>
        <v>0</v>
      </c>
      <c r="E353" s="53"/>
      <c r="F353" s="361">
        <f t="shared" si="42"/>
        <v>0</v>
      </c>
      <c r="G353" s="53"/>
      <c r="H353" s="437"/>
    </row>
    <row r="354" spans="1:8" ht="19.5" customHeight="1">
      <c r="A354" s="360" t="s">
        <v>296</v>
      </c>
      <c r="B354" s="361">
        <v>0</v>
      </c>
      <c r="C354" s="361">
        <v>0</v>
      </c>
      <c r="D354" s="361"/>
      <c r="E354" s="53"/>
      <c r="F354" s="231"/>
      <c r="G354" s="53"/>
      <c r="H354" s="437"/>
    </row>
    <row r="355" spans="1:8" ht="19.5" customHeight="1">
      <c r="A355" s="360" t="s">
        <v>297</v>
      </c>
      <c r="B355" s="361">
        <v>0</v>
      </c>
      <c r="C355" s="361">
        <v>0</v>
      </c>
      <c r="D355" s="361"/>
      <c r="E355" s="53"/>
      <c r="F355" s="231"/>
      <c r="G355" s="53"/>
      <c r="H355" s="437"/>
    </row>
    <row r="356" spans="1:8" ht="19.5" customHeight="1">
      <c r="A356" s="360" t="s">
        <v>298</v>
      </c>
      <c r="B356" s="361">
        <v>0</v>
      </c>
      <c r="C356" s="361">
        <v>0</v>
      </c>
      <c r="D356" s="361"/>
      <c r="E356" s="53"/>
      <c r="F356" s="232"/>
      <c r="G356" s="53"/>
      <c r="H356" s="437"/>
    </row>
    <row r="357" spans="1:8" ht="19.5" customHeight="1">
      <c r="A357" s="432" t="s">
        <v>299</v>
      </c>
      <c r="B357" s="373">
        <v>209</v>
      </c>
      <c r="C357" s="373">
        <f>SUM(C358:C360)</f>
        <v>209</v>
      </c>
      <c r="D357" s="373">
        <f>SUM(D358:D360)</f>
        <v>244</v>
      </c>
      <c r="E357" s="53">
        <f>D357/C357*100</f>
        <v>116.7464114832536</v>
      </c>
      <c r="F357" s="373">
        <f>SUM(F358:F360)</f>
        <v>300</v>
      </c>
      <c r="G357" s="53">
        <f aca="true" t="shared" si="43" ref="G357:G361">(D357-F357)/F357*100</f>
        <v>-18.666666666666668</v>
      </c>
      <c r="H357" s="437"/>
    </row>
    <row r="358" spans="1:8" ht="19.5" customHeight="1">
      <c r="A358" s="360" t="s">
        <v>300</v>
      </c>
      <c r="B358" s="361">
        <v>209</v>
      </c>
      <c r="C358" s="361">
        <v>209</v>
      </c>
      <c r="D358" s="361">
        <v>244</v>
      </c>
      <c r="E358" s="53">
        <f>D358/C358*100</f>
        <v>116.7464114832536</v>
      </c>
      <c r="F358" s="231">
        <v>300</v>
      </c>
      <c r="G358" s="53">
        <f t="shared" si="43"/>
        <v>-18.666666666666668</v>
      </c>
      <c r="H358" s="437"/>
    </row>
    <row r="359" spans="1:8" ht="19.5" customHeight="1">
      <c r="A359" s="360" t="s">
        <v>301</v>
      </c>
      <c r="B359" s="361">
        <v>0</v>
      </c>
      <c r="C359" s="361">
        <v>0</v>
      </c>
      <c r="D359" s="361"/>
      <c r="E359" s="53"/>
      <c r="F359" s="231"/>
      <c r="G359" s="53"/>
      <c r="H359" s="437"/>
    </row>
    <row r="360" spans="1:8" ht="19.5" customHeight="1">
      <c r="A360" s="360" t="s">
        <v>302</v>
      </c>
      <c r="B360" s="361">
        <v>0</v>
      </c>
      <c r="C360" s="361">
        <v>0</v>
      </c>
      <c r="D360" s="361"/>
      <c r="E360" s="53"/>
      <c r="F360" s="231"/>
      <c r="G360" s="53"/>
      <c r="H360" s="437"/>
    </row>
    <row r="361" spans="1:8" ht="19.5" customHeight="1">
      <c r="A361" s="432" t="s">
        <v>303</v>
      </c>
      <c r="B361" s="373">
        <v>29</v>
      </c>
      <c r="C361" s="373">
        <f>SUM(C362:C366)</f>
        <v>29</v>
      </c>
      <c r="D361" s="373">
        <f>SUM(D362:D366)</f>
        <v>29</v>
      </c>
      <c r="E361" s="53">
        <f>D361/C361*100</f>
        <v>100</v>
      </c>
      <c r="F361" s="373">
        <f>SUM(F362:F366)</f>
        <v>24</v>
      </c>
      <c r="G361" s="53">
        <f t="shared" si="43"/>
        <v>20.833333333333336</v>
      </c>
      <c r="H361" s="437"/>
    </row>
    <row r="362" spans="1:8" ht="19.5" customHeight="1">
      <c r="A362" s="360" t="s">
        <v>304</v>
      </c>
      <c r="B362" s="361">
        <v>0</v>
      </c>
      <c r="C362" s="361">
        <v>0</v>
      </c>
      <c r="D362" s="361"/>
      <c r="E362" s="53"/>
      <c r="F362" s="231"/>
      <c r="G362" s="53"/>
      <c r="H362" s="437"/>
    </row>
    <row r="363" spans="1:8" ht="19.5" customHeight="1">
      <c r="A363" s="360" t="s">
        <v>305</v>
      </c>
      <c r="B363" s="361">
        <v>0</v>
      </c>
      <c r="C363" s="361">
        <v>0</v>
      </c>
      <c r="D363" s="361"/>
      <c r="E363" s="53"/>
      <c r="F363" s="231">
        <v>7</v>
      </c>
      <c r="G363" s="53">
        <f aca="true" t="shared" si="44" ref="G363:G365">(D363-F363)/F363*100</f>
        <v>-100</v>
      </c>
      <c r="H363" s="437"/>
    </row>
    <row r="364" spans="1:8" ht="19.5" customHeight="1">
      <c r="A364" s="360" t="s">
        <v>306</v>
      </c>
      <c r="B364" s="361">
        <v>29</v>
      </c>
      <c r="C364" s="361">
        <v>29</v>
      </c>
      <c r="D364" s="361">
        <v>29</v>
      </c>
      <c r="E364" s="53">
        <f>D364/C364*100</f>
        <v>100</v>
      </c>
      <c r="F364" s="231">
        <v>17</v>
      </c>
      <c r="G364" s="53">
        <f t="shared" si="44"/>
        <v>70.58823529411765</v>
      </c>
      <c r="H364" s="437"/>
    </row>
    <row r="365" spans="1:8" ht="19.5" customHeight="1">
      <c r="A365" s="360" t="s">
        <v>307</v>
      </c>
      <c r="B365" s="361">
        <v>0</v>
      </c>
      <c r="C365" s="361">
        <v>0</v>
      </c>
      <c r="D365" s="361"/>
      <c r="E365" s="53"/>
      <c r="F365" s="231"/>
      <c r="G365" s="53"/>
      <c r="H365" s="437"/>
    </row>
    <row r="366" spans="1:8" ht="19.5" customHeight="1">
      <c r="A366" s="360" t="s">
        <v>308</v>
      </c>
      <c r="B366" s="361">
        <v>0</v>
      </c>
      <c r="C366" s="361">
        <v>0</v>
      </c>
      <c r="D366" s="361"/>
      <c r="E366" s="53"/>
      <c r="F366" s="231"/>
      <c r="G366" s="53"/>
      <c r="H366" s="437"/>
    </row>
    <row r="367" spans="1:8" ht="19.5" customHeight="1">
      <c r="A367" s="432" t="s">
        <v>309</v>
      </c>
      <c r="B367" s="373">
        <v>0</v>
      </c>
      <c r="C367" s="373">
        <f>SUM(C368:C373)</f>
        <v>0</v>
      </c>
      <c r="D367" s="361">
        <f aca="true" t="shared" si="45" ref="B367:F367">SUM(D368:D373)</f>
        <v>0</v>
      </c>
      <c r="E367" s="53"/>
      <c r="F367" s="361">
        <f t="shared" si="45"/>
        <v>0</v>
      </c>
      <c r="G367" s="53"/>
      <c r="H367" s="437"/>
    </row>
    <row r="368" spans="1:8" ht="19.5" customHeight="1">
      <c r="A368" s="360" t="s">
        <v>310</v>
      </c>
      <c r="B368" s="361">
        <v>0</v>
      </c>
      <c r="C368" s="361">
        <v>0</v>
      </c>
      <c r="D368" s="361"/>
      <c r="E368" s="53"/>
      <c r="F368" s="231"/>
      <c r="G368" s="53"/>
      <c r="H368" s="437"/>
    </row>
    <row r="369" spans="1:8" ht="19.5" customHeight="1">
      <c r="A369" s="360" t="s">
        <v>311</v>
      </c>
      <c r="B369" s="361">
        <v>0</v>
      </c>
      <c r="C369" s="361">
        <v>0</v>
      </c>
      <c r="D369" s="361"/>
      <c r="E369" s="53"/>
      <c r="F369" s="231"/>
      <c r="G369" s="53"/>
      <c r="H369" s="437"/>
    </row>
    <row r="370" spans="1:8" ht="19.5" customHeight="1">
      <c r="A370" s="360" t="s">
        <v>312</v>
      </c>
      <c r="B370" s="361">
        <v>0</v>
      </c>
      <c r="C370" s="361">
        <v>0</v>
      </c>
      <c r="D370" s="361"/>
      <c r="E370" s="53"/>
      <c r="F370" s="231"/>
      <c r="G370" s="53"/>
      <c r="H370" s="437"/>
    </row>
    <row r="371" spans="1:8" ht="19.5" customHeight="1">
      <c r="A371" s="360" t="s">
        <v>313</v>
      </c>
      <c r="B371" s="361">
        <v>0</v>
      </c>
      <c r="C371" s="361">
        <v>0</v>
      </c>
      <c r="D371" s="361"/>
      <c r="E371" s="53"/>
      <c r="F371" s="231"/>
      <c r="G371" s="53"/>
      <c r="H371" s="437"/>
    </row>
    <row r="372" spans="1:8" ht="19.5" customHeight="1">
      <c r="A372" s="360" t="s">
        <v>314</v>
      </c>
      <c r="B372" s="361">
        <v>0</v>
      </c>
      <c r="C372" s="361">
        <v>0</v>
      </c>
      <c r="D372" s="361"/>
      <c r="E372" s="53"/>
      <c r="F372" s="231"/>
      <c r="G372" s="53"/>
      <c r="H372" s="437"/>
    </row>
    <row r="373" spans="1:8" ht="19.5" customHeight="1">
      <c r="A373" s="360" t="s">
        <v>315</v>
      </c>
      <c r="B373" s="361">
        <v>0</v>
      </c>
      <c r="C373" s="361">
        <v>0</v>
      </c>
      <c r="D373" s="361"/>
      <c r="E373" s="53"/>
      <c r="F373" s="231"/>
      <c r="G373" s="53"/>
      <c r="H373" s="437"/>
    </row>
    <row r="374" spans="1:8" ht="19.5" customHeight="1">
      <c r="A374" s="432" t="s">
        <v>316</v>
      </c>
      <c r="B374" s="373">
        <v>653</v>
      </c>
      <c r="C374" s="373">
        <f>SUM(C375)</f>
        <v>653</v>
      </c>
      <c r="D374" s="361">
        <f aca="true" t="shared" si="46" ref="B374:F374">D375</f>
        <v>0</v>
      </c>
      <c r="E374" s="53">
        <f>D374/C374*100</f>
        <v>0</v>
      </c>
      <c r="F374" s="373">
        <f t="shared" si="46"/>
        <v>12</v>
      </c>
      <c r="G374" s="53">
        <f aca="true" t="shared" si="47" ref="G374:G378">(D374-F374)/F374*100</f>
        <v>-100</v>
      </c>
      <c r="H374" s="437"/>
    </row>
    <row r="375" spans="1:8" ht="19.5" customHeight="1">
      <c r="A375" s="360" t="s">
        <v>317</v>
      </c>
      <c r="B375" s="361">
        <v>653</v>
      </c>
      <c r="C375" s="361">
        <v>653</v>
      </c>
      <c r="D375" s="361"/>
      <c r="E375" s="53">
        <f>D375/C375*100</f>
        <v>0</v>
      </c>
      <c r="F375" s="231">
        <v>12</v>
      </c>
      <c r="G375" s="53">
        <f t="shared" si="47"/>
        <v>-100</v>
      </c>
      <c r="H375" s="437"/>
    </row>
    <row r="376" spans="1:8" ht="19.5" customHeight="1">
      <c r="A376" s="432" t="s">
        <v>318</v>
      </c>
      <c r="B376" s="373">
        <v>134</v>
      </c>
      <c r="C376" s="373">
        <f>C377+C382+C391+C397+C403+C408+C413+C420+C424+C427</f>
        <v>271</v>
      </c>
      <c r="D376" s="373">
        <f>D377+D382+D391+D397+D403+D408+D413+D420+D424+D427</f>
        <v>271</v>
      </c>
      <c r="E376" s="53">
        <f>D376/C376*100</f>
        <v>100</v>
      </c>
      <c r="F376" s="373">
        <f>F377+F382+F391+F397+F403+F408+F413+F420+F424+F427</f>
        <v>388</v>
      </c>
      <c r="G376" s="53">
        <f t="shared" si="47"/>
        <v>-30.15463917525773</v>
      </c>
      <c r="H376" s="437"/>
    </row>
    <row r="377" spans="1:8" ht="19.5" customHeight="1">
      <c r="A377" s="432" t="s">
        <v>319</v>
      </c>
      <c r="B377" s="373">
        <v>11</v>
      </c>
      <c r="C377" s="373">
        <f>SUM(C378:C381)</f>
        <v>11</v>
      </c>
      <c r="D377" s="373">
        <f>SUM(D378:D381)</f>
        <v>11</v>
      </c>
      <c r="E377" s="53">
        <f>D377/C377*100</f>
        <v>100</v>
      </c>
      <c r="F377" s="373">
        <f>SUM(F378:F381)</f>
        <v>55</v>
      </c>
      <c r="G377" s="53">
        <f t="shared" si="47"/>
        <v>-80</v>
      </c>
      <c r="H377" s="437"/>
    </row>
    <row r="378" spans="1:8" ht="19.5" customHeight="1">
      <c r="A378" s="360" t="s">
        <v>72</v>
      </c>
      <c r="B378" s="361">
        <v>0</v>
      </c>
      <c r="C378" s="361">
        <v>0</v>
      </c>
      <c r="D378" s="361"/>
      <c r="E378" s="53"/>
      <c r="F378" s="231">
        <v>49</v>
      </c>
      <c r="G378" s="53">
        <f t="shared" si="47"/>
        <v>-100</v>
      </c>
      <c r="H378" s="437"/>
    </row>
    <row r="379" spans="1:8" ht="19.5" customHeight="1">
      <c r="A379" s="360" t="s">
        <v>73</v>
      </c>
      <c r="B379" s="361">
        <v>0</v>
      </c>
      <c r="C379" s="361">
        <v>0</v>
      </c>
      <c r="D379" s="361"/>
      <c r="E379" s="53"/>
      <c r="F379" s="231"/>
      <c r="G379" s="53"/>
      <c r="H379" s="437"/>
    </row>
    <row r="380" spans="1:8" ht="19.5" customHeight="1">
      <c r="A380" s="360" t="s">
        <v>74</v>
      </c>
      <c r="B380" s="361">
        <v>11</v>
      </c>
      <c r="C380" s="361">
        <v>11</v>
      </c>
      <c r="D380" s="361">
        <v>11</v>
      </c>
      <c r="E380" s="53">
        <f>D380/C380*100</f>
        <v>100</v>
      </c>
      <c r="F380" s="231">
        <v>6</v>
      </c>
      <c r="G380" s="53"/>
      <c r="H380" s="437"/>
    </row>
    <row r="381" spans="1:8" ht="19.5" customHeight="1">
      <c r="A381" s="360" t="s">
        <v>320</v>
      </c>
      <c r="B381" s="361">
        <v>0</v>
      </c>
      <c r="C381" s="361">
        <v>0</v>
      </c>
      <c r="D381" s="361"/>
      <c r="E381" s="53"/>
      <c r="F381" s="231"/>
      <c r="G381" s="53"/>
      <c r="H381" s="437"/>
    </row>
    <row r="382" spans="1:8" ht="19.5" customHeight="1">
      <c r="A382" s="432" t="s">
        <v>321</v>
      </c>
      <c r="B382" s="373">
        <v>0</v>
      </c>
      <c r="C382" s="373">
        <f>SUM(C383:C390)</f>
        <v>0</v>
      </c>
      <c r="D382" s="361">
        <f aca="true" t="shared" si="48" ref="B382:F382">SUM(D383:D390)</f>
        <v>0</v>
      </c>
      <c r="E382" s="53"/>
      <c r="F382" s="373">
        <f t="shared" si="48"/>
        <v>1</v>
      </c>
      <c r="G382" s="53"/>
      <c r="H382" s="437"/>
    </row>
    <row r="383" spans="1:8" ht="19.5" customHeight="1">
      <c r="A383" s="360" t="s">
        <v>322</v>
      </c>
      <c r="B383" s="361">
        <v>0</v>
      </c>
      <c r="C383" s="361">
        <v>0</v>
      </c>
      <c r="D383" s="361"/>
      <c r="E383" s="53"/>
      <c r="F383" s="231"/>
      <c r="G383" s="53"/>
      <c r="H383" s="437"/>
    </row>
    <row r="384" spans="1:8" ht="19.5" customHeight="1">
      <c r="A384" s="360" t="s">
        <v>323</v>
      </c>
      <c r="B384" s="361">
        <v>0</v>
      </c>
      <c r="C384" s="361">
        <v>0</v>
      </c>
      <c r="D384" s="361"/>
      <c r="E384" s="53"/>
      <c r="F384" s="231"/>
      <c r="G384" s="53"/>
      <c r="H384" s="437"/>
    </row>
    <row r="385" spans="1:8" ht="19.5" customHeight="1">
      <c r="A385" s="360" t="s">
        <v>324</v>
      </c>
      <c r="B385" s="361">
        <v>0</v>
      </c>
      <c r="C385" s="361">
        <v>0</v>
      </c>
      <c r="D385" s="361"/>
      <c r="E385" s="53"/>
      <c r="F385" s="231"/>
      <c r="G385" s="53"/>
      <c r="H385" s="437"/>
    </row>
    <row r="386" spans="1:8" ht="19.5" customHeight="1">
      <c r="A386" s="360" t="s">
        <v>325</v>
      </c>
      <c r="B386" s="361">
        <v>0</v>
      </c>
      <c r="C386" s="361">
        <v>0</v>
      </c>
      <c r="D386" s="361"/>
      <c r="E386" s="53"/>
      <c r="F386" s="231"/>
      <c r="G386" s="53"/>
      <c r="H386" s="437"/>
    </row>
    <row r="387" spans="1:8" ht="19.5" customHeight="1">
      <c r="A387" s="360" t="s">
        <v>326</v>
      </c>
      <c r="B387" s="361">
        <v>0</v>
      </c>
      <c r="C387" s="361">
        <v>0</v>
      </c>
      <c r="D387" s="361"/>
      <c r="E387" s="53"/>
      <c r="F387" s="231">
        <v>1</v>
      </c>
      <c r="G387" s="53"/>
      <c r="H387" s="437"/>
    </row>
    <row r="388" spans="1:8" ht="19.5" customHeight="1">
      <c r="A388" s="360" t="s">
        <v>327</v>
      </c>
      <c r="B388" s="361">
        <v>0</v>
      </c>
      <c r="C388" s="361">
        <v>0</v>
      </c>
      <c r="D388" s="361"/>
      <c r="E388" s="53"/>
      <c r="F388" s="231"/>
      <c r="G388" s="53"/>
      <c r="H388" s="437"/>
    </row>
    <row r="389" spans="1:8" ht="19.5" customHeight="1">
      <c r="A389" s="360" t="s">
        <v>328</v>
      </c>
      <c r="B389" s="361">
        <v>0</v>
      </c>
      <c r="C389" s="361">
        <v>0</v>
      </c>
      <c r="D389" s="361"/>
      <c r="E389" s="53"/>
      <c r="F389" s="231"/>
      <c r="G389" s="53"/>
      <c r="H389" s="437"/>
    </row>
    <row r="390" spans="1:8" ht="19.5" customHeight="1">
      <c r="A390" s="360" t="s">
        <v>329</v>
      </c>
      <c r="B390" s="361">
        <v>0</v>
      </c>
      <c r="C390" s="361">
        <v>0</v>
      </c>
      <c r="D390" s="361"/>
      <c r="E390" s="53"/>
      <c r="F390" s="231"/>
      <c r="G390" s="53"/>
      <c r="H390" s="437"/>
    </row>
    <row r="391" spans="1:8" ht="19.5" customHeight="1">
      <c r="A391" s="432" t="s">
        <v>330</v>
      </c>
      <c r="B391" s="373">
        <v>0</v>
      </c>
      <c r="C391" s="373">
        <f>SUM(C392:C396)</f>
        <v>0</v>
      </c>
      <c r="D391" s="361">
        <f aca="true" t="shared" si="49" ref="B391:F391">SUM(D392:D396)</f>
        <v>0</v>
      </c>
      <c r="E391" s="53"/>
      <c r="F391" s="361">
        <f t="shared" si="49"/>
        <v>0</v>
      </c>
      <c r="G391" s="53"/>
      <c r="H391" s="437"/>
    </row>
    <row r="392" spans="1:8" ht="19.5" customHeight="1">
      <c r="A392" s="360" t="s">
        <v>322</v>
      </c>
      <c r="B392" s="361">
        <v>0</v>
      </c>
      <c r="C392" s="361">
        <v>0</v>
      </c>
      <c r="D392" s="361"/>
      <c r="E392" s="53"/>
      <c r="F392" s="231"/>
      <c r="G392" s="53"/>
      <c r="H392" s="437"/>
    </row>
    <row r="393" spans="1:8" ht="19.5" customHeight="1">
      <c r="A393" s="360" t="s">
        <v>331</v>
      </c>
      <c r="B393" s="361">
        <v>0</v>
      </c>
      <c r="C393" s="361">
        <v>0</v>
      </c>
      <c r="D393" s="361"/>
      <c r="E393" s="53"/>
      <c r="F393" s="231"/>
      <c r="G393" s="53"/>
      <c r="H393" s="437"/>
    </row>
    <row r="394" spans="1:8" ht="19.5" customHeight="1">
      <c r="A394" s="360" t="s">
        <v>332</v>
      </c>
      <c r="B394" s="361">
        <v>0</v>
      </c>
      <c r="C394" s="361">
        <v>0</v>
      </c>
      <c r="D394" s="361"/>
      <c r="E394" s="53"/>
      <c r="F394" s="231"/>
      <c r="G394" s="53"/>
      <c r="H394" s="437"/>
    </row>
    <row r="395" spans="1:8" ht="19.5" customHeight="1">
      <c r="A395" s="360" t="s">
        <v>333</v>
      </c>
      <c r="B395" s="361">
        <v>0</v>
      </c>
      <c r="C395" s="361">
        <v>0</v>
      </c>
      <c r="D395" s="361"/>
      <c r="E395" s="53"/>
      <c r="F395" s="231"/>
      <c r="G395" s="53"/>
      <c r="H395" s="437"/>
    </row>
    <row r="396" spans="1:8" ht="19.5" customHeight="1">
      <c r="A396" s="360" t="s">
        <v>334</v>
      </c>
      <c r="B396" s="361">
        <v>0</v>
      </c>
      <c r="C396" s="361">
        <v>0</v>
      </c>
      <c r="D396" s="361"/>
      <c r="E396" s="53"/>
      <c r="F396" s="231"/>
      <c r="G396" s="53"/>
      <c r="H396" s="437"/>
    </row>
    <row r="397" spans="1:8" ht="19.5" customHeight="1">
      <c r="A397" s="432" t="s">
        <v>335</v>
      </c>
      <c r="B397" s="373">
        <v>0</v>
      </c>
      <c r="C397" s="373">
        <f>SUM(C398:C402)</f>
        <v>0</v>
      </c>
      <c r="D397" s="373">
        <f aca="true" t="shared" si="50" ref="B397:F397">SUM(D398:D402)</f>
        <v>47</v>
      </c>
      <c r="E397" s="53"/>
      <c r="F397" s="361">
        <f t="shared" si="50"/>
        <v>0</v>
      </c>
      <c r="G397" s="53"/>
      <c r="H397" s="437"/>
    </row>
    <row r="398" spans="1:8" ht="19.5" customHeight="1">
      <c r="A398" s="360" t="s">
        <v>322</v>
      </c>
      <c r="B398" s="361">
        <v>0</v>
      </c>
      <c r="C398" s="361">
        <v>0</v>
      </c>
      <c r="D398" s="361"/>
      <c r="E398" s="53"/>
      <c r="F398" s="231"/>
      <c r="G398" s="53"/>
      <c r="H398" s="437"/>
    </row>
    <row r="399" spans="1:8" ht="19.5" customHeight="1">
      <c r="A399" s="360" t="s">
        <v>336</v>
      </c>
      <c r="B399" s="361">
        <v>0</v>
      </c>
      <c r="C399" s="361">
        <v>0</v>
      </c>
      <c r="D399" s="361"/>
      <c r="E399" s="53"/>
      <c r="F399" s="231"/>
      <c r="G399" s="53"/>
      <c r="H399" s="437"/>
    </row>
    <row r="400" spans="1:8" ht="19.5" customHeight="1">
      <c r="A400" s="360" t="s">
        <v>337</v>
      </c>
      <c r="B400" s="361">
        <v>0</v>
      </c>
      <c r="C400" s="361">
        <v>0</v>
      </c>
      <c r="D400" s="361"/>
      <c r="E400" s="53"/>
      <c r="F400" s="231"/>
      <c r="G400" s="53"/>
      <c r="H400" s="437"/>
    </row>
    <row r="401" spans="1:8" ht="19.5" customHeight="1">
      <c r="A401" s="360" t="s">
        <v>338</v>
      </c>
      <c r="B401" s="361">
        <v>0</v>
      </c>
      <c r="C401" s="361">
        <v>0</v>
      </c>
      <c r="D401" s="361">
        <v>47</v>
      </c>
      <c r="E401" s="53"/>
      <c r="F401" s="231"/>
      <c r="G401" s="53"/>
      <c r="H401" s="437"/>
    </row>
    <row r="402" spans="1:8" ht="19.5" customHeight="1">
      <c r="A402" s="360" t="s">
        <v>339</v>
      </c>
      <c r="B402" s="361">
        <v>0</v>
      </c>
      <c r="C402" s="361">
        <v>0</v>
      </c>
      <c r="D402" s="361"/>
      <c r="E402" s="53"/>
      <c r="F402" s="231"/>
      <c r="G402" s="53"/>
      <c r="H402" s="437"/>
    </row>
    <row r="403" spans="1:8" ht="19.5" customHeight="1">
      <c r="A403" s="432" t="s">
        <v>340</v>
      </c>
      <c r="B403" s="373">
        <v>0</v>
      </c>
      <c r="C403" s="373">
        <f>SUM(C404:C407)</f>
        <v>0</v>
      </c>
      <c r="D403" s="361">
        <f aca="true" t="shared" si="51" ref="B403:F403">SUM(D404:D407)</f>
        <v>0</v>
      </c>
      <c r="E403" s="53"/>
      <c r="F403" s="361">
        <f t="shared" si="51"/>
        <v>0</v>
      </c>
      <c r="G403" s="53"/>
      <c r="H403" s="437"/>
    </row>
    <row r="404" spans="1:8" ht="19.5" customHeight="1">
      <c r="A404" s="360" t="s">
        <v>322</v>
      </c>
      <c r="B404" s="361">
        <v>0</v>
      </c>
      <c r="C404" s="361">
        <v>0</v>
      </c>
      <c r="D404" s="361"/>
      <c r="E404" s="53"/>
      <c r="F404" s="231"/>
      <c r="G404" s="53"/>
      <c r="H404" s="437"/>
    </row>
    <row r="405" spans="1:8" ht="19.5" customHeight="1">
      <c r="A405" s="360" t="s">
        <v>341</v>
      </c>
      <c r="B405" s="361">
        <v>0</v>
      </c>
      <c r="C405" s="361">
        <v>0</v>
      </c>
      <c r="D405" s="361"/>
      <c r="E405" s="53"/>
      <c r="F405" s="231"/>
      <c r="G405" s="53"/>
      <c r="H405" s="437"/>
    </row>
    <row r="406" spans="1:8" ht="19.5" customHeight="1">
      <c r="A406" s="360" t="s">
        <v>342</v>
      </c>
      <c r="B406" s="361">
        <v>0</v>
      </c>
      <c r="C406" s="361">
        <v>0</v>
      </c>
      <c r="D406" s="361"/>
      <c r="E406" s="53"/>
      <c r="F406" s="231"/>
      <c r="G406" s="53"/>
      <c r="H406" s="437"/>
    </row>
    <row r="407" spans="1:8" ht="19.5" customHeight="1">
      <c r="A407" s="360" t="s">
        <v>343</v>
      </c>
      <c r="B407" s="361">
        <v>0</v>
      </c>
      <c r="C407" s="361">
        <v>0</v>
      </c>
      <c r="D407" s="361"/>
      <c r="E407" s="53"/>
      <c r="F407" s="231"/>
      <c r="G407" s="53"/>
      <c r="H407" s="437"/>
    </row>
    <row r="408" spans="1:8" ht="19.5" customHeight="1">
      <c r="A408" s="432" t="s">
        <v>344</v>
      </c>
      <c r="B408" s="373">
        <v>0</v>
      </c>
      <c r="C408" s="373">
        <f>SUM(C409:C412)</f>
        <v>0</v>
      </c>
      <c r="D408" s="361">
        <f aca="true" t="shared" si="52" ref="B408:F408">SUM(D409:D412)</f>
        <v>0</v>
      </c>
      <c r="E408" s="53"/>
      <c r="F408" s="361">
        <f t="shared" si="52"/>
        <v>0</v>
      </c>
      <c r="G408" s="53"/>
      <c r="H408" s="437"/>
    </row>
    <row r="409" spans="1:8" ht="19.5" customHeight="1">
      <c r="A409" s="360" t="s">
        <v>345</v>
      </c>
      <c r="B409" s="361">
        <v>0</v>
      </c>
      <c r="C409" s="361">
        <v>0</v>
      </c>
      <c r="D409" s="361"/>
      <c r="E409" s="53"/>
      <c r="F409" s="231"/>
      <c r="G409" s="53"/>
      <c r="H409" s="437"/>
    </row>
    <row r="410" spans="1:8" ht="19.5" customHeight="1">
      <c r="A410" s="360" t="s">
        <v>346</v>
      </c>
      <c r="B410" s="361">
        <v>0</v>
      </c>
      <c r="C410" s="361">
        <v>0</v>
      </c>
      <c r="D410" s="361"/>
      <c r="E410" s="53"/>
      <c r="F410" s="231"/>
      <c r="G410" s="53"/>
      <c r="H410" s="437"/>
    </row>
    <row r="411" spans="1:8" ht="19.5" customHeight="1">
      <c r="A411" s="360" t="s">
        <v>347</v>
      </c>
      <c r="B411" s="361">
        <v>0</v>
      </c>
      <c r="C411" s="361">
        <v>0</v>
      </c>
      <c r="D411" s="361"/>
      <c r="E411" s="53"/>
      <c r="F411" s="231"/>
      <c r="G411" s="53"/>
      <c r="H411" s="437"/>
    </row>
    <row r="412" spans="1:8" ht="19.5" customHeight="1">
      <c r="A412" s="360" t="s">
        <v>348</v>
      </c>
      <c r="B412" s="361">
        <v>0</v>
      </c>
      <c r="C412" s="361">
        <v>0</v>
      </c>
      <c r="D412" s="361"/>
      <c r="E412" s="53"/>
      <c r="F412" s="231"/>
      <c r="G412" s="53"/>
      <c r="H412" s="437"/>
    </row>
    <row r="413" spans="1:8" ht="19.5" customHeight="1">
      <c r="A413" s="432" t="s">
        <v>349</v>
      </c>
      <c r="B413" s="373">
        <v>103</v>
      </c>
      <c r="C413" s="373">
        <f>SUM(C414:C419)</f>
        <v>240</v>
      </c>
      <c r="D413" s="373">
        <f>SUM(D414:D419)</f>
        <v>133</v>
      </c>
      <c r="E413" s="53">
        <f>D413/C413*100</f>
        <v>55.41666666666667</v>
      </c>
      <c r="F413" s="373">
        <f>SUM(F414:F419)</f>
        <v>135</v>
      </c>
      <c r="G413" s="53">
        <f aca="true" t="shared" si="53" ref="G413:G415">(D413-F413)/F413*100</f>
        <v>-1.4814814814814816</v>
      </c>
      <c r="H413" s="437"/>
    </row>
    <row r="414" spans="1:8" ht="19.5" customHeight="1">
      <c r="A414" s="360" t="s">
        <v>322</v>
      </c>
      <c r="B414" s="361">
        <v>88</v>
      </c>
      <c r="C414" s="361">
        <v>88</v>
      </c>
      <c r="D414" s="361">
        <v>95</v>
      </c>
      <c r="E414" s="53">
        <f>D414/C414*100</f>
        <v>107.95454545454545</v>
      </c>
      <c r="F414" s="231">
        <v>97</v>
      </c>
      <c r="G414" s="53">
        <f t="shared" si="53"/>
        <v>-2.0618556701030926</v>
      </c>
      <c r="H414" s="437"/>
    </row>
    <row r="415" spans="1:8" ht="19.5" customHeight="1">
      <c r="A415" s="360" t="s">
        <v>350</v>
      </c>
      <c r="B415" s="361">
        <v>5</v>
      </c>
      <c r="C415" s="361">
        <v>5</v>
      </c>
      <c r="D415" s="361">
        <v>28</v>
      </c>
      <c r="E415" s="53">
        <f>D415/C415*100</f>
        <v>560</v>
      </c>
      <c r="F415" s="231">
        <v>5</v>
      </c>
      <c r="G415" s="53">
        <f t="shared" si="53"/>
        <v>459.99999999999994</v>
      </c>
      <c r="H415" s="437"/>
    </row>
    <row r="416" spans="1:8" ht="19.5" customHeight="1">
      <c r="A416" s="360" t="s">
        <v>351</v>
      </c>
      <c r="B416" s="361">
        <v>0</v>
      </c>
      <c r="C416" s="361">
        <v>0</v>
      </c>
      <c r="D416" s="361"/>
      <c r="E416" s="53"/>
      <c r="F416" s="231"/>
      <c r="G416" s="53"/>
      <c r="H416" s="437"/>
    </row>
    <row r="417" spans="1:8" ht="19.5" customHeight="1">
      <c r="A417" s="360" t="s">
        <v>352</v>
      </c>
      <c r="B417" s="361">
        <v>0</v>
      </c>
      <c r="C417" s="361">
        <v>0</v>
      </c>
      <c r="D417" s="361"/>
      <c r="E417" s="53"/>
      <c r="F417" s="231"/>
      <c r="G417" s="53"/>
      <c r="H417" s="437"/>
    </row>
    <row r="418" spans="1:8" ht="19.5" customHeight="1">
      <c r="A418" s="360" t="s">
        <v>353</v>
      </c>
      <c r="B418" s="361">
        <v>0</v>
      </c>
      <c r="C418" s="361">
        <v>0</v>
      </c>
      <c r="D418" s="361"/>
      <c r="E418" s="53"/>
      <c r="F418" s="231"/>
      <c r="G418" s="53"/>
      <c r="H418" s="437"/>
    </row>
    <row r="419" spans="1:8" ht="19.5" customHeight="1">
      <c r="A419" s="360" t="s">
        <v>354</v>
      </c>
      <c r="B419" s="361">
        <v>10</v>
      </c>
      <c r="C419" s="361">
        <v>147</v>
      </c>
      <c r="D419" s="361">
        <v>10</v>
      </c>
      <c r="E419" s="53">
        <f>D419/C419*100</f>
        <v>6.802721088435375</v>
      </c>
      <c r="F419" s="231">
        <v>33</v>
      </c>
      <c r="G419" s="53">
        <f>(D419-F419)/F419*100</f>
        <v>-69.6969696969697</v>
      </c>
      <c r="H419" s="437"/>
    </row>
    <row r="420" spans="1:8" ht="19.5" customHeight="1">
      <c r="A420" s="432" t="s">
        <v>355</v>
      </c>
      <c r="B420" s="373">
        <v>0</v>
      </c>
      <c r="C420" s="373">
        <f>SUM(C421:C423)</f>
        <v>0</v>
      </c>
      <c r="D420" s="361">
        <f>SUM(D421:D423)</f>
        <v>0</v>
      </c>
      <c r="E420" s="53"/>
      <c r="F420" s="361"/>
      <c r="G420" s="53"/>
      <c r="H420" s="437"/>
    </row>
    <row r="421" spans="1:8" ht="19.5" customHeight="1">
      <c r="A421" s="360" t="s">
        <v>356</v>
      </c>
      <c r="B421" s="361">
        <v>0</v>
      </c>
      <c r="C421" s="361">
        <v>0</v>
      </c>
      <c r="D421" s="361"/>
      <c r="E421" s="53"/>
      <c r="F421" s="231"/>
      <c r="G421" s="53"/>
      <c r="H421" s="437"/>
    </row>
    <row r="422" spans="1:8" ht="19.5" customHeight="1">
      <c r="A422" s="360" t="s">
        <v>357</v>
      </c>
      <c r="B422" s="361">
        <v>0</v>
      </c>
      <c r="C422" s="361">
        <v>0</v>
      </c>
      <c r="D422" s="361"/>
      <c r="E422" s="53"/>
      <c r="F422" s="231"/>
      <c r="G422" s="53"/>
      <c r="H422" s="437"/>
    </row>
    <row r="423" spans="1:8" ht="19.5" customHeight="1">
      <c r="A423" s="360" t="s">
        <v>358</v>
      </c>
      <c r="B423" s="361">
        <v>0</v>
      </c>
      <c r="C423" s="361">
        <v>0</v>
      </c>
      <c r="D423" s="361"/>
      <c r="E423" s="53"/>
      <c r="F423" s="231"/>
      <c r="G423" s="53"/>
      <c r="H423" s="437"/>
    </row>
    <row r="424" spans="1:8" ht="19.5" customHeight="1">
      <c r="A424" s="432" t="s">
        <v>359</v>
      </c>
      <c r="B424" s="373">
        <v>0</v>
      </c>
      <c r="C424" s="373">
        <f>SUM(C425:C426)</f>
        <v>0</v>
      </c>
      <c r="D424" s="373">
        <f aca="true" t="shared" si="54" ref="B424:F424">SUM(D425:D426)</f>
        <v>30</v>
      </c>
      <c r="E424" s="53"/>
      <c r="F424" s="373">
        <f t="shared" si="54"/>
        <v>0</v>
      </c>
      <c r="G424" s="53"/>
      <c r="H424" s="437"/>
    </row>
    <row r="425" spans="1:8" ht="19.5" customHeight="1">
      <c r="A425" s="360" t="s">
        <v>360</v>
      </c>
      <c r="B425" s="361">
        <v>0</v>
      </c>
      <c r="C425" s="361">
        <v>0</v>
      </c>
      <c r="D425" s="361"/>
      <c r="E425" s="53"/>
      <c r="F425" s="231"/>
      <c r="G425" s="53"/>
      <c r="H425" s="437"/>
    </row>
    <row r="426" spans="1:8" ht="19.5" customHeight="1">
      <c r="A426" s="360" t="s">
        <v>361</v>
      </c>
      <c r="B426" s="361">
        <v>0</v>
      </c>
      <c r="C426" s="361">
        <v>0</v>
      </c>
      <c r="D426" s="361">
        <v>30</v>
      </c>
      <c r="E426" s="53"/>
      <c r="F426" s="231"/>
      <c r="G426" s="53"/>
      <c r="H426" s="437"/>
    </row>
    <row r="427" spans="1:8" ht="19.5" customHeight="1">
      <c r="A427" s="432" t="s">
        <v>362</v>
      </c>
      <c r="B427" s="373">
        <v>20</v>
      </c>
      <c r="C427" s="373">
        <f>SUM(C428:C431)</f>
        <v>20</v>
      </c>
      <c r="D427" s="373">
        <f>SUM(D428:D431)</f>
        <v>50</v>
      </c>
      <c r="E427" s="53">
        <f>D427/C427*100</f>
        <v>250</v>
      </c>
      <c r="F427" s="373">
        <f>SUM(F428:F431)</f>
        <v>197</v>
      </c>
      <c r="G427" s="53">
        <f aca="true" t="shared" si="55" ref="G427:G435">(D427-F427)/F427*100</f>
        <v>-74.61928934010153</v>
      </c>
      <c r="H427" s="437"/>
    </row>
    <row r="428" spans="1:8" ht="19.5" customHeight="1">
      <c r="A428" s="360" t="s">
        <v>363</v>
      </c>
      <c r="B428" s="361">
        <v>0</v>
      </c>
      <c r="C428" s="361">
        <v>0</v>
      </c>
      <c r="D428" s="361"/>
      <c r="E428" s="53"/>
      <c r="F428" s="231"/>
      <c r="G428" s="53"/>
      <c r="H428" s="437"/>
    </row>
    <row r="429" spans="1:8" ht="19.5" customHeight="1">
      <c r="A429" s="360" t="s">
        <v>364</v>
      </c>
      <c r="B429" s="361">
        <v>0</v>
      </c>
      <c r="C429" s="361">
        <v>0</v>
      </c>
      <c r="D429" s="361"/>
      <c r="E429" s="53"/>
      <c r="F429" s="231"/>
      <c r="G429" s="53"/>
      <c r="H429" s="437"/>
    </row>
    <row r="430" spans="1:8" ht="19.5" customHeight="1">
      <c r="A430" s="360" t="s">
        <v>365</v>
      </c>
      <c r="B430" s="361">
        <v>0</v>
      </c>
      <c r="C430" s="361">
        <v>0</v>
      </c>
      <c r="D430" s="361"/>
      <c r="E430" s="53"/>
      <c r="F430" s="231"/>
      <c r="G430" s="53"/>
      <c r="H430" s="437"/>
    </row>
    <row r="431" spans="1:8" ht="19.5" customHeight="1">
      <c r="A431" s="360" t="s">
        <v>366</v>
      </c>
      <c r="B431" s="361">
        <v>20</v>
      </c>
      <c r="C431" s="361">
        <v>20</v>
      </c>
      <c r="D431" s="361">
        <v>50</v>
      </c>
      <c r="E431" s="53">
        <f aca="true" t="shared" si="56" ref="E431:E436">D431/C431*100</f>
        <v>250</v>
      </c>
      <c r="F431" s="231">
        <v>197</v>
      </c>
      <c r="G431" s="53">
        <f t="shared" si="55"/>
        <v>-74.61928934010153</v>
      </c>
      <c r="H431" s="437"/>
    </row>
    <row r="432" spans="1:8" ht="19.5" customHeight="1">
      <c r="A432" s="432" t="s">
        <v>367</v>
      </c>
      <c r="B432" s="373">
        <v>2439</v>
      </c>
      <c r="C432" s="373">
        <f>C433+C449+C457+C468+C477+C484</f>
        <v>3035</v>
      </c>
      <c r="D432" s="373">
        <f>D433+D449+D457+D468+D477+D484</f>
        <v>4722</v>
      </c>
      <c r="E432" s="53">
        <f t="shared" si="56"/>
        <v>155.5848434925865</v>
      </c>
      <c r="F432" s="373">
        <f>F433+F449+F457+F468+F477+F484</f>
        <v>6038</v>
      </c>
      <c r="G432" s="53">
        <f t="shared" si="55"/>
        <v>-21.795296455780058</v>
      </c>
      <c r="H432" s="437"/>
    </row>
    <row r="433" spans="1:8" ht="19.5" customHeight="1">
      <c r="A433" s="432" t="s">
        <v>368</v>
      </c>
      <c r="B433" s="373">
        <v>856</v>
      </c>
      <c r="C433" s="373">
        <f>SUM(C434:C448)</f>
        <v>1091</v>
      </c>
      <c r="D433" s="373">
        <f>SUM(D434:D448)</f>
        <v>3145</v>
      </c>
      <c r="E433" s="53">
        <f t="shared" si="56"/>
        <v>288.26764436296975</v>
      </c>
      <c r="F433" s="373">
        <f>SUM(F434:F448)</f>
        <v>2494</v>
      </c>
      <c r="G433" s="53">
        <f t="shared" si="55"/>
        <v>26.10264635124298</v>
      </c>
      <c r="H433" s="437"/>
    </row>
    <row r="434" spans="1:8" ht="19.5" customHeight="1">
      <c r="A434" s="360" t="s">
        <v>72</v>
      </c>
      <c r="B434" s="361">
        <v>431</v>
      </c>
      <c r="C434" s="361">
        <v>431</v>
      </c>
      <c r="D434" s="361">
        <v>450</v>
      </c>
      <c r="E434" s="53">
        <f t="shared" si="56"/>
        <v>104.40835266821347</v>
      </c>
      <c r="F434" s="231">
        <v>333</v>
      </c>
      <c r="G434" s="53">
        <f t="shared" si="55"/>
        <v>35.13513513513514</v>
      </c>
      <c r="H434" s="437"/>
    </row>
    <row r="435" spans="1:8" ht="19.5" customHeight="1">
      <c r="A435" s="360" t="s">
        <v>73</v>
      </c>
      <c r="B435" s="361">
        <v>2</v>
      </c>
      <c r="C435" s="361">
        <v>2</v>
      </c>
      <c r="D435" s="361">
        <v>43</v>
      </c>
      <c r="E435" s="53">
        <f t="shared" si="56"/>
        <v>2150</v>
      </c>
      <c r="F435" s="361">
        <v>18</v>
      </c>
      <c r="G435" s="53">
        <f t="shared" si="55"/>
        <v>138.88888888888889</v>
      </c>
      <c r="H435" s="437"/>
    </row>
    <row r="436" spans="1:8" ht="19.5" customHeight="1">
      <c r="A436" s="360" t="s">
        <v>74</v>
      </c>
      <c r="B436" s="361">
        <v>338</v>
      </c>
      <c r="C436" s="361">
        <v>338</v>
      </c>
      <c r="D436" s="361">
        <v>344</v>
      </c>
      <c r="E436" s="53">
        <f t="shared" si="56"/>
        <v>101.77514792899409</v>
      </c>
      <c r="F436" s="361">
        <v>531</v>
      </c>
      <c r="G436" s="53"/>
      <c r="H436" s="437"/>
    </row>
    <row r="437" spans="1:8" ht="19.5" customHeight="1">
      <c r="A437" s="360" t="s">
        <v>369</v>
      </c>
      <c r="B437" s="361">
        <v>0</v>
      </c>
      <c r="C437" s="361">
        <v>0</v>
      </c>
      <c r="D437" s="361"/>
      <c r="E437" s="53"/>
      <c r="F437" s="361"/>
      <c r="G437" s="53"/>
      <c r="H437" s="437"/>
    </row>
    <row r="438" spans="1:8" ht="19.5" customHeight="1">
      <c r="A438" s="360" t="s">
        <v>370</v>
      </c>
      <c r="B438" s="361">
        <v>0</v>
      </c>
      <c r="C438" s="361">
        <v>0</v>
      </c>
      <c r="D438" s="361"/>
      <c r="E438" s="53"/>
      <c r="F438" s="361"/>
      <c r="G438" s="53"/>
      <c r="H438" s="437"/>
    </row>
    <row r="439" spans="1:8" ht="19.5" customHeight="1">
      <c r="A439" s="360" t="s">
        <v>371</v>
      </c>
      <c r="B439" s="361">
        <v>0</v>
      </c>
      <c r="C439" s="361">
        <v>0</v>
      </c>
      <c r="D439" s="361"/>
      <c r="E439" s="53"/>
      <c r="F439" s="361"/>
      <c r="G439" s="53"/>
      <c r="H439" s="437"/>
    </row>
    <row r="440" spans="1:8" ht="19.5" customHeight="1">
      <c r="A440" s="360" t="s">
        <v>372</v>
      </c>
      <c r="B440" s="361">
        <v>0</v>
      </c>
      <c r="C440" s="361">
        <v>0</v>
      </c>
      <c r="D440" s="361"/>
      <c r="E440" s="53"/>
      <c r="F440" s="232"/>
      <c r="G440" s="53"/>
      <c r="H440" s="437"/>
    </row>
    <row r="441" spans="1:8" ht="19.5" customHeight="1">
      <c r="A441" s="360" t="s">
        <v>373</v>
      </c>
      <c r="B441" s="361">
        <v>0</v>
      </c>
      <c r="C441" s="361">
        <v>0</v>
      </c>
      <c r="D441" s="361"/>
      <c r="E441" s="53"/>
      <c r="F441" s="231"/>
      <c r="G441" s="53"/>
      <c r="H441" s="437"/>
    </row>
    <row r="442" spans="1:8" ht="19.5" customHeight="1">
      <c r="A442" s="360" t="s">
        <v>374</v>
      </c>
      <c r="B442" s="361">
        <v>0</v>
      </c>
      <c r="C442" s="361">
        <v>0</v>
      </c>
      <c r="D442" s="361"/>
      <c r="E442" s="53"/>
      <c r="F442" s="231"/>
      <c r="G442" s="53"/>
      <c r="H442" s="437"/>
    </row>
    <row r="443" spans="1:8" ht="19.5" customHeight="1">
      <c r="A443" s="360" t="s">
        <v>375</v>
      </c>
      <c r="B443" s="361">
        <v>0</v>
      </c>
      <c r="C443" s="361">
        <v>0</v>
      </c>
      <c r="D443" s="361"/>
      <c r="E443" s="53"/>
      <c r="F443" s="231"/>
      <c r="G443" s="53"/>
      <c r="H443" s="437"/>
    </row>
    <row r="444" spans="1:8" ht="19.5" customHeight="1">
      <c r="A444" s="360" t="s">
        <v>376</v>
      </c>
      <c r="B444" s="361">
        <v>0</v>
      </c>
      <c r="C444" s="361">
        <v>0</v>
      </c>
      <c r="D444" s="361"/>
      <c r="E444" s="53"/>
      <c r="F444" s="231">
        <v>2</v>
      </c>
      <c r="G444" s="53">
        <f aca="true" t="shared" si="57" ref="G444:G449">(D444-F444)/F444*100</f>
        <v>-100</v>
      </c>
      <c r="H444" s="437"/>
    </row>
    <row r="445" spans="1:8" ht="19.5" customHeight="1">
      <c r="A445" s="360" t="s">
        <v>377</v>
      </c>
      <c r="B445" s="361">
        <v>0</v>
      </c>
      <c r="C445" s="361">
        <v>0</v>
      </c>
      <c r="D445" s="361"/>
      <c r="E445" s="53"/>
      <c r="F445" s="231"/>
      <c r="G445" s="53"/>
      <c r="H445" s="437"/>
    </row>
    <row r="446" spans="1:8" ht="19.5" customHeight="1">
      <c r="A446" s="360" t="s">
        <v>378</v>
      </c>
      <c r="B446" s="361">
        <v>45</v>
      </c>
      <c r="C446" s="361">
        <v>45</v>
      </c>
      <c r="D446" s="361">
        <v>5</v>
      </c>
      <c r="E446" s="53">
        <f>D446/C446*100</f>
        <v>11.11111111111111</v>
      </c>
      <c r="F446" s="231"/>
      <c r="G446" s="53"/>
      <c r="H446" s="437"/>
    </row>
    <row r="447" spans="1:8" ht="19.5" customHeight="1">
      <c r="A447" s="360" t="s">
        <v>379</v>
      </c>
      <c r="B447" s="361">
        <v>0</v>
      </c>
      <c r="C447" s="361">
        <v>0</v>
      </c>
      <c r="D447" s="361"/>
      <c r="E447" s="53"/>
      <c r="F447" s="231"/>
      <c r="G447" s="53"/>
      <c r="H447" s="437"/>
    </row>
    <row r="448" spans="1:8" ht="19.5" customHeight="1">
      <c r="A448" s="360" t="s">
        <v>380</v>
      </c>
      <c r="B448" s="361">
        <v>40</v>
      </c>
      <c r="C448" s="361">
        <v>275</v>
      </c>
      <c r="D448" s="361">
        <v>2303</v>
      </c>
      <c r="E448" s="53">
        <f>D448/C448*100</f>
        <v>837.4545454545455</v>
      </c>
      <c r="F448" s="231">
        <v>1610</v>
      </c>
      <c r="G448" s="53">
        <f t="shared" si="57"/>
        <v>43.04347826086957</v>
      </c>
      <c r="H448" s="437"/>
    </row>
    <row r="449" spans="1:8" ht="19.5" customHeight="1">
      <c r="A449" s="432" t="s">
        <v>381</v>
      </c>
      <c r="B449" s="373">
        <v>0</v>
      </c>
      <c r="C449" s="373">
        <f>SUM(C450:C456)</f>
        <v>0</v>
      </c>
      <c r="D449" s="373">
        <f aca="true" t="shared" si="58" ref="B449:F449">SUM(D450:D456)</f>
        <v>32</v>
      </c>
      <c r="E449" s="53"/>
      <c r="F449" s="373">
        <f t="shared" si="58"/>
        <v>100</v>
      </c>
      <c r="G449" s="53">
        <f t="shared" si="57"/>
        <v>-68</v>
      </c>
      <c r="H449" s="437"/>
    </row>
    <row r="450" spans="1:8" ht="19.5" customHeight="1">
      <c r="A450" s="360" t="s">
        <v>72</v>
      </c>
      <c r="B450" s="361">
        <v>0</v>
      </c>
      <c r="C450" s="361">
        <v>0</v>
      </c>
      <c r="D450" s="361"/>
      <c r="E450" s="53"/>
      <c r="F450" s="232"/>
      <c r="G450" s="53"/>
      <c r="H450" s="437"/>
    </row>
    <row r="451" spans="1:8" ht="19.5" customHeight="1">
      <c r="A451" s="360" t="s">
        <v>73</v>
      </c>
      <c r="B451" s="361">
        <v>0</v>
      </c>
      <c r="C451" s="361">
        <v>0</v>
      </c>
      <c r="D451" s="361"/>
      <c r="E451" s="53"/>
      <c r="F451" s="231"/>
      <c r="G451" s="53"/>
      <c r="H451" s="437"/>
    </row>
    <row r="452" spans="1:8" ht="19.5" customHeight="1">
      <c r="A452" s="360" t="s">
        <v>74</v>
      </c>
      <c r="B452" s="361">
        <v>0</v>
      </c>
      <c r="C452" s="361">
        <v>0</v>
      </c>
      <c r="D452" s="361"/>
      <c r="E452" s="53"/>
      <c r="F452" s="231"/>
      <c r="G452" s="53"/>
      <c r="H452" s="437"/>
    </row>
    <row r="453" spans="1:8" ht="19.5" customHeight="1">
      <c r="A453" s="360" t="s">
        <v>382</v>
      </c>
      <c r="B453" s="361">
        <v>0</v>
      </c>
      <c r="C453" s="361">
        <v>0</v>
      </c>
      <c r="D453" s="361">
        <v>8</v>
      </c>
      <c r="E453" s="53"/>
      <c r="F453" s="231">
        <v>100</v>
      </c>
      <c r="G453" s="53">
        <f aca="true" t="shared" si="59" ref="G453:G459">(D453-F453)/F453*100</f>
        <v>-92</v>
      </c>
      <c r="H453" s="437"/>
    </row>
    <row r="454" spans="1:8" ht="19.5" customHeight="1">
      <c r="A454" s="360" t="s">
        <v>383</v>
      </c>
      <c r="B454" s="361">
        <v>0</v>
      </c>
      <c r="C454" s="361">
        <v>0</v>
      </c>
      <c r="D454" s="361">
        <v>24</v>
      </c>
      <c r="E454" s="53"/>
      <c r="F454" s="231"/>
      <c r="G454" s="53"/>
      <c r="H454" s="437"/>
    </row>
    <row r="455" spans="1:8" ht="19.5" customHeight="1">
      <c r="A455" s="360" t="s">
        <v>384</v>
      </c>
      <c r="B455" s="361">
        <v>0</v>
      </c>
      <c r="C455" s="361">
        <v>0</v>
      </c>
      <c r="D455" s="361"/>
      <c r="E455" s="53"/>
      <c r="F455" s="231"/>
      <c r="G455" s="53"/>
      <c r="H455" s="437"/>
    </row>
    <row r="456" spans="1:8" ht="19.5" customHeight="1">
      <c r="A456" s="360" t="s">
        <v>385</v>
      </c>
      <c r="B456" s="361">
        <v>0</v>
      </c>
      <c r="C456" s="361">
        <v>0</v>
      </c>
      <c r="D456" s="361"/>
      <c r="E456" s="53"/>
      <c r="F456" s="231"/>
      <c r="G456" s="53"/>
      <c r="H456" s="437"/>
    </row>
    <row r="457" spans="1:8" ht="19.5" customHeight="1">
      <c r="A457" s="432" t="s">
        <v>386</v>
      </c>
      <c r="B457" s="373">
        <v>195</v>
      </c>
      <c r="C457" s="373">
        <f>SUM(C458:C467)</f>
        <v>310</v>
      </c>
      <c r="D457" s="373">
        <f>SUM(D458:D467)</f>
        <v>260</v>
      </c>
      <c r="E457" s="53">
        <f>D457/C457*100</f>
        <v>83.87096774193549</v>
      </c>
      <c r="F457" s="373">
        <f>SUM(F458:F467)</f>
        <v>173</v>
      </c>
      <c r="G457" s="53">
        <f t="shared" si="59"/>
        <v>50.28901734104046</v>
      </c>
      <c r="H457" s="437"/>
    </row>
    <row r="458" spans="1:8" ht="19.5" customHeight="1">
      <c r="A458" s="360" t="s">
        <v>72</v>
      </c>
      <c r="B458" s="361">
        <v>0</v>
      </c>
      <c r="C458" s="361">
        <v>0</v>
      </c>
      <c r="D458" s="361"/>
      <c r="E458" s="53"/>
      <c r="F458" s="231"/>
      <c r="G458" s="53"/>
      <c r="H458" s="437"/>
    </row>
    <row r="459" spans="1:8" ht="19.5" customHeight="1">
      <c r="A459" s="360" t="s">
        <v>73</v>
      </c>
      <c r="B459" s="361">
        <v>1</v>
      </c>
      <c r="C459" s="361">
        <v>1</v>
      </c>
      <c r="D459" s="361">
        <v>15</v>
      </c>
      <c r="E459" s="53">
        <f>D459/C459*100</f>
        <v>1500</v>
      </c>
      <c r="F459" s="231">
        <v>1</v>
      </c>
      <c r="G459" s="53">
        <f t="shared" si="59"/>
        <v>1400</v>
      </c>
      <c r="H459" s="437"/>
    </row>
    <row r="460" spans="1:8" ht="19.5" customHeight="1">
      <c r="A460" s="360" t="s">
        <v>74</v>
      </c>
      <c r="B460" s="361">
        <v>84</v>
      </c>
      <c r="C460" s="361">
        <v>84</v>
      </c>
      <c r="D460" s="361">
        <v>95</v>
      </c>
      <c r="E460" s="53">
        <f>D460/C460*100</f>
        <v>113.09523809523809</v>
      </c>
      <c r="F460" s="231">
        <v>104</v>
      </c>
      <c r="G460" s="53"/>
      <c r="H460" s="437"/>
    </row>
    <row r="461" spans="1:8" ht="19.5" customHeight="1">
      <c r="A461" s="360" t="s">
        <v>387</v>
      </c>
      <c r="B461" s="361">
        <v>0</v>
      </c>
      <c r="C461" s="361">
        <v>0</v>
      </c>
      <c r="D461" s="361"/>
      <c r="E461" s="53"/>
      <c r="F461" s="231"/>
      <c r="G461" s="53"/>
      <c r="H461" s="437"/>
    </row>
    <row r="462" spans="1:8" ht="19.5" customHeight="1">
      <c r="A462" s="360" t="s">
        <v>388</v>
      </c>
      <c r="B462" s="361">
        <v>0</v>
      </c>
      <c r="C462" s="361">
        <v>0</v>
      </c>
      <c r="D462" s="361"/>
      <c r="E462" s="53"/>
      <c r="F462" s="231"/>
      <c r="G462" s="53"/>
      <c r="H462" s="437"/>
    </row>
    <row r="463" spans="1:8" ht="19.5" customHeight="1">
      <c r="A463" s="360" t="s">
        <v>389</v>
      </c>
      <c r="B463" s="361">
        <v>0</v>
      </c>
      <c r="C463" s="361">
        <v>0</v>
      </c>
      <c r="D463" s="361"/>
      <c r="E463" s="53"/>
      <c r="F463" s="231"/>
      <c r="G463" s="53"/>
      <c r="H463" s="437"/>
    </row>
    <row r="464" spans="1:8" ht="19.5" customHeight="1">
      <c r="A464" s="360" t="s">
        <v>390</v>
      </c>
      <c r="B464" s="361">
        <v>0</v>
      </c>
      <c r="C464" s="361">
        <v>0</v>
      </c>
      <c r="D464" s="361"/>
      <c r="E464" s="53"/>
      <c r="F464" s="231"/>
      <c r="G464" s="53"/>
      <c r="H464" s="437"/>
    </row>
    <row r="465" spans="1:8" ht="19.5" customHeight="1">
      <c r="A465" s="360" t="s">
        <v>391</v>
      </c>
      <c r="B465" s="361">
        <v>105</v>
      </c>
      <c r="C465" s="361">
        <v>105</v>
      </c>
      <c r="D465" s="361">
        <v>145</v>
      </c>
      <c r="E465" s="53">
        <f>D465/C465*100</f>
        <v>138.0952380952381</v>
      </c>
      <c r="F465" s="231">
        <v>68</v>
      </c>
      <c r="G465" s="53">
        <f>(D465-F465)/F465*100</f>
        <v>113.23529411764706</v>
      </c>
      <c r="H465" s="437"/>
    </row>
    <row r="466" spans="1:8" ht="19.5" customHeight="1">
      <c r="A466" s="360" t="s">
        <v>392</v>
      </c>
      <c r="B466" s="361">
        <v>0</v>
      </c>
      <c r="C466" s="361">
        <v>0</v>
      </c>
      <c r="D466" s="361"/>
      <c r="E466" s="53"/>
      <c r="F466" s="231"/>
      <c r="G466" s="53"/>
      <c r="H466" s="437"/>
    </row>
    <row r="467" spans="1:8" ht="19.5" customHeight="1">
      <c r="A467" s="360" t="s">
        <v>393</v>
      </c>
      <c r="B467" s="361">
        <v>5</v>
      </c>
      <c r="C467" s="361">
        <v>120</v>
      </c>
      <c r="D467" s="361">
        <v>5</v>
      </c>
      <c r="E467" s="53">
        <f>D467/C467*100</f>
        <v>4.166666666666666</v>
      </c>
      <c r="F467" s="231"/>
      <c r="G467" s="53"/>
      <c r="H467" s="437"/>
    </row>
    <row r="468" spans="1:8" ht="19.5" customHeight="1">
      <c r="A468" s="432" t="s">
        <v>394</v>
      </c>
      <c r="B468" s="373">
        <v>0</v>
      </c>
      <c r="C468" s="373">
        <f>SUM(C469:C476)</f>
        <v>0</v>
      </c>
      <c r="D468" s="361">
        <f aca="true" t="shared" si="60" ref="B468:F468">SUM(D469:D476)</f>
        <v>0</v>
      </c>
      <c r="E468" s="53"/>
      <c r="F468" s="361">
        <f t="shared" si="60"/>
        <v>0</v>
      </c>
      <c r="G468" s="53"/>
      <c r="H468" s="437"/>
    </row>
    <row r="469" spans="1:8" ht="19.5" customHeight="1">
      <c r="A469" s="360" t="s">
        <v>72</v>
      </c>
      <c r="B469" s="361">
        <v>0</v>
      </c>
      <c r="C469" s="361">
        <v>0</v>
      </c>
      <c r="D469" s="361"/>
      <c r="E469" s="53"/>
      <c r="F469" s="231"/>
      <c r="G469" s="53"/>
      <c r="H469" s="437"/>
    </row>
    <row r="470" spans="1:8" ht="19.5" customHeight="1">
      <c r="A470" s="360" t="s">
        <v>73</v>
      </c>
      <c r="B470" s="361">
        <v>0</v>
      </c>
      <c r="C470" s="361">
        <v>0</v>
      </c>
      <c r="D470" s="361"/>
      <c r="E470" s="53"/>
      <c r="F470" s="231"/>
      <c r="G470" s="53"/>
      <c r="H470" s="437"/>
    </row>
    <row r="471" spans="1:8" ht="19.5" customHeight="1">
      <c r="A471" s="360" t="s">
        <v>74</v>
      </c>
      <c r="B471" s="361">
        <v>0</v>
      </c>
      <c r="C471" s="361">
        <v>0</v>
      </c>
      <c r="D471" s="361"/>
      <c r="E471" s="53"/>
      <c r="F471" s="231"/>
      <c r="G471" s="53"/>
      <c r="H471" s="437"/>
    </row>
    <row r="472" spans="1:8" ht="19.5" customHeight="1">
      <c r="A472" s="360" t="s">
        <v>395</v>
      </c>
      <c r="B472" s="361">
        <v>0</v>
      </c>
      <c r="C472" s="361">
        <v>0</v>
      </c>
      <c r="D472" s="361"/>
      <c r="E472" s="53"/>
      <c r="F472" s="231"/>
      <c r="G472" s="53"/>
      <c r="H472" s="437"/>
    </row>
    <row r="473" spans="1:8" ht="19.5" customHeight="1">
      <c r="A473" s="360" t="s">
        <v>396</v>
      </c>
      <c r="B473" s="361">
        <v>0</v>
      </c>
      <c r="C473" s="361">
        <v>0</v>
      </c>
      <c r="D473" s="361"/>
      <c r="E473" s="53"/>
      <c r="F473" s="231"/>
      <c r="G473" s="53"/>
      <c r="H473" s="437"/>
    </row>
    <row r="474" spans="1:8" ht="19.5" customHeight="1">
      <c r="A474" s="360" t="s">
        <v>397</v>
      </c>
      <c r="B474" s="361">
        <v>0</v>
      </c>
      <c r="C474" s="361">
        <v>0</v>
      </c>
      <c r="D474" s="361"/>
      <c r="E474" s="53"/>
      <c r="F474" s="231"/>
      <c r="G474" s="53"/>
      <c r="H474" s="437"/>
    </row>
    <row r="475" spans="1:8" ht="19.5" customHeight="1">
      <c r="A475" s="360" t="s">
        <v>398</v>
      </c>
      <c r="B475" s="361">
        <v>0</v>
      </c>
      <c r="C475" s="361">
        <v>0</v>
      </c>
      <c r="D475" s="361"/>
      <c r="E475" s="53"/>
      <c r="F475" s="231"/>
      <c r="G475" s="53"/>
      <c r="H475" s="437"/>
    </row>
    <row r="476" spans="1:8" ht="19.5" customHeight="1">
      <c r="A476" s="360" t="s">
        <v>399</v>
      </c>
      <c r="B476" s="361">
        <v>0</v>
      </c>
      <c r="C476" s="361">
        <v>0</v>
      </c>
      <c r="D476" s="361"/>
      <c r="E476" s="53"/>
      <c r="F476" s="231"/>
      <c r="G476" s="53"/>
      <c r="H476" s="437"/>
    </row>
    <row r="477" spans="1:8" ht="19.5" customHeight="1">
      <c r="A477" s="432" t="s">
        <v>400</v>
      </c>
      <c r="B477" s="373">
        <v>30</v>
      </c>
      <c r="C477" s="373">
        <f>SUM(C478:C483)</f>
        <v>226</v>
      </c>
      <c r="D477" s="373">
        <f>SUM(D478:D483)</f>
        <v>283</v>
      </c>
      <c r="E477" s="53">
        <f>D477/C477*100</f>
        <v>125.2212389380531</v>
      </c>
      <c r="F477" s="373">
        <f>SUM(F478:F483)</f>
        <v>243</v>
      </c>
      <c r="G477" s="53">
        <f aca="true" t="shared" si="61" ref="G475:G477">(D477-F477)/F477*100</f>
        <v>16.46090534979424</v>
      </c>
      <c r="H477" s="437"/>
    </row>
    <row r="478" spans="1:8" ht="19.5" customHeight="1">
      <c r="A478" s="360" t="s">
        <v>72</v>
      </c>
      <c r="B478" s="361">
        <v>0</v>
      </c>
      <c r="C478" s="361">
        <v>0</v>
      </c>
      <c r="D478" s="361"/>
      <c r="E478" s="53"/>
      <c r="F478" s="231"/>
      <c r="G478" s="53"/>
      <c r="H478" s="437"/>
    </row>
    <row r="479" spans="1:8" ht="19.5" customHeight="1">
      <c r="A479" s="360" t="s">
        <v>73</v>
      </c>
      <c r="B479" s="361">
        <v>0</v>
      </c>
      <c r="C479" s="361">
        <v>0</v>
      </c>
      <c r="D479" s="361"/>
      <c r="E479" s="53"/>
      <c r="F479" s="231"/>
      <c r="G479" s="53"/>
      <c r="H479" s="437"/>
    </row>
    <row r="480" spans="1:8" ht="19.5" customHeight="1">
      <c r="A480" s="360" t="s">
        <v>74</v>
      </c>
      <c r="B480" s="361">
        <v>0</v>
      </c>
      <c r="C480" s="361">
        <v>0</v>
      </c>
      <c r="D480" s="361"/>
      <c r="E480" s="53"/>
      <c r="F480" s="231"/>
      <c r="G480" s="53"/>
      <c r="H480" s="437"/>
    </row>
    <row r="481" spans="1:8" ht="19.5" customHeight="1">
      <c r="A481" s="360" t="s">
        <v>401</v>
      </c>
      <c r="B481" s="361">
        <v>0</v>
      </c>
      <c r="C481" s="361">
        <v>0</v>
      </c>
      <c r="D481" s="361"/>
      <c r="E481" s="53"/>
      <c r="F481" s="231"/>
      <c r="G481" s="53"/>
      <c r="H481" s="437"/>
    </row>
    <row r="482" spans="1:8" ht="19.5" customHeight="1">
      <c r="A482" s="360" t="s">
        <v>402</v>
      </c>
      <c r="B482" s="361">
        <v>0</v>
      </c>
      <c r="C482" s="361">
        <v>0</v>
      </c>
      <c r="D482" s="361"/>
      <c r="E482" s="53"/>
      <c r="F482" s="231"/>
      <c r="G482" s="53"/>
      <c r="H482" s="437"/>
    </row>
    <row r="483" spans="1:8" ht="19.5" customHeight="1">
      <c r="A483" s="360" t="s">
        <v>403</v>
      </c>
      <c r="B483" s="361">
        <v>30</v>
      </c>
      <c r="C483" s="361">
        <v>226</v>
      </c>
      <c r="D483" s="361">
        <v>283</v>
      </c>
      <c r="E483" s="53">
        <f>D483/C483*100</f>
        <v>125.2212389380531</v>
      </c>
      <c r="F483" s="231">
        <v>243</v>
      </c>
      <c r="G483" s="53">
        <f aca="true" t="shared" si="62" ref="G483:G485">(D483-F483)/F483*100</f>
        <v>16.46090534979424</v>
      </c>
      <c r="H483" s="437"/>
    </row>
    <row r="484" spans="1:8" ht="19.5" customHeight="1">
      <c r="A484" s="432" t="s">
        <v>404</v>
      </c>
      <c r="B484" s="373">
        <v>1358</v>
      </c>
      <c r="C484" s="373">
        <f>SUM(C485:C487)</f>
        <v>1408</v>
      </c>
      <c r="D484" s="373">
        <f>SUM(D485:D487)</f>
        <v>1002</v>
      </c>
      <c r="E484" s="53">
        <f>D484/C484*100</f>
        <v>71.16477272727273</v>
      </c>
      <c r="F484" s="373">
        <f>SUM(F485:F487)</f>
        <v>3028</v>
      </c>
      <c r="G484" s="53">
        <f t="shared" si="62"/>
        <v>-66.90885072655219</v>
      </c>
      <c r="H484" s="437"/>
    </row>
    <row r="485" spans="1:8" ht="19.5" customHeight="1">
      <c r="A485" s="360" t="s">
        <v>405</v>
      </c>
      <c r="B485" s="361">
        <v>0</v>
      </c>
      <c r="C485" s="361">
        <v>0</v>
      </c>
      <c r="D485" s="361"/>
      <c r="E485" s="53"/>
      <c r="F485" s="231">
        <v>2</v>
      </c>
      <c r="G485" s="53">
        <f t="shared" si="62"/>
        <v>-100</v>
      </c>
      <c r="H485" s="437"/>
    </row>
    <row r="486" spans="1:8" ht="19.5" customHeight="1">
      <c r="A486" s="360" t="s">
        <v>406</v>
      </c>
      <c r="B486" s="361">
        <v>0</v>
      </c>
      <c r="C486" s="361">
        <v>0</v>
      </c>
      <c r="D486" s="361"/>
      <c r="E486" s="53"/>
      <c r="F486" s="231"/>
      <c r="G486" s="53"/>
      <c r="H486" s="437"/>
    </row>
    <row r="487" spans="1:8" ht="19.5" customHeight="1">
      <c r="A487" s="360" t="s">
        <v>407</v>
      </c>
      <c r="B487" s="361">
        <v>1358</v>
      </c>
      <c r="C487" s="361">
        <v>1408</v>
      </c>
      <c r="D487" s="361">
        <v>1002</v>
      </c>
      <c r="E487" s="53">
        <f>D487/C487*100</f>
        <v>71.16477272727273</v>
      </c>
      <c r="F487" s="231">
        <v>3026</v>
      </c>
      <c r="G487" s="53">
        <f aca="true" t="shared" si="63" ref="G487:G490">(D487-F487)/F487*100</f>
        <v>-66.88697951090549</v>
      </c>
      <c r="H487" s="437"/>
    </row>
    <row r="488" spans="1:8" ht="19.5" customHeight="1">
      <c r="A488" s="432" t="s">
        <v>408</v>
      </c>
      <c r="B488" s="373">
        <v>15644</v>
      </c>
      <c r="C488" s="373">
        <f>C489+C504+C515+C512+C524+C528+C538+C546+C553+C561+C570+C575+C578+C581+C584+C587+C590+C594+C599+C607</f>
        <v>22675</v>
      </c>
      <c r="D488" s="373">
        <f>D489+D504+D515+D512+D524+D528+D538+D546+D553+D561+D570+D575+D578+D581+D584+D587+D590+D594+D599+D607</f>
        <v>24369</v>
      </c>
      <c r="E488" s="53">
        <f>D488/C488*100</f>
        <v>107.47078280044103</v>
      </c>
      <c r="F488" s="373">
        <f>F489+F504+F515+F512+F524+F528+F538+F546+F553+F561+F570+F575+F578+F581+F584+F587+F590+F594+F599+F607</f>
        <v>20609</v>
      </c>
      <c r="G488" s="53">
        <f t="shared" si="63"/>
        <v>18.244456305497597</v>
      </c>
      <c r="H488" s="437"/>
    </row>
    <row r="489" spans="1:8" ht="19.5" customHeight="1">
      <c r="A489" s="432" t="s">
        <v>409</v>
      </c>
      <c r="B489" s="373">
        <v>4181</v>
      </c>
      <c r="C489" s="373">
        <f>SUM(C490:C503)</f>
        <v>4361</v>
      </c>
      <c r="D489" s="373">
        <f>SUM(D490:D503)</f>
        <v>1725</v>
      </c>
      <c r="E489" s="53">
        <f>D489/C489*100</f>
        <v>39.555147901857374</v>
      </c>
      <c r="F489" s="373">
        <f>SUM(F490:F503)</f>
        <v>1401</v>
      </c>
      <c r="G489" s="53">
        <f t="shared" si="63"/>
        <v>23.126338329764454</v>
      </c>
      <c r="H489" s="437"/>
    </row>
    <row r="490" spans="1:8" ht="19.5" customHeight="1">
      <c r="A490" s="360" t="s">
        <v>72</v>
      </c>
      <c r="B490" s="361">
        <v>471</v>
      </c>
      <c r="C490" s="361">
        <v>506</v>
      </c>
      <c r="D490" s="361">
        <v>463</v>
      </c>
      <c r="E490" s="53">
        <f>D490/C490*100</f>
        <v>91.50197628458498</v>
      </c>
      <c r="F490" s="231">
        <v>534</v>
      </c>
      <c r="G490" s="53">
        <f t="shared" si="63"/>
        <v>-13.295880149812733</v>
      </c>
      <c r="H490" s="437"/>
    </row>
    <row r="491" spans="1:8" ht="19.5" customHeight="1">
      <c r="A491" s="360" t="s">
        <v>73</v>
      </c>
      <c r="B491" s="361">
        <v>12</v>
      </c>
      <c r="C491" s="361">
        <v>12</v>
      </c>
      <c r="D491" s="361">
        <v>12</v>
      </c>
      <c r="E491" s="53">
        <f>D491/C491*100</f>
        <v>100</v>
      </c>
      <c r="F491" s="231">
        <v>26</v>
      </c>
      <c r="G491" s="53"/>
      <c r="H491" s="437"/>
    </row>
    <row r="492" spans="1:8" ht="19.5" customHeight="1">
      <c r="A492" s="360" t="s">
        <v>74</v>
      </c>
      <c r="B492" s="361">
        <v>0</v>
      </c>
      <c r="C492" s="361">
        <v>0</v>
      </c>
      <c r="D492" s="361"/>
      <c r="E492" s="53"/>
      <c r="F492" s="231">
        <v>236</v>
      </c>
      <c r="G492" s="53"/>
      <c r="H492" s="437"/>
    </row>
    <row r="493" spans="1:8" ht="19.5" customHeight="1">
      <c r="A493" s="360" t="s">
        <v>410</v>
      </c>
      <c r="B493" s="361">
        <v>0</v>
      </c>
      <c r="C493" s="361">
        <v>0</v>
      </c>
      <c r="D493" s="361"/>
      <c r="E493" s="53"/>
      <c r="F493" s="231"/>
      <c r="G493" s="53"/>
      <c r="H493" s="437"/>
    </row>
    <row r="494" spans="1:8" ht="19.5" customHeight="1">
      <c r="A494" s="360" t="s">
        <v>411</v>
      </c>
      <c r="B494" s="361">
        <v>0</v>
      </c>
      <c r="C494" s="361">
        <v>0</v>
      </c>
      <c r="D494" s="361"/>
      <c r="E494" s="53"/>
      <c r="F494" s="231"/>
      <c r="G494" s="53"/>
      <c r="H494" s="437"/>
    </row>
    <row r="495" spans="1:8" ht="19.5" customHeight="1">
      <c r="A495" s="360" t="s">
        <v>412</v>
      </c>
      <c r="B495" s="361">
        <v>0</v>
      </c>
      <c r="C495" s="361">
        <v>0</v>
      </c>
      <c r="D495" s="361"/>
      <c r="E495" s="53"/>
      <c r="F495" s="231">
        <v>5</v>
      </c>
      <c r="G495" s="53">
        <f aca="true" t="shared" si="64" ref="G494:G496">(D495-F495)/F495*100</f>
        <v>-100</v>
      </c>
      <c r="H495" s="437"/>
    </row>
    <row r="496" spans="1:8" ht="19.5" customHeight="1">
      <c r="A496" s="360" t="s">
        <v>413</v>
      </c>
      <c r="B496" s="361">
        <v>0</v>
      </c>
      <c r="C496" s="361">
        <v>0</v>
      </c>
      <c r="D496" s="361"/>
      <c r="E496" s="53"/>
      <c r="F496" s="231"/>
      <c r="G496" s="53"/>
      <c r="H496" s="437"/>
    </row>
    <row r="497" spans="1:8" ht="19.5" customHeight="1">
      <c r="A497" s="360" t="s">
        <v>114</v>
      </c>
      <c r="B497" s="361">
        <v>20</v>
      </c>
      <c r="C497" s="361">
        <v>20</v>
      </c>
      <c r="D497" s="361">
        <v>10</v>
      </c>
      <c r="E497" s="53">
        <f>D497/C497*100</f>
        <v>50</v>
      </c>
      <c r="F497" s="231">
        <v>20</v>
      </c>
      <c r="G497" s="53"/>
      <c r="H497" s="437"/>
    </row>
    <row r="498" spans="1:8" ht="19.5" customHeight="1">
      <c r="A498" s="360" t="s">
        <v>414</v>
      </c>
      <c r="B498" s="361">
        <v>0</v>
      </c>
      <c r="C498" s="361">
        <v>0</v>
      </c>
      <c r="D498" s="361"/>
      <c r="E498" s="53"/>
      <c r="F498" s="231">
        <v>10</v>
      </c>
      <c r="G498" s="53">
        <f aca="true" t="shared" si="65" ref="G498:G501">(D498-F498)/F498*100</f>
        <v>-100</v>
      </c>
      <c r="H498" s="437"/>
    </row>
    <row r="499" spans="1:8" ht="19.5" customHeight="1">
      <c r="A499" s="360" t="s">
        <v>415</v>
      </c>
      <c r="B499" s="361">
        <v>0</v>
      </c>
      <c r="C499" s="361">
        <v>0</v>
      </c>
      <c r="D499" s="361"/>
      <c r="E499" s="53"/>
      <c r="F499" s="231">
        <v>4</v>
      </c>
      <c r="G499" s="53">
        <f t="shared" si="65"/>
        <v>-100</v>
      </c>
      <c r="H499" s="437"/>
    </row>
    <row r="500" spans="1:8" ht="19.5" customHeight="1">
      <c r="A500" s="360" t="s">
        <v>131</v>
      </c>
      <c r="B500" s="361">
        <v>10</v>
      </c>
      <c r="C500" s="361">
        <v>10</v>
      </c>
      <c r="D500" s="361">
        <v>10</v>
      </c>
      <c r="E500" s="53">
        <f>D500/C500*100</f>
        <v>100</v>
      </c>
      <c r="F500" s="231">
        <v>5</v>
      </c>
      <c r="G500" s="53"/>
      <c r="H500" s="437"/>
    </row>
    <row r="501" spans="1:8" ht="19.5" customHeight="1">
      <c r="A501" s="360" t="s">
        <v>81</v>
      </c>
      <c r="B501" s="361">
        <v>251</v>
      </c>
      <c r="C501" s="361">
        <v>251</v>
      </c>
      <c r="D501" s="361">
        <v>260</v>
      </c>
      <c r="E501" s="53">
        <f>D501/C501*100</f>
        <v>103.58565737051792</v>
      </c>
      <c r="F501" s="231">
        <v>299</v>
      </c>
      <c r="G501" s="53">
        <f t="shared" si="65"/>
        <v>-13.043478260869565</v>
      </c>
      <c r="H501" s="437"/>
    </row>
    <row r="502" spans="1:8" ht="19.5" customHeight="1">
      <c r="A502" s="360" t="s">
        <v>416</v>
      </c>
      <c r="B502" s="361">
        <v>0</v>
      </c>
      <c r="C502" s="361">
        <v>0</v>
      </c>
      <c r="D502" s="361"/>
      <c r="E502" s="53"/>
      <c r="F502" s="231">
        <v>11</v>
      </c>
      <c r="G502" s="53"/>
      <c r="H502" s="437"/>
    </row>
    <row r="503" spans="1:8" ht="19.5" customHeight="1">
      <c r="A503" s="360" t="s">
        <v>417</v>
      </c>
      <c r="B503" s="361">
        <v>3417</v>
      </c>
      <c r="C503" s="361">
        <v>3562</v>
      </c>
      <c r="D503" s="361">
        <v>970</v>
      </c>
      <c r="E503" s="53">
        <f>D503/C503*100</f>
        <v>27.231892195395847</v>
      </c>
      <c r="F503" s="231">
        <v>251</v>
      </c>
      <c r="G503" s="53"/>
      <c r="H503" s="437"/>
    </row>
    <row r="504" spans="1:8" ht="19.5" customHeight="1">
      <c r="A504" s="432" t="s">
        <v>418</v>
      </c>
      <c r="B504" s="373">
        <v>369</v>
      </c>
      <c r="C504" s="373">
        <f>SUM(C505:C511)</f>
        <v>1186</v>
      </c>
      <c r="D504" s="373">
        <f>SUM(D505:D511)</f>
        <v>564</v>
      </c>
      <c r="E504" s="53">
        <f>D504/C504*100</f>
        <v>47.5548060708263</v>
      </c>
      <c r="F504" s="373">
        <f>SUM(F505:F511)</f>
        <v>522</v>
      </c>
      <c r="G504" s="53">
        <f aca="true" t="shared" si="66" ref="G504:G507">(D504-F504)/F504*100</f>
        <v>8.045977011494253</v>
      </c>
      <c r="H504" s="437"/>
    </row>
    <row r="505" spans="1:8" ht="19.5" customHeight="1">
      <c r="A505" s="360" t="s">
        <v>72</v>
      </c>
      <c r="B505" s="361">
        <v>171</v>
      </c>
      <c r="C505" s="361">
        <v>188</v>
      </c>
      <c r="D505" s="361">
        <v>163</v>
      </c>
      <c r="E505" s="53">
        <f>D505/C505*100</f>
        <v>86.70212765957447</v>
      </c>
      <c r="F505" s="361">
        <v>180</v>
      </c>
      <c r="G505" s="53">
        <f t="shared" si="66"/>
        <v>-9.444444444444445</v>
      </c>
      <c r="H505" s="437"/>
    </row>
    <row r="506" spans="1:8" ht="19.5" customHeight="1">
      <c r="A506" s="360" t="s">
        <v>73</v>
      </c>
      <c r="B506" s="361">
        <v>12</v>
      </c>
      <c r="C506" s="361">
        <v>12</v>
      </c>
      <c r="D506" s="361">
        <v>12</v>
      </c>
      <c r="E506" s="53">
        <f>D506/C506*100</f>
        <v>100</v>
      </c>
      <c r="F506" s="231">
        <v>1</v>
      </c>
      <c r="G506" s="53">
        <f t="shared" si="66"/>
        <v>1100</v>
      </c>
      <c r="H506" s="437"/>
    </row>
    <row r="507" spans="1:8" ht="19.5" customHeight="1">
      <c r="A507" s="360" t="s">
        <v>74</v>
      </c>
      <c r="B507" s="361">
        <v>186</v>
      </c>
      <c r="C507" s="361">
        <v>186</v>
      </c>
      <c r="D507" s="361">
        <v>192</v>
      </c>
      <c r="E507" s="53">
        <f>D507/C507*100</f>
        <v>103.2258064516129</v>
      </c>
      <c r="F507" s="231">
        <v>181</v>
      </c>
      <c r="G507" s="53">
        <f t="shared" si="66"/>
        <v>6.077348066298343</v>
      </c>
      <c r="H507" s="437"/>
    </row>
    <row r="508" spans="1:8" ht="19.5" customHeight="1">
      <c r="A508" s="360" t="s">
        <v>419</v>
      </c>
      <c r="B508" s="361">
        <v>0</v>
      </c>
      <c r="C508" s="361">
        <v>0</v>
      </c>
      <c r="D508" s="361"/>
      <c r="E508" s="53"/>
      <c r="F508" s="231"/>
      <c r="G508" s="53"/>
      <c r="H508" s="437"/>
    </row>
    <row r="509" spans="1:8" ht="19.5" customHeight="1">
      <c r="A509" s="360" t="s">
        <v>420</v>
      </c>
      <c r="B509" s="361">
        <v>0</v>
      </c>
      <c r="C509" s="361">
        <v>0</v>
      </c>
      <c r="D509" s="361"/>
      <c r="E509" s="53"/>
      <c r="F509" s="231">
        <v>10</v>
      </c>
      <c r="G509" s="53"/>
      <c r="H509" s="437"/>
    </row>
    <row r="510" spans="1:8" ht="19.5" customHeight="1">
      <c r="A510" s="360" t="s">
        <v>421</v>
      </c>
      <c r="B510" s="361">
        <v>0</v>
      </c>
      <c r="C510" s="361">
        <v>0</v>
      </c>
      <c r="D510" s="361">
        <v>30</v>
      </c>
      <c r="E510" s="53"/>
      <c r="F510" s="231">
        <v>90</v>
      </c>
      <c r="G510" s="53">
        <f>(D510-F510)/F510*100</f>
        <v>-66.66666666666666</v>
      </c>
      <c r="H510" s="437"/>
    </row>
    <row r="511" spans="1:8" ht="19.5" customHeight="1">
      <c r="A511" s="360" t="s">
        <v>422</v>
      </c>
      <c r="B511" s="361">
        <v>0</v>
      </c>
      <c r="C511" s="361">
        <v>800</v>
      </c>
      <c r="D511" s="361">
        <v>167</v>
      </c>
      <c r="E511" s="53">
        <f>D511/C511*100</f>
        <v>20.875</v>
      </c>
      <c r="F511" s="231">
        <v>60</v>
      </c>
      <c r="G511" s="53"/>
      <c r="H511" s="437"/>
    </row>
    <row r="512" spans="1:8" ht="19.5" customHeight="1">
      <c r="A512" s="432" t="s">
        <v>423</v>
      </c>
      <c r="B512" s="373">
        <v>0</v>
      </c>
      <c r="C512" s="373">
        <f>SUM(C513:C514)</f>
        <v>0</v>
      </c>
      <c r="D512" s="361"/>
      <c r="E512" s="53"/>
      <c r="F512" s="231"/>
      <c r="G512" s="53"/>
      <c r="H512" s="437"/>
    </row>
    <row r="513" spans="1:8" ht="19.5" customHeight="1">
      <c r="A513" s="360" t="s">
        <v>424</v>
      </c>
      <c r="B513" s="361">
        <v>0</v>
      </c>
      <c r="C513" s="361">
        <v>0</v>
      </c>
      <c r="D513" s="361">
        <f aca="true" t="shared" si="67" ref="B513:F513">SUM(D514:D515)</f>
        <v>5462</v>
      </c>
      <c r="E513" s="53"/>
      <c r="F513" s="361">
        <f t="shared" si="67"/>
        <v>4238</v>
      </c>
      <c r="G513" s="53"/>
      <c r="H513" s="437"/>
    </row>
    <row r="514" spans="1:8" ht="19.5" customHeight="1">
      <c r="A514" s="360" t="s">
        <v>425</v>
      </c>
      <c r="B514" s="361">
        <v>0</v>
      </c>
      <c r="C514" s="361">
        <v>0</v>
      </c>
      <c r="D514" s="361"/>
      <c r="E514" s="53"/>
      <c r="F514" s="231"/>
      <c r="G514" s="53"/>
      <c r="H514" s="437"/>
    </row>
    <row r="515" spans="1:8" ht="19.5" customHeight="1">
      <c r="A515" s="432" t="s">
        <v>426</v>
      </c>
      <c r="B515" s="373">
        <v>5280</v>
      </c>
      <c r="C515" s="373">
        <f>SUM(C516:C523)</f>
        <v>5682</v>
      </c>
      <c r="D515" s="373">
        <f>SUM(D516:D523)</f>
        <v>5462</v>
      </c>
      <c r="E515" s="53">
        <f>D515/C515*100</f>
        <v>96.1281239000352</v>
      </c>
      <c r="F515" s="373">
        <f>SUM(F516:F523)</f>
        <v>4238</v>
      </c>
      <c r="G515" s="53"/>
      <c r="H515" s="437"/>
    </row>
    <row r="516" spans="1:8" ht="19.5" customHeight="1">
      <c r="A516" s="360" t="s">
        <v>427</v>
      </c>
      <c r="B516" s="361">
        <v>13</v>
      </c>
      <c r="C516" s="361">
        <v>13</v>
      </c>
      <c r="D516" s="361">
        <v>15</v>
      </c>
      <c r="E516" s="53">
        <f>D516/C516*100</f>
        <v>115.38461538461537</v>
      </c>
      <c r="F516" s="361">
        <v>25</v>
      </c>
      <c r="G516" s="53">
        <f>(D516-F516)/F516*100</f>
        <v>-40</v>
      </c>
      <c r="H516" s="437"/>
    </row>
    <row r="517" spans="1:8" ht="19.5" customHeight="1">
      <c r="A517" s="360" t="s">
        <v>428</v>
      </c>
      <c r="B517" s="361">
        <v>1</v>
      </c>
      <c r="C517" s="361">
        <v>1</v>
      </c>
      <c r="D517" s="361">
        <v>1</v>
      </c>
      <c r="E517" s="53">
        <f>D517/C517*100</f>
        <v>100</v>
      </c>
      <c r="F517" s="231">
        <v>1</v>
      </c>
      <c r="G517" s="53">
        <f>(D517-F517)/F517*100</f>
        <v>0</v>
      </c>
      <c r="H517" s="437"/>
    </row>
    <row r="518" spans="1:8" ht="19.5" customHeight="1">
      <c r="A518" s="360" t="s">
        <v>429</v>
      </c>
      <c r="B518" s="361">
        <v>0</v>
      </c>
      <c r="C518" s="361">
        <v>0</v>
      </c>
      <c r="D518" s="361"/>
      <c r="E518" s="53"/>
      <c r="F518" s="231"/>
      <c r="G518" s="53"/>
      <c r="H518" s="437"/>
    </row>
    <row r="519" spans="1:8" ht="19.5" customHeight="1">
      <c r="A519" s="360" t="s">
        <v>430</v>
      </c>
      <c r="B519" s="361">
        <v>0</v>
      </c>
      <c r="C519" s="361">
        <v>0</v>
      </c>
      <c r="D519" s="361"/>
      <c r="E519" s="53"/>
      <c r="F519" s="231"/>
      <c r="G519" s="53"/>
      <c r="H519" s="437"/>
    </row>
    <row r="520" spans="1:8" ht="19.5" customHeight="1">
      <c r="A520" s="360" t="s">
        <v>431</v>
      </c>
      <c r="B520" s="361">
        <v>5266</v>
      </c>
      <c r="C520" s="361">
        <v>5307</v>
      </c>
      <c r="D520" s="361">
        <v>5107</v>
      </c>
      <c r="E520" s="53">
        <f>D520/C520*100</f>
        <v>96.23139250047107</v>
      </c>
      <c r="F520" s="231">
        <v>3680</v>
      </c>
      <c r="G520" s="53"/>
      <c r="H520" s="437"/>
    </row>
    <row r="521" spans="1:8" ht="19.5" customHeight="1">
      <c r="A521" s="360" t="s">
        <v>432</v>
      </c>
      <c r="B521" s="361">
        <v>0</v>
      </c>
      <c r="C521" s="361">
        <v>361</v>
      </c>
      <c r="D521" s="361">
        <v>339</v>
      </c>
      <c r="E521" s="53">
        <f>D521/C521*100</f>
        <v>93.90581717451524</v>
      </c>
      <c r="F521" s="231">
        <v>520</v>
      </c>
      <c r="G521" s="53">
        <f>(D521-F521)/F521*100</f>
        <v>-34.80769230769231</v>
      </c>
      <c r="H521" s="437"/>
    </row>
    <row r="522" spans="1:8" ht="19.5" customHeight="1">
      <c r="A522" s="360" t="s">
        <v>433</v>
      </c>
      <c r="B522" s="361">
        <v>0</v>
      </c>
      <c r="C522" s="361">
        <v>0</v>
      </c>
      <c r="D522" s="361"/>
      <c r="E522" s="53"/>
      <c r="F522" s="231"/>
      <c r="G522" s="53"/>
      <c r="H522" s="437"/>
    </row>
    <row r="523" spans="1:8" ht="19.5" customHeight="1">
      <c r="A523" s="360" t="s">
        <v>434</v>
      </c>
      <c r="B523" s="361">
        <v>0</v>
      </c>
      <c r="C523" s="361">
        <v>0</v>
      </c>
      <c r="D523" s="361"/>
      <c r="E523" s="53"/>
      <c r="F523" s="231">
        <v>12</v>
      </c>
      <c r="G523" s="53"/>
      <c r="H523" s="437"/>
    </row>
    <row r="524" spans="1:8" ht="19.5" customHeight="1">
      <c r="A524" s="432" t="s">
        <v>435</v>
      </c>
      <c r="B524" s="373">
        <v>0</v>
      </c>
      <c r="C524" s="373">
        <f>SUM(C525:C527)</f>
        <v>0</v>
      </c>
      <c r="D524" s="373">
        <f>SUM(D525:D527)</f>
        <v>0</v>
      </c>
      <c r="E524" s="53"/>
      <c r="F524" s="373">
        <f>SUM(F525:F527)</f>
        <v>1</v>
      </c>
      <c r="G524" s="53">
        <f>(D524-F524)/F524*100</f>
        <v>-100</v>
      </c>
      <c r="H524" s="437"/>
    </row>
    <row r="525" spans="1:8" ht="19.5" customHeight="1">
      <c r="A525" s="360" t="s">
        <v>436</v>
      </c>
      <c r="B525" s="361">
        <v>0</v>
      </c>
      <c r="C525" s="361">
        <v>0</v>
      </c>
      <c r="D525" s="361"/>
      <c r="E525" s="53"/>
      <c r="F525" s="361"/>
      <c r="G525" s="53"/>
      <c r="H525" s="437"/>
    </row>
    <row r="526" spans="1:8" ht="19.5" customHeight="1">
      <c r="A526" s="360" t="s">
        <v>437</v>
      </c>
      <c r="B526" s="361">
        <v>0</v>
      </c>
      <c r="C526" s="361">
        <v>0</v>
      </c>
      <c r="D526" s="361"/>
      <c r="E526" s="53"/>
      <c r="F526" s="231"/>
      <c r="G526" s="53"/>
      <c r="H526" s="437"/>
    </row>
    <row r="527" spans="1:8" ht="19.5" customHeight="1">
      <c r="A527" s="360" t="s">
        <v>438</v>
      </c>
      <c r="B527" s="361">
        <v>0</v>
      </c>
      <c r="C527" s="361">
        <v>0</v>
      </c>
      <c r="D527" s="361"/>
      <c r="E527" s="53"/>
      <c r="F527" s="231">
        <v>1</v>
      </c>
      <c r="G527" s="53"/>
      <c r="H527" s="437"/>
    </row>
    <row r="528" spans="1:8" ht="19.5" customHeight="1">
      <c r="A528" s="432" t="s">
        <v>439</v>
      </c>
      <c r="B528" s="373">
        <v>0</v>
      </c>
      <c r="C528" s="373">
        <f>SUM(C529:C537)</f>
        <v>1003</v>
      </c>
      <c r="D528" s="373">
        <f>SUM(D529:D537)</f>
        <v>1619</v>
      </c>
      <c r="E528" s="53">
        <f>D528/C528*100</f>
        <v>161.41575274177467</v>
      </c>
      <c r="F528" s="373">
        <f>SUM(F529:F537)</f>
        <v>1769</v>
      </c>
      <c r="G528" s="53">
        <f>(D528-F528)/F528*100</f>
        <v>-8.47936687394008</v>
      </c>
      <c r="H528" s="437"/>
    </row>
    <row r="529" spans="1:8" ht="19.5" customHeight="1">
      <c r="A529" s="360" t="s">
        <v>440</v>
      </c>
      <c r="B529" s="361">
        <v>0</v>
      </c>
      <c r="C529" s="361">
        <v>0</v>
      </c>
      <c r="D529" s="361"/>
      <c r="E529" s="53"/>
      <c r="F529" s="361"/>
      <c r="G529" s="53"/>
      <c r="H529" s="437"/>
    </row>
    <row r="530" spans="1:8" ht="19.5" customHeight="1">
      <c r="A530" s="360" t="s">
        <v>441</v>
      </c>
      <c r="B530" s="361">
        <v>0</v>
      </c>
      <c r="C530" s="361">
        <v>0</v>
      </c>
      <c r="D530" s="361"/>
      <c r="E530" s="53"/>
      <c r="F530" s="231"/>
      <c r="G530" s="53"/>
      <c r="H530" s="437"/>
    </row>
    <row r="531" spans="1:8" ht="19.5" customHeight="1">
      <c r="A531" s="360" t="s">
        <v>442</v>
      </c>
      <c r="B531" s="361">
        <v>0</v>
      </c>
      <c r="C531" s="361">
        <v>0</v>
      </c>
      <c r="D531" s="361"/>
      <c r="E531" s="53"/>
      <c r="F531" s="231"/>
      <c r="G531" s="53"/>
      <c r="H531" s="437"/>
    </row>
    <row r="532" spans="1:8" ht="19.5" customHeight="1">
      <c r="A532" s="360" t="s">
        <v>443</v>
      </c>
      <c r="B532" s="361">
        <v>0</v>
      </c>
      <c r="C532" s="361">
        <v>0</v>
      </c>
      <c r="D532" s="361"/>
      <c r="E532" s="53"/>
      <c r="F532" s="231"/>
      <c r="G532" s="53"/>
      <c r="H532" s="437"/>
    </row>
    <row r="533" spans="1:8" ht="19.5" customHeight="1">
      <c r="A533" s="360" t="s">
        <v>444</v>
      </c>
      <c r="B533" s="361">
        <v>0</v>
      </c>
      <c r="C533" s="361">
        <v>0</v>
      </c>
      <c r="D533" s="361"/>
      <c r="E533" s="53"/>
      <c r="F533" s="231"/>
      <c r="G533" s="53"/>
      <c r="H533" s="437"/>
    </row>
    <row r="534" spans="1:8" ht="19.5" customHeight="1">
      <c r="A534" s="360" t="s">
        <v>445</v>
      </c>
      <c r="B534" s="361">
        <v>0</v>
      </c>
      <c r="C534" s="361">
        <v>0</v>
      </c>
      <c r="D534" s="361"/>
      <c r="E534" s="53"/>
      <c r="F534" s="231"/>
      <c r="G534" s="53"/>
      <c r="H534" s="437"/>
    </row>
    <row r="535" spans="1:8" ht="19.5" customHeight="1">
      <c r="A535" s="360" t="s">
        <v>446</v>
      </c>
      <c r="B535" s="361">
        <v>0</v>
      </c>
      <c r="C535" s="361">
        <v>0</v>
      </c>
      <c r="D535" s="361"/>
      <c r="E535" s="53"/>
      <c r="F535" s="231"/>
      <c r="G535" s="53"/>
      <c r="H535" s="437"/>
    </row>
    <row r="536" spans="1:8" ht="19.5" customHeight="1">
      <c r="A536" s="360" t="s">
        <v>447</v>
      </c>
      <c r="B536" s="361">
        <v>0</v>
      </c>
      <c r="C536" s="361">
        <v>0</v>
      </c>
      <c r="D536" s="361"/>
      <c r="E536" s="53"/>
      <c r="F536" s="231"/>
      <c r="G536" s="53"/>
      <c r="H536" s="437"/>
    </row>
    <row r="537" spans="1:8" ht="19.5" customHeight="1">
      <c r="A537" s="360" t="s">
        <v>448</v>
      </c>
      <c r="B537" s="361">
        <v>0</v>
      </c>
      <c r="C537" s="361">
        <v>1003</v>
      </c>
      <c r="D537" s="361">
        <v>1619</v>
      </c>
      <c r="E537" s="53">
        <f>D537/C537*100</f>
        <v>161.41575274177467</v>
      </c>
      <c r="F537" s="231">
        <v>1769</v>
      </c>
      <c r="G537" s="53">
        <f>(D537-F537)/F537*100</f>
        <v>-8.47936687394008</v>
      </c>
      <c r="H537" s="437"/>
    </row>
    <row r="538" spans="1:8" ht="19.5" customHeight="1">
      <c r="A538" s="432" t="s">
        <v>449</v>
      </c>
      <c r="B538" s="373">
        <v>1343</v>
      </c>
      <c r="C538" s="373">
        <f>SUM(C539:C545)</f>
        <v>1322</v>
      </c>
      <c r="D538" s="373">
        <f>SUM(D539:D545)</f>
        <v>1762</v>
      </c>
      <c r="E538" s="53">
        <f>D538/C538*100</f>
        <v>133.28290468986384</v>
      </c>
      <c r="F538" s="373">
        <f>SUM(F539:F545)</f>
        <v>1168</v>
      </c>
      <c r="G538" s="53">
        <f>(D538-F538)/F538*100</f>
        <v>50.85616438356164</v>
      </c>
      <c r="H538" s="437"/>
    </row>
    <row r="539" spans="1:8" ht="19.5" customHeight="1">
      <c r="A539" s="360" t="s">
        <v>450</v>
      </c>
      <c r="B539" s="361">
        <v>249</v>
      </c>
      <c r="C539" s="361">
        <v>312</v>
      </c>
      <c r="D539" s="361">
        <v>358</v>
      </c>
      <c r="E539" s="53">
        <f>D539/C539*100</f>
        <v>114.74358974358974</v>
      </c>
      <c r="F539" s="361">
        <v>315</v>
      </c>
      <c r="G539" s="53">
        <f>(D539-F539)/F539*100</f>
        <v>13.65079365079365</v>
      </c>
      <c r="H539" s="437"/>
    </row>
    <row r="540" spans="1:8" ht="19.5" customHeight="1">
      <c r="A540" s="360" t="s">
        <v>451</v>
      </c>
      <c r="B540" s="361">
        <v>0</v>
      </c>
      <c r="C540" s="361">
        <v>0</v>
      </c>
      <c r="D540" s="361">
        <v>287</v>
      </c>
      <c r="E540" s="53"/>
      <c r="F540" s="231">
        <v>841</v>
      </c>
      <c r="G540" s="53">
        <f>(D540-F540)/F540*100</f>
        <v>-65.87395957193817</v>
      </c>
      <c r="H540" s="437"/>
    </row>
    <row r="541" spans="1:8" ht="19.5" customHeight="1">
      <c r="A541" s="360" t="s">
        <v>452</v>
      </c>
      <c r="B541" s="361">
        <v>1094</v>
      </c>
      <c r="C541" s="361">
        <v>56</v>
      </c>
      <c r="D541" s="361">
        <v>1117</v>
      </c>
      <c r="E541" s="53">
        <f>D541/C541*100</f>
        <v>1994.6428571428573</v>
      </c>
      <c r="F541" s="231"/>
      <c r="G541" s="53"/>
      <c r="H541" s="437"/>
    </row>
    <row r="542" spans="1:8" ht="19.5" customHeight="1">
      <c r="A542" s="360" t="s">
        <v>453</v>
      </c>
      <c r="B542" s="361">
        <v>0</v>
      </c>
      <c r="C542" s="361">
        <v>0</v>
      </c>
      <c r="D542" s="361"/>
      <c r="E542" s="53"/>
      <c r="F542" s="231"/>
      <c r="G542" s="53"/>
      <c r="H542" s="437"/>
    </row>
    <row r="543" spans="1:8" ht="19.5" customHeight="1">
      <c r="A543" s="360" t="s">
        <v>454</v>
      </c>
      <c r="B543" s="361">
        <v>0</v>
      </c>
      <c r="C543" s="361">
        <v>0</v>
      </c>
      <c r="D543" s="361"/>
      <c r="E543" s="53"/>
      <c r="F543" s="231"/>
      <c r="G543" s="53"/>
      <c r="H543" s="437"/>
    </row>
    <row r="544" spans="1:8" ht="19.5" customHeight="1">
      <c r="A544" s="360" t="s">
        <v>455</v>
      </c>
      <c r="B544" s="361">
        <v>0</v>
      </c>
      <c r="C544" s="361">
        <v>0</v>
      </c>
      <c r="D544" s="361"/>
      <c r="E544" s="53"/>
      <c r="F544" s="231"/>
      <c r="G544" s="53"/>
      <c r="H544" s="437"/>
    </row>
    <row r="545" spans="1:8" ht="19.5" customHeight="1">
      <c r="A545" s="360" t="s">
        <v>456</v>
      </c>
      <c r="B545" s="361">
        <v>0</v>
      </c>
      <c r="C545" s="361">
        <v>954</v>
      </c>
      <c r="D545" s="361"/>
      <c r="E545" s="53">
        <f>D545/C545*100</f>
        <v>0</v>
      </c>
      <c r="F545" s="231">
        <v>12</v>
      </c>
      <c r="G545" s="53"/>
      <c r="H545" s="437"/>
    </row>
    <row r="546" spans="1:8" ht="19.5" customHeight="1">
      <c r="A546" s="432" t="s">
        <v>457</v>
      </c>
      <c r="B546" s="373">
        <v>0</v>
      </c>
      <c r="C546" s="373">
        <f>SUM(C547:C552)</f>
        <v>8</v>
      </c>
      <c r="D546" s="373">
        <f>SUM(D547:D552)</f>
        <v>14</v>
      </c>
      <c r="E546" s="53">
        <f>D546/C546*100</f>
        <v>175</v>
      </c>
      <c r="F546" s="373">
        <f>SUM(F547:F552)</f>
        <v>1</v>
      </c>
      <c r="G546" s="53"/>
      <c r="H546" s="437"/>
    </row>
    <row r="547" spans="1:8" ht="19.5" customHeight="1">
      <c r="A547" s="360" t="s">
        <v>458</v>
      </c>
      <c r="B547" s="361">
        <v>0</v>
      </c>
      <c r="C547" s="361">
        <v>8</v>
      </c>
      <c r="D547" s="361"/>
      <c r="E547" s="53">
        <f>D547/C547*100</f>
        <v>0</v>
      </c>
      <c r="F547" s="361">
        <v>1</v>
      </c>
      <c r="G547" s="53">
        <f>(D547-F547)/F547*100</f>
        <v>-100</v>
      </c>
      <c r="H547" s="437"/>
    </row>
    <row r="548" spans="1:8" ht="19.5" customHeight="1">
      <c r="A548" s="360" t="s">
        <v>459</v>
      </c>
      <c r="B548" s="361">
        <v>0</v>
      </c>
      <c r="C548" s="361">
        <v>0</v>
      </c>
      <c r="D548" s="361"/>
      <c r="E548" s="53"/>
      <c r="F548" s="231"/>
      <c r="G548" s="53"/>
      <c r="H548" s="437"/>
    </row>
    <row r="549" spans="1:8" ht="19.5" customHeight="1">
      <c r="A549" s="360" t="s">
        <v>460</v>
      </c>
      <c r="B549" s="361">
        <v>0</v>
      </c>
      <c r="C549" s="361">
        <v>0</v>
      </c>
      <c r="D549" s="361"/>
      <c r="E549" s="53"/>
      <c r="F549" s="231"/>
      <c r="G549" s="53"/>
      <c r="H549" s="437"/>
    </row>
    <row r="550" spans="1:8" ht="19.5" customHeight="1">
      <c r="A550" s="360" t="s">
        <v>461</v>
      </c>
      <c r="B550" s="361">
        <v>0</v>
      </c>
      <c r="C550" s="361">
        <v>0</v>
      </c>
      <c r="D550" s="361"/>
      <c r="E550" s="53"/>
      <c r="F550" s="231"/>
      <c r="G550" s="53"/>
      <c r="H550" s="437"/>
    </row>
    <row r="551" spans="1:8" ht="19.5" customHeight="1">
      <c r="A551" s="360" t="s">
        <v>462</v>
      </c>
      <c r="B551" s="361">
        <v>0</v>
      </c>
      <c r="C551" s="361">
        <v>0</v>
      </c>
      <c r="D551" s="361">
        <v>2</v>
      </c>
      <c r="E551" s="53"/>
      <c r="F551" s="231"/>
      <c r="G551" s="53"/>
      <c r="H551" s="437"/>
    </row>
    <row r="552" spans="1:8" ht="19.5" customHeight="1">
      <c r="A552" s="360" t="s">
        <v>463</v>
      </c>
      <c r="B552" s="361">
        <v>0</v>
      </c>
      <c r="C552" s="361">
        <v>0</v>
      </c>
      <c r="D552" s="361">
        <v>12</v>
      </c>
      <c r="E552" s="53"/>
      <c r="F552" s="231"/>
      <c r="G552" s="53"/>
      <c r="H552" s="437"/>
    </row>
    <row r="553" spans="1:8" ht="19.5" customHeight="1">
      <c r="A553" s="432" t="s">
        <v>464</v>
      </c>
      <c r="B553" s="373">
        <v>0</v>
      </c>
      <c r="C553" s="373">
        <f>SUM(C554:C560)</f>
        <v>43</v>
      </c>
      <c r="D553" s="373">
        <f>SUM(D554:D560)</f>
        <v>318</v>
      </c>
      <c r="E553" s="53">
        <f>D553/C553*100</f>
        <v>739.5348837209302</v>
      </c>
      <c r="F553" s="373">
        <f>SUM(F554:F560)</f>
        <v>310</v>
      </c>
      <c r="G553" s="53"/>
      <c r="H553" s="437"/>
    </row>
    <row r="554" spans="1:8" ht="19.5" customHeight="1">
      <c r="A554" s="360" t="s">
        <v>465</v>
      </c>
      <c r="B554" s="361">
        <v>0</v>
      </c>
      <c r="C554" s="361">
        <v>0</v>
      </c>
      <c r="D554" s="361"/>
      <c r="E554" s="53"/>
      <c r="F554" s="361">
        <v>50</v>
      </c>
      <c r="G554" s="53">
        <f>(D554-F554)/F554*100</f>
        <v>-100</v>
      </c>
      <c r="H554" s="437"/>
    </row>
    <row r="555" spans="1:8" ht="19.5" customHeight="1">
      <c r="A555" s="360" t="s">
        <v>466</v>
      </c>
      <c r="B555" s="361">
        <v>0</v>
      </c>
      <c r="C555" s="361">
        <v>0</v>
      </c>
      <c r="D555" s="361"/>
      <c r="E555" s="53"/>
      <c r="F555" s="231"/>
      <c r="G555" s="53"/>
      <c r="H555" s="437"/>
    </row>
    <row r="556" spans="1:8" ht="19.5" customHeight="1">
      <c r="A556" s="360" t="s">
        <v>467</v>
      </c>
      <c r="B556" s="361">
        <v>0</v>
      </c>
      <c r="C556" s="361">
        <v>0</v>
      </c>
      <c r="D556" s="361"/>
      <c r="E556" s="53"/>
      <c r="F556" s="231"/>
      <c r="G556" s="53"/>
      <c r="H556" s="437"/>
    </row>
    <row r="557" spans="1:8" ht="19.5" customHeight="1">
      <c r="A557" s="360" t="s">
        <v>468</v>
      </c>
      <c r="B557" s="361">
        <v>0</v>
      </c>
      <c r="C557" s="361">
        <v>0</v>
      </c>
      <c r="D557" s="361"/>
      <c r="E557" s="53"/>
      <c r="F557" s="231">
        <v>10</v>
      </c>
      <c r="G557" s="53"/>
      <c r="H557" s="437"/>
    </row>
    <row r="558" spans="1:8" ht="19.5" customHeight="1">
      <c r="A558" s="360" t="s">
        <v>469</v>
      </c>
      <c r="B558" s="361">
        <v>0</v>
      </c>
      <c r="C558" s="361">
        <v>0</v>
      </c>
      <c r="D558" s="361"/>
      <c r="E558" s="53"/>
      <c r="F558" s="231"/>
      <c r="G558" s="53"/>
      <c r="H558" s="437"/>
    </row>
    <row r="559" spans="1:8" ht="19.5" customHeight="1">
      <c r="A559" s="360" t="s">
        <v>470</v>
      </c>
      <c r="B559" s="361"/>
      <c r="C559" s="361">
        <v>43</v>
      </c>
      <c r="D559" s="361"/>
      <c r="E559" s="53">
        <f>D559/C559*100</f>
        <v>0</v>
      </c>
      <c r="F559" s="231">
        <v>250</v>
      </c>
      <c r="G559" s="53">
        <f>(D559-F559)/F559*100</f>
        <v>-100</v>
      </c>
      <c r="H559" s="437"/>
    </row>
    <row r="560" spans="1:8" ht="19.5" customHeight="1">
      <c r="A560" s="360" t="s">
        <v>471</v>
      </c>
      <c r="B560" s="361">
        <v>0</v>
      </c>
      <c r="C560" s="361">
        <v>0</v>
      </c>
      <c r="D560" s="361">
        <v>318</v>
      </c>
      <c r="E560" s="53"/>
      <c r="F560" s="231"/>
      <c r="G560" s="53"/>
      <c r="H560" s="437"/>
    </row>
    <row r="561" spans="1:8" ht="19.5" customHeight="1">
      <c r="A561" s="432" t="s">
        <v>472</v>
      </c>
      <c r="B561" s="373">
        <v>146</v>
      </c>
      <c r="C561" s="373">
        <f>SUM(C562:C569)</f>
        <v>295</v>
      </c>
      <c r="D561" s="373">
        <f>SUM(D562:D569)</f>
        <v>356</v>
      </c>
      <c r="E561" s="53">
        <f>D561/C561*100</f>
        <v>120.67796610169492</v>
      </c>
      <c r="F561" s="373">
        <f>SUM(F562:F569)</f>
        <v>543</v>
      </c>
      <c r="G561" s="53"/>
      <c r="H561" s="437"/>
    </row>
    <row r="562" spans="1:8" ht="19.5" customHeight="1">
      <c r="A562" s="360" t="s">
        <v>72</v>
      </c>
      <c r="B562" s="361">
        <v>89</v>
      </c>
      <c r="C562" s="361">
        <v>89</v>
      </c>
      <c r="D562" s="361">
        <v>100</v>
      </c>
      <c r="E562" s="53">
        <f>D562/C562*100</f>
        <v>112.35955056179776</v>
      </c>
      <c r="F562" s="361">
        <v>102</v>
      </c>
      <c r="G562" s="53">
        <f>(D562-F562)/F562*100</f>
        <v>-1.9607843137254901</v>
      </c>
      <c r="H562" s="437"/>
    </row>
    <row r="563" spans="1:8" ht="19.5" customHeight="1">
      <c r="A563" s="360" t="s">
        <v>73</v>
      </c>
      <c r="B563" s="361">
        <v>6</v>
      </c>
      <c r="C563" s="361">
        <v>6</v>
      </c>
      <c r="D563" s="361">
        <v>6</v>
      </c>
      <c r="E563" s="53">
        <f>D563/C563*100</f>
        <v>100</v>
      </c>
      <c r="F563" s="231">
        <v>1</v>
      </c>
      <c r="G563" s="53">
        <f>(D563-F563)/F563*100</f>
        <v>500</v>
      </c>
      <c r="H563" s="437"/>
    </row>
    <row r="564" spans="1:8" ht="19.5" customHeight="1">
      <c r="A564" s="360" t="s">
        <v>74</v>
      </c>
      <c r="B564" s="361">
        <v>20</v>
      </c>
      <c r="C564" s="361">
        <v>20</v>
      </c>
      <c r="D564" s="361">
        <v>21</v>
      </c>
      <c r="E564" s="53">
        <f>D564/C564*100</f>
        <v>105</v>
      </c>
      <c r="F564" s="231">
        <v>15</v>
      </c>
      <c r="G564" s="53">
        <f>(D564-F564)/F564*100</f>
        <v>40</v>
      </c>
      <c r="H564" s="437"/>
    </row>
    <row r="565" spans="1:8" ht="19.5" customHeight="1">
      <c r="A565" s="360" t="s">
        <v>473</v>
      </c>
      <c r="B565" s="361">
        <v>0</v>
      </c>
      <c r="C565" s="361">
        <v>1</v>
      </c>
      <c r="D565" s="361"/>
      <c r="E565" s="53">
        <f>D565/C565*100</f>
        <v>0</v>
      </c>
      <c r="F565" s="231">
        <v>30</v>
      </c>
      <c r="G565" s="53"/>
      <c r="H565" s="437"/>
    </row>
    <row r="566" spans="1:8" ht="19.5" customHeight="1">
      <c r="A566" s="360" t="s">
        <v>474</v>
      </c>
      <c r="B566" s="361">
        <v>0</v>
      </c>
      <c r="C566" s="361">
        <v>0</v>
      </c>
      <c r="D566" s="361"/>
      <c r="E566" s="53"/>
      <c r="F566" s="231"/>
      <c r="G566" s="53"/>
      <c r="H566" s="437"/>
    </row>
    <row r="567" spans="1:8" ht="19.5" customHeight="1">
      <c r="A567" s="360" t="s">
        <v>475</v>
      </c>
      <c r="B567" s="361">
        <v>0</v>
      </c>
      <c r="C567" s="361">
        <v>0</v>
      </c>
      <c r="D567" s="361"/>
      <c r="E567" s="53"/>
      <c r="F567" s="231"/>
      <c r="G567" s="53"/>
      <c r="H567" s="437"/>
    </row>
    <row r="568" spans="1:8" ht="19.5" customHeight="1">
      <c r="A568" s="360" t="s">
        <v>476</v>
      </c>
      <c r="B568" s="361">
        <v>0</v>
      </c>
      <c r="C568" s="361">
        <v>10</v>
      </c>
      <c r="D568" s="361">
        <v>70</v>
      </c>
      <c r="E568" s="53">
        <f aca="true" t="shared" si="68" ref="E568:E575">D568/C568*100</f>
        <v>700</v>
      </c>
      <c r="F568" s="231">
        <v>208</v>
      </c>
      <c r="G568" s="53"/>
      <c r="H568" s="437"/>
    </row>
    <row r="569" spans="1:8" ht="19.5" customHeight="1">
      <c r="A569" s="360" t="s">
        <v>477</v>
      </c>
      <c r="B569" s="361">
        <v>31</v>
      </c>
      <c r="C569" s="361">
        <v>169</v>
      </c>
      <c r="D569" s="361">
        <v>159</v>
      </c>
      <c r="E569" s="53">
        <f t="shared" si="68"/>
        <v>94.0828402366864</v>
      </c>
      <c r="F569" s="231">
        <v>187</v>
      </c>
      <c r="G569" s="53">
        <f>(D569-F569)/F569*100</f>
        <v>-14.973262032085561</v>
      </c>
      <c r="H569" s="437"/>
    </row>
    <row r="570" spans="1:8" ht="19.5" customHeight="1">
      <c r="A570" s="432" t="s">
        <v>478</v>
      </c>
      <c r="B570" s="373">
        <v>87</v>
      </c>
      <c r="C570" s="373">
        <f>SUM(C571:C574)</f>
        <v>87</v>
      </c>
      <c r="D570" s="373">
        <f>SUM(D571:D574)</f>
        <v>117</v>
      </c>
      <c r="E570" s="53">
        <f t="shared" si="68"/>
        <v>134.48275862068965</v>
      </c>
      <c r="F570" s="373">
        <f>SUM(F571:F574)</f>
        <v>76</v>
      </c>
      <c r="G570" s="53">
        <f>(D570-F570)/F570*100</f>
        <v>53.94736842105263</v>
      </c>
      <c r="H570" s="437"/>
    </row>
    <row r="571" spans="1:8" ht="19.5" customHeight="1">
      <c r="A571" s="360" t="s">
        <v>72</v>
      </c>
      <c r="B571" s="361">
        <v>58</v>
      </c>
      <c r="C571" s="361">
        <v>58</v>
      </c>
      <c r="D571" s="361">
        <v>62</v>
      </c>
      <c r="E571" s="53">
        <f t="shared" si="68"/>
        <v>106.89655172413792</v>
      </c>
      <c r="F571" s="361">
        <v>44</v>
      </c>
      <c r="G571" s="53">
        <f>(D571-F571)/F571*100</f>
        <v>40.909090909090914</v>
      </c>
      <c r="H571" s="437"/>
    </row>
    <row r="572" spans="1:8" ht="19.5" customHeight="1">
      <c r="A572" s="360" t="s">
        <v>73</v>
      </c>
      <c r="B572" s="361">
        <v>1</v>
      </c>
      <c r="C572" s="361">
        <v>1</v>
      </c>
      <c r="D572" s="361"/>
      <c r="E572" s="53">
        <f t="shared" si="68"/>
        <v>0</v>
      </c>
      <c r="F572" s="231"/>
      <c r="G572" s="53"/>
      <c r="H572" s="437"/>
    </row>
    <row r="573" spans="1:8" ht="19.5" customHeight="1">
      <c r="A573" s="360" t="s">
        <v>74</v>
      </c>
      <c r="B573" s="361">
        <v>15</v>
      </c>
      <c r="C573" s="361">
        <v>15</v>
      </c>
      <c r="D573" s="361">
        <v>24</v>
      </c>
      <c r="E573" s="53">
        <f t="shared" si="68"/>
        <v>160</v>
      </c>
      <c r="F573" s="231">
        <v>19</v>
      </c>
      <c r="G573" s="53"/>
      <c r="H573" s="437"/>
    </row>
    <row r="574" spans="1:8" ht="19.5" customHeight="1">
      <c r="A574" s="360" t="s">
        <v>479</v>
      </c>
      <c r="B574" s="361">
        <v>13</v>
      </c>
      <c r="C574" s="361">
        <v>13</v>
      </c>
      <c r="D574" s="361">
        <v>31</v>
      </c>
      <c r="E574" s="53">
        <f t="shared" si="68"/>
        <v>238.46153846153845</v>
      </c>
      <c r="F574" s="231">
        <v>13</v>
      </c>
      <c r="G574" s="53"/>
      <c r="H574" s="437"/>
    </row>
    <row r="575" spans="1:8" ht="19.5" customHeight="1">
      <c r="A575" s="432" t="s">
        <v>480</v>
      </c>
      <c r="B575" s="373">
        <v>3653</v>
      </c>
      <c r="C575" s="373">
        <f>SUM(C576:C577)</f>
        <v>4045</v>
      </c>
      <c r="D575" s="373">
        <f>SUM(D576:D577)</f>
        <v>5004</v>
      </c>
      <c r="E575" s="53">
        <f t="shared" si="68"/>
        <v>123.70828182941904</v>
      </c>
      <c r="F575" s="373">
        <f>SUM(F576:F577)</f>
        <v>4922</v>
      </c>
      <c r="G575" s="53">
        <f>(D575-F575)/F575*100</f>
        <v>1.6659894351889477</v>
      </c>
      <c r="H575" s="437"/>
    </row>
    <row r="576" spans="1:8" ht="19.5" customHeight="1">
      <c r="A576" s="360" t="s">
        <v>481</v>
      </c>
      <c r="B576" s="361">
        <v>0</v>
      </c>
      <c r="C576" s="361">
        <v>0</v>
      </c>
      <c r="D576" s="361">
        <v>3</v>
      </c>
      <c r="E576" s="53"/>
      <c r="F576" s="361">
        <v>222</v>
      </c>
      <c r="G576" s="53">
        <f>(D576-F576)/F576*100</f>
        <v>-98.64864864864865</v>
      </c>
      <c r="H576" s="437"/>
    </row>
    <row r="577" spans="1:8" ht="19.5" customHeight="1">
      <c r="A577" s="360" t="s">
        <v>482</v>
      </c>
      <c r="B577" s="361">
        <v>3653</v>
      </c>
      <c r="C577" s="361">
        <v>4045</v>
      </c>
      <c r="D577" s="361">
        <v>5001</v>
      </c>
      <c r="E577" s="53">
        <f>D577/C577*100</f>
        <v>123.63411619283065</v>
      </c>
      <c r="F577" s="231">
        <v>4700</v>
      </c>
      <c r="G577" s="53"/>
      <c r="H577" s="437"/>
    </row>
    <row r="578" spans="1:8" ht="19.5" customHeight="1">
      <c r="A578" s="432" t="s">
        <v>483</v>
      </c>
      <c r="B578" s="373">
        <v>0</v>
      </c>
      <c r="C578" s="373">
        <f>SUM(C579:C580)</f>
        <v>0</v>
      </c>
      <c r="D578" s="373">
        <f>SUM(D579:D580)</f>
        <v>0</v>
      </c>
      <c r="E578" s="53"/>
      <c r="F578" s="373">
        <f>SUM(F579:F580)</f>
        <v>60</v>
      </c>
      <c r="G578" s="53">
        <f>(D578-F578)/F578*100</f>
        <v>-100</v>
      </c>
      <c r="H578" s="437"/>
    </row>
    <row r="579" spans="1:8" ht="19.5" customHeight="1">
      <c r="A579" s="360" t="s">
        <v>484</v>
      </c>
      <c r="B579" s="361">
        <v>0</v>
      </c>
      <c r="C579" s="361">
        <v>0</v>
      </c>
      <c r="D579" s="361"/>
      <c r="E579" s="53"/>
      <c r="F579" s="361">
        <v>5</v>
      </c>
      <c r="G579" s="53">
        <f>(D579-F579)/F579*100</f>
        <v>-100</v>
      </c>
      <c r="H579" s="437"/>
    </row>
    <row r="580" spans="1:8" ht="19.5" customHeight="1">
      <c r="A580" s="360" t="s">
        <v>485</v>
      </c>
      <c r="B580" s="361">
        <v>0</v>
      </c>
      <c r="C580" s="361">
        <v>0</v>
      </c>
      <c r="D580" s="361"/>
      <c r="E580" s="53"/>
      <c r="F580" s="231">
        <v>55</v>
      </c>
      <c r="G580" s="53">
        <f>(D580-F580)/F580*100</f>
        <v>-100</v>
      </c>
      <c r="H580" s="437"/>
    </row>
    <row r="581" spans="1:8" ht="19.5" customHeight="1">
      <c r="A581" s="432" t="s">
        <v>486</v>
      </c>
      <c r="B581" s="373">
        <f>SUM(B582:B583)</f>
        <v>0</v>
      </c>
      <c r="C581" s="373">
        <f>SUM(C582:C583)</f>
        <v>0</v>
      </c>
      <c r="D581" s="373">
        <f>SUM(D582:D583)</f>
        <v>1100</v>
      </c>
      <c r="E581" s="53"/>
      <c r="F581" s="373">
        <f>SUM(F582:F583)</f>
        <v>800</v>
      </c>
      <c r="G581" s="53">
        <f>(D581-F581)/F581*100</f>
        <v>37.5</v>
      </c>
      <c r="H581" s="437"/>
    </row>
    <row r="582" spans="1:8" ht="19.5" customHeight="1">
      <c r="A582" s="360" t="s">
        <v>487</v>
      </c>
      <c r="B582" s="361">
        <v>0</v>
      </c>
      <c r="C582" s="361">
        <v>0</v>
      </c>
      <c r="D582" s="361"/>
      <c r="E582" s="53"/>
      <c r="F582" s="361"/>
      <c r="G582" s="53"/>
      <c r="H582" s="437"/>
    </row>
    <row r="583" spans="1:8" ht="19.5" customHeight="1">
      <c r="A583" s="360" t="s">
        <v>488</v>
      </c>
      <c r="B583" s="361">
        <v>0</v>
      </c>
      <c r="C583" s="361">
        <v>0</v>
      </c>
      <c r="D583" s="361">
        <v>1100</v>
      </c>
      <c r="E583" s="53"/>
      <c r="F583" s="231">
        <v>800</v>
      </c>
      <c r="G583" s="53"/>
      <c r="H583" s="437"/>
    </row>
    <row r="584" spans="1:8" ht="19.5" customHeight="1">
      <c r="A584" s="432" t="s">
        <v>489</v>
      </c>
      <c r="B584" s="373">
        <v>0</v>
      </c>
      <c r="C584" s="373">
        <f>SUM(C585:C586)</f>
        <v>0</v>
      </c>
      <c r="D584" s="361"/>
      <c r="E584" s="53"/>
      <c r="F584" s="231"/>
      <c r="G584" s="53"/>
      <c r="H584" s="437"/>
    </row>
    <row r="585" spans="1:8" ht="19.5" customHeight="1">
      <c r="A585" s="360" t="s">
        <v>490</v>
      </c>
      <c r="B585" s="361">
        <v>0</v>
      </c>
      <c r="C585" s="361">
        <v>0</v>
      </c>
      <c r="D585" s="361"/>
      <c r="E585" s="53"/>
      <c r="F585" s="361"/>
      <c r="G585" s="53"/>
      <c r="H585" s="437"/>
    </row>
    <row r="586" spans="1:8" ht="19.5" customHeight="1">
      <c r="A586" s="360" t="s">
        <v>491</v>
      </c>
      <c r="B586" s="361">
        <v>0</v>
      </c>
      <c r="C586" s="361">
        <v>0</v>
      </c>
      <c r="D586" s="361"/>
      <c r="E586" s="53"/>
      <c r="F586" s="231"/>
      <c r="G586" s="53"/>
      <c r="H586" s="437"/>
    </row>
    <row r="587" spans="1:8" ht="19.5" customHeight="1">
      <c r="A587" s="432" t="s">
        <v>492</v>
      </c>
      <c r="B587" s="373">
        <v>0</v>
      </c>
      <c r="C587" s="373">
        <f>SUM(C588:C589)</f>
        <v>163</v>
      </c>
      <c r="D587" s="373">
        <f>SUM(D588:D589)</f>
        <v>1050</v>
      </c>
      <c r="E587" s="53">
        <f aca="true" t="shared" si="69" ref="E582:E645">D587/C587*100</f>
        <v>644.1717791411043</v>
      </c>
      <c r="F587" s="373">
        <f>SUM(F588:F589)</f>
        <v>2</v>
      </c>
      <c r="G587" s="53"/>
      <c r="H587" s="437"/>
    </row>
    <row r="588" spans="1:8" ht="19.5" customHeight="1">
      <c r="A588" s="360" t="s">
        <v>493</v>
      </c>
      <c r="B588" s="361">
        <v>0</v>
      </c>
      <c r="C588" s="361">
        <v>0</v>
      </c>
      <c r="D588" s="361"/>
      <c r="E588" s="53"/>
      <c r="F588" s="361"/>
      <c r="G588" s="53"/>
      <c r="H588" s="437"/>
    </row>
    <row r="589" spans="1:8" ht="19.5" customHeight="1">
      <c r="A589" s="360" t="s">
        <v>494</v>
      </c>
      <c r="B589" s="361">
        <v>0</v>
      </c>
      <c r="C589" s="361">
        <v>163</v>
      </c>
      <c r="D589" s="361">
        <v>1050</v>
      </c>
      <c r="E589" s="53">
        <f t="shared" si="69"/>
        <v>644.1717791411043</v>
      </c>
      <c r="F589" s="231">
        <v>2</v>
      </c>
      <c r="G589" s="53"/>
      <c r="H589" s="437"/>
    </row>
    <row r="590" spans="1:8" ht="19.5" customHeight="1">
      <c r="A590" s="432" t="s">
        <v>495</v>
      </c>
      <c r="B590" s="373">
        <v>392</v>
      </c>
      <c r="C590" s="373">
        <f>SUM(C591:C593)</f>
        <v>4137</v>
      </c>
      <c r="D590" s="373">
        <f>SUM(D591:D593)</f>
        <v>4230</v>
      </c>
      <c r="E590" s="53">
        <f t="shared" si="69"/>
        <v>102.24800580130528</v>
      </c>
      <c r="F590" s="373">
        <f>SUM(F591:F593)</f>
        <v>4414</v>
      </c>
      <c r="G590" s="53">
        <f>(D590-F590)/F590*100</f>
        <v>-4.168554599003171</v>
      </c>
      <c r="H590" s="437"/>
    </row>
    <row r="591" spans="1:8" ht="19.5" customHeight="1">
      <c r="A591" s="360" t="s">
        <v>496</v>
      </c>
      <c r="B591" s="361">
        <v>0</v>
      </c>
      <c r="C591" s="361">
        <v>0</v>
      </c>
      <c r="D591" s="361"/>
      <c r="E591" s="53"/>
      <c r="F591" s="361"/>
      <c r="G591" s="53"/>
      <c r="H591" s="437"/>
    </row>
    <row r="592" spans="1:8" ht="19.5" customHeight="1">
      <c r="A592" s="360" t="s">
        <v>497</v>
      </c>
      <c r="B592" s="361">
        <v>0</v>
      </c>
      <c r="C592" s="361">
        <v>3745</v>
      </c>
      <c r="D592" s="361">
        <v>4230</v>
      </c>
      <c r="E592" s="53">
        <f t="shared" si="69"/>
        <v>112.95060080106809</v>
      </c>
      <c r="F592" s="231">
        <v>4414</v>
      </c>
      <c r="G592" s="53"/>
      <c r="H592" s="437"/>
    </row>
    <row r="593" spans="1:8" ht="19.5" customHeight="1">
      <c r="A593" s="360" t="s">
        <v>498</v>
      </c>
      <c r="B593" s="361">
        <v>392</v>
      </c>
      <c r="C593" s="361">
        <v>392</v>
      </c>
      <c r="D593" s="361"/>
      <c r="E593" s="53">
        <f t="shared" si="69"/>
        <v>0</v>
      </c>
      <c r="F593" s="231"/>
      <c r="G593" s="53"/>
      <c r="H593" s="437"/>
    </row>
    <row r="594" spans="1:8" ht="19.5" customHeight="1">
      <c r="A594" s="432" t="s">
        <v>499</v>
      </c>
      <c r="B594" s="373">
        <f>SUM(B595:B598)</f>
        <v>0</v>
      </c>
      <c r="C594" s="373">
        <f>SUM(C595:C598)</f>
        <v>0</v>
      </c>
      <c r="D594" s="373">
        <f>SUM(D595:D598)</f>
        <v>4</v>
      </c>
      <c r="E594" s="53"/>
      <c r="F594" s="373">
        <f>SUM(F595:F598)</f>
        <v>0</v>
      </c>
      <c r="G594" s="53"/>
      <c r="H594" s="437"/>
    </row>
    <row r="595" spans="1:8" ht="19.5" customHeight="1">
      <c r="A595" s="360" t="s">
        <v>500</v>
      </c>
      <c r="B595" s="361">
        <v>0</v>
      </c>
      <c r="C595" s="361">
        <v>0</v>
      </c>
      <c r="D595" s="361">
        <v>2</v>
      </c>
      <c r="E595" s="53"/>
      <c r="F595" s="361"/>
      <c r="G595" s="53"/>
      <c r="H595" s="437"/>
    </row>
    <row r="596" spans="1:8" ht="19.5" customHeight="1">
      <c r="A596" s="360" t="s">
        <v>501</v>
      </c>
      <c r="B596" s="361">
        <v>0</v>
      </c>
      <c r="C596" s="361">
        <v>0</v>
      </c>
      <c r="D596" s="361">
        <v>2</v>
      </c>
      <c r="E596" s="53"/>
      <c r="F596" s="231"/>
      <c r="G596" s="53"/>
      <c r="H596" s="437"/>
    </row>
    <row r="597" spans="1:8" ht="19.5" customHeight="1">
      <c r="A597" s="360" t="s">
        <v>502</v>
      </c>
      <c r="B597" s="361">
        <v>0</v>
      </c>
      <c r="C597" s="361">
        <v>0</v>
      </c>
      <c r="D597" s="361"/>
      <c r="E597" s="53"/>
      <c r="F597" s="231"/>
      <c r="G597" s="53"/>
      <c r="H597" s="437"/>
    </row>
    <row r="598" spans="1:8" ht="19.5" customHeight="1">
      <c r="A598" s="360" t="s">
        <v>503</v>
      </c>
      <c r="B598" s="361">
        <v>0</v>
      </c>
      <c r="C598" s="361">
        <v>0</v>
      </c>
      <c r="D598" s="361"/>
      <c r="E598" s="53"/>
      <c r="F598" s="231"/>
      <c r="G598" s="53"/>
      <c r="H598" s="437"/>
    </row>
    <row r="599" spans="1:8" ht="19.5" customHeight="1">
      <c r="A599" s="432" t="s">
        <v>504</v>
      </c>
      <c r="B599" s="373">
        <v>193</v>
      </c>
      <c r="C599" s="373">
        <f>SUM(C600:C606)</f>
        <v>193</v>
      </c>
      <c r="D599" s="373">
        <f>SUM(D600:D606)</f>
        <v>187</v>
      </c>
      <c r="E599" s="53">
        <f t="shared" si="69"/>
        <v>96.89119170984456</v>
      </c>
      <c r="F599" s="373">
        <f>SUM(F600:F606)</f>
        <v>268</v>
      </c>
      <c r="G599" s="53"/>
      <c r="H599" s="437"/>
    </row>
    <row r="600" spans="1:8" ht="19.5" customHeight="1">
      <c r="A600" s="360" t="s">
        <v>72</v>
      </c>
      <c r="B600" s="361">
        <v>64</v>
      </c>
      <c r="C600" s="361">
        <v>64</v>
      </c>
      <c r="D600" s="361">
        <v>66</v>
      </c>
      <c r="E600" s="53">
        <f t="shared" si="69"/>
        <v>103.125</v>
      </c>
      <c r="F600" s="361">
        <v>67</v>
      </c>
      <c r="G600" s="53">
        <f>(D600-F600)/F600*100</f>
        <v>-1.4925373134328357</v>
      </c>
      <c r="H600" s="437"/>
    </row>
    <row r="601" spans="1:8" ht="19.5" customHeight="1">
      <c r="A601" s="360" t="s">
        <v>73</v>
      </c>
      <c r="B601" s="361">
        <v>0</v>
      </c>
      <c r="C601" s="361">
        <v>0</v>
      </c>
      <c r="D601" s="361"/>
      <c r="E601" s="53"/>
      <c r="F601" s="231"/>
      <c r="G601" s="53"/>
      <c r="H601" s="437"/>
    </row>
    <row r="602" spans="1:8" ht="19.5" customHeight="1">
      <c r="A602" s="360" t="s">
        <v>74</v>
      </c>
      <c r="B602" s="361">
        <v>0</v>
      </c>
      <c r="C602" s="361">
        <v>0</v>
      </c>
      <c r="D602" s="361"/>
      <c r="E602" s="53"/>
      <c r="F602" s="231"/>
      <c r="G602" s="53"/>
      <c r="H602" s="437"/>
    </row>
    <row r="603" spans="1:8" ht="19.5" customHeight="1">
      <c r="A603" s="360" t="s">
        <v>505</v>
      </c>
      <c r="B603" s="361">
        <v>50</v>
      </c>
      <c r="C603" s="361">
        <v>50</v>
      </c>
      <c r="D603" s="361"/>
      <c r="E603" s="53">
        <f t="shared" si="69"/>
        <v>0</v>
      </c>
      <c r="F603" s="231">
        <v>42</v>
      </c>
      <c r="G603" s="53"/>
      <c r="H603" s="437"/>
    </row>
    <row r="604" spans="1:8" ht="19.5" customHeight="1">
      <c r="A604" s="360" t="s">
        <v>506</v>
      </c>
      <c r="B604" s="361">
        <v>0</v>
      </c>
      <c r="C604" s="361">
        <v>0</v>
      </c>
      <c r="D604" s="361"/>
      <c r="E604" s="53"/>
      <c r="F604" s="231"/>
      <c r="G604" s="53"/>
      <c r="H604" s="437"/>
    </row>
    <row r="605" spans="1:8" ht="19.5" customHeight="1">
      <c r="A605" s="360" t="s">
        <v>81</v>
      </c>
      <c r="B605" s="361">
        <v>79</v>
      </c>
      <c r="C605" s="361">
        <v>79</v>
      </c>
      <c r="D605" s="361">
        <v>83</v>
      </c>
      <c r="E605" s="53">
        <f t="shared" si="69"/>
        <v>105.0632911392405</v>
      </c>
      <c r="F605" s="231">
        <v>89</v>
      </c>
      <c r="G605" s="53"/>
      <c r="H605" s="437"/>
    </row>
    <row r="606" spans="1:8" ht="19.5" customHeight="1">
      <c r="A606" s="360" t="s">
        <v>507</v>
      </c>
      <c r="B606" s="361">
        <v>0</v>
      </c>
      <c r="C606" s="361">
        <v>0</v>
      </c>
      <c r="D606" s="361">
        <v>38</v>
      </c>
      <c r="E606" s="53"/>
      <c r="F606" s="231">
        <v>70</v>
      </c>
      <c r="G606" s="53"/>
      <c r="H606" s="437"/>
    </row>
    <row r="607" spans="1:8" ht="19.5" customHeight="1">
      <c r="A607" s="432" t="s">
        <v>508</v>
      </c>
      <c r="B607" s="373">
        <v>0</v>
      </c>
      <c r="C607" s="373">
        <f>SUM(C608)</f>
        <v>150</v>
      </c>
      <c r="D607" s="373">
        <f>SUM(D608)</f>
        <v>857</v>
      </c>
      <c r="E607" s="53">
        <f t="shared" si="69"/>
        <v>571.3333333333333</v>
      </c>
      <c r="F607" s="373">
        <f>SUM(F608)</f>
        <v>114</v>
      </c>
      <c r="G607" s="53">
        <f aca="true" t="shared" si="70" ref="G607:G612">(D607-F607)/F607*100</f>
        <v>651.7543859649122</v>
      </c>
      <c r="H607" s="437"/>
    </row>
    <row r="608" spans="1:8" ht="19.5" customHeight="1">
      <c r="A608" s="360" t="s">
        <v>509</v>
      </c>
      <c r="B608" s="361">
        <v>0</v>
      </c>
      <c r="C608" s="361">
        <v>150</v>
      </c>
      <c r="D608" s="361">
        <v>857</v>
      </c>
      <c r="E608" s="53">
        <f t="shared" si="69"/>
        <v>571.3333333333333</v>
      </c>
      <c r="F608" s="361">
        <v>114</v>
      </c>
      <c r="G608" s="53">
        <f t="shared" si="70"/>
        <v>651.7543859649122</v>
      </c>
      <c r="H608" s="437"/>
    </row>
    <row r="609" spans="1:8" ht="19.5" customHeight="1">
      <c r="A609" s="432" t="s">
        <v>510</v>
      </c>
      <c r="B609" s="373">
        <v>10642</v>
      </c>
      <c r="C609" s="373">
        <f>C610+C615+C628+C632+C644+C647+C651+C656+C660+C664+C667+C675+C677</f>
        <v>14376</v>
      </c>
      <c r="D609" s="373">
        <f>D610+D615+D628+D632+D644+D647+D651+D656+D660+D664+D667+D675+D677</f>
        <v>14614</v>
      </c>
      <c r="E609" s="53">
        <f t="shared" si="69"/>
        <v>101.6555370061213</v>
      </c>
      <c r="F609" s="373">
        <f>F610+F615+F628+F632+F644+F647+F651+F656+F660+F664+F667+F675+F677</f>
        <v>14192</v>
      </c>
      <c r="G609" s="53">
        <f t="shared" si="70"/>
        <v>2.9735062006764372</v>
      </c>
      <c r="H609" s="437"/>
    </row>
    <row r="610" spans="1:8" ht="19.5" customHeight="1">
      <c r="A610" s="432" t="s">
        <v>511</v>
      </c>
      <c r="B610" s="373">
        <v>641</v>
      </c>
      <c r="C610" s="373">
        <f>SUM(C611:C614)</f>
        <v>666</v>
      </c>
      <c r="D610" s="373">
        <f>SUM(D611:D614)</f>
        <v>667</v>
      </c>
      <c r="E610" s="53">
        <f t="shared" si="69"/>
        <v>100.15015015015014</v>
      </c>
      <c r="F610" s="373">
        <f>SUM(F611:F614)</f>
        <v>823</v>
      </c>
      <c r="G610" s="53">
        <f t="shared" si="70"/>
        <v>-18.955042527339003</v>
      </c>
      <c r="H610" s="437"/>
    </row>
    <row r="611" spans="1:8" ht="19.5" customHeight="1">
      <c r="A611" s="360" t="s">
        <v>72</v>
      </c>
      <c r="B611" s="361">
        <v>440</v>
      </c>
      <c r="C611" s="361">
        <v>465</v>
      </c>
      <c r="D611" s="361">
        <v>451</v>
      </c>
      <c r="E611" s="53">
        <f t="shared" si="69"/>
        <v>96.98924731182795</v>
      </c>
      <c r="F611" s="361">
        <v>445</v>
      </c>
      <c r="G611" s="53">
        <f t="shared" si="70"/>
        <v>1.348314606741573</v>
      </c>
      <c r="H611" s="437"/>
    </row>
    <row r="612" spans="1:8" ht="19.5" customHeight="1">
      <c r="A612" s="360" t="s">
        <v>73</v>
      </c>
      <c r="B612" s="361">
        <v>6</v>
      </c>
      <c r="C612" s="361">
        <v>6</v>
      </c>
      <c r="D612" s="361">
        <v>7</v>
      </c>
      <c r="E612" s="53">
        <f t="shared" si="69"/>
        <v>116.66666666666667</v>
      </c>
      <c r="F612" s="231">
        <v>0</v>
      </c>
      <c r="G612" s="53"/>
      <c r="H612" s="437"/>
    </row>
    <row r="613" spans="1:8" ht="19.5" customHeight="1">
      <c r="A613" s="360" t="s">
        <v>74</v>
      </c>
      <c r="B613" s="361">
        <v>80</v>
      </c>
      <c r="C613" s="361">
        <v>80</v>
      </c>
      <c r="D613" s="361">
        <v>77</v>
      </c>
      <c r="E613" s="53">
        <f t="shared" si="69"/>
        <v>96.25</v>
      </c>
      <c r="F613" s="231">
        <v>366</v>
      </c>
      <c r="G613" s="53"/>
      <c r="H613" s="437"/>
    </row>
    <row r="614" spans="1:8" ht="19.5" customHeight="1">
      <c r="A614" s="360" t="s">
        <v>512</v>
      </c>
      <c r="B614" s="361">
        <v>115</v>
      </c>
      <c r="C614" s="361">
        <v>115</v>
      </c>
      <c r="D614" s="361">
        <v>132</v>
      </c>
      <c r="E614" s="53">
        <f t="shared" si="69"/>
        <v>114.78260869565217</v>
      </c>
      <c r="F614" s="231">
        <v>12</v>
      </c>
      <c r="G614" s="53"/>
      <c r="H614" s="437"/>
    </row>
    <row r="615" spans="1:8" ht="19.5" customHeight="1">
      <c r="A615" s="432" t="s">
        <v>513</v>
      </c>
      <c r="B615" s="373">
        <v>426</v>
      </c>
      <c r="C615" s="373">
        <f>SUM(C616:C627)</f>
        <v>528</v>
      </c>
      <c r="D615" s="373">
        <f>SUM(D616:D627)</f>
        <v>426</v>
      </c>
      <c r="E615" s="53">
        <f t="shared" si="69"/>
        <v>80.68181818181817</v>
      </c>
      <c r="F615" s="373">
        <f>SUM(F616:F627)</f>
        <v>532</v>
      </c>
      <c r="G615" s="53">
        <f aca="true" t="shared" si="71" ref="G615:G618">(D615-F615)/F615*100</f>
        <v>-19.924812030075188</v>
      </c>
      <c r="H615" s="437"/>
    </row>
    <row r="616" spans="1:8" ht="19.5" customHeight="1">
      <c r="A616" s="360" t="s">
        <v>514</v>
      </c>
      <c r="B616" s="361">
        <v>400</v>
      </c>
      <c r="C616" s="361">
        <v>400</v>
      </c>
      <c r="D616" s="361">
        <v>400</v>
      </c>
      <c r="E616" s="53">
        <f t="shared" si="69"/>
        <v>100</v>
      </c>
      <c r="F616" s="361">
        <v>280</v>
      </c>
      <c r="G616" s="53">
        <f t="shared" si="71"/>
        <v>42.857142857142854</v>
      </c>
      <c r="H616" s="437"/>
    </row>
    <row r="617" spans="1:8" ht="19.5" customHeight="1">
      <c r="A617" s="360" t="s">
        <v>515</v>
      </c>
      <c r="B617" s="361">
        <v>0</v>
      </c>
      <c r="C617" s="361">
        <v>0</v>
      </c>
      <c r="D617" s="361"/>
      <c r="E617" s="53"/>
      <c r="F617" s="231">
        <v>165</v>
      </c>
      <c r="G617" s="53">
        <f t="shared" si="71"/>
        <v>-100</v>
      </c>
      <c r="H617" s="437"/>
    </row>
    <row r="618" spans="1:8" ht="19.5" customHeight="1">
      <c r="A618" s="360" t="s">
        <v>516</v>
      </c>
      <c r="B618" s="361">
        <v>0</v>
      </c>
      <c r="C618" s="361">
        <v>0</v>
      </c>
      <c r="D618" s="361"/>
      <c r="E618" s="53"/>
      <c r="F618" s="231"/>
      <c r="G618" s="53"/>
      <c r="H618" s="437"/>
    </row>
    <row r="619" spans="1:8" ht="19.5" customHeight="1">
      <c r="A619" s="360" t="s">
        <v>517</v>
      </c>
      <c r="B619" s="361">
        <v>0</v>
      </c>
      <c r="C619" s="361">
        <v>0</v>
      </c>
      <c r="D619" s="361"/>
      <c r="E619" s="53"/>
      <c r="F619" s="231"/>
      <c r="G619" s="53"/>
      <c r="H619" s="437"/>
    </row>
    <row r="620" spans="1:8" ht="19.5" customHeight="1">
      <c r="A620" s="360" t="s">
        <v>518</v>
      </c>
      <c r="B620" s="361">
        <v>0</v>
      </c>
      <c r="C620" s="361">
        <v>0</v>
      </c>
      <c r="D620" s="361"/>
      <c r="E620" s="53"/>
      <c r="F620" s="231"/>
      <c r="G620" s="53"/>
      <c r="H620" s="437"/>
    </row>
    <row r="621" spans="1:8" ht="19.5" customHeight="1">
      <c r="A621" s="360" t="s">
        <v>519</v>
      </c>
      <c r="B621" s="361">
        <v>0</v>
      </c>
      <c r="C621" s="361">
        <v>32</v>
      </c>
      <c r="D621" s="361"/>
      <c r="E621" s="53">
        <f t="shared" si="69"/>
        <v>0</v>
      </c>
      <c r="F621" s="231"/>
      <c r="G621" s="53"/>
      <c r="H621" s="437"/>
    </row>
    <row r="622" spans="1:8" ht="19.5" customHeight="1">
      <c r="A622" s="360" t="s">
        <v>520</v>
      </c>
      <c r="B622" s="361">
        <v>0</v>
      </c>
      <c r="C622" s="361">
        <v>0</v>
      </c>
      <c r="D622" s="361"/>
      <c r="E622" s="53"/>
      <c r="F622" s="231"/>
      <c r="G622" s="53"/>
      <c r="H622" s="437"/>
    </row>
    <row r="623" spans="1:8" ht="19.5" customHeight="1">
      <c r="A623" s="360" t="s">
        <v>521</v>
      </c>
      <c r="B623" s="361">
        <v>0</v>
      </c>
      <c r="C623" s="361">
        <v>0</v>
      </c>
      <c r="D623" s="361"/>
      <c r="E623" s="53"/>
      <c r="F623" s="231"/>
      <c r="G623" s="53"/>
      <c r="H623" s="437"/>
    </row>
    <row r="624" spans="1:8" ht="19.5" customHeight="1">
      <c r="A624" s="360" t="s">
        <v>522</v>
      </c>
      <c r="B624" s="361">
        <v>0</v>
      </c>
      <c r="C624" s="361">
        <v>0</v>
      </c>
      <c r="D624" s="361"/>
      <c r="E624" s="53"/>
      <c r="F624" s="231"/>
      <c r="G624" s="53"/>
      <c r="H624" s="437"/>
    </row>
    <row r="625" spans="1:8" ht="19.5" customHeight="1">
      <c r="A625" s="360" t="s">
        <v>523</v>
      </c>
      <c r="B625" s="361">
        <v>0</v>
      </c>
      <c r="C625" s="361">
        <v>0</v>
      </c>
      <c r="D625" s="361"/>
      <c r="E625" s="53"/>
      <c r="F625" s="231"/>
      <c r="G625" s="53"/>
      <c r="H625" s="437"/>
    </row>
    <row r="626" spans="1:8" ht="19.5" customHeight="1">
      <c r="A626" s="360" t="s">
        <v>524</v>
      </c>
      <c r="B626" s="361">
        <v>0</v>
      </c>
      <c r="C626" s="361">
        <v>0</v>
      </c>
      <c r="D626" s="361"/>
      <c r="E626" s="53"/>
      <c r="F626" s="231">
        <v>50</v>
      </c>
      <c r="G626" s="53"/>
      <c r="H626" s="437"/>
    </row>
    <row r="627" spans="1:8" ht="19.5" customHeight="1">
      <c r="A627" s="360" t="s">
        <v>525</v>
      </c>
      <c r="B627" s="361">
        <v>26</v>
      </c>
      <c r="C627" s="361">
        <v>96</v>
      </c>
      <c r="D627" s="361">
        <v>26</v>
      </c>
      <c r="E627" s="53">
        <f t="shared" si="69"/>
        <v>27.083333333333332</v>
      </c>
      <c r="F627" s="231">
        <v>37</v>
      </c>
      <c r="G627" s="53"/>
      <c r="H627" s="437"/>
    </row>
    <row r="628" spans="1:8" ht="19.5" customHeight="1">
      <c r="A628" s="432" t="s">
        <v>526</v>
      </c>
      <c r="B628" s="373">
        <v>3130</v>
      </c>
      <c r="C628" s="373">
        <f>SUM(C629:C631)</f>
        <v>3580</v>
      </c>
      <c r="D628" s="373">
        <f>SUM(D629:D631)</f>
        <v>5392</v>
      </c>
      <c r="E628" s="53">
        <f t="shared" si="69"/>
        <v>150.6145251396648</v>
      </c>
      <c r="F628" s="373">
        <f>SUM(F629:F631)</f>
        <v>3820</v>
      </c>
      <c r="G628" s="53">
        <f aca="true" t="shared" si="72" ref="G628:G634">(D628-F628)/F628*100</f>
        <v>41.15183246073298</v>
      </c>
      <c r="H628" s="437"/>
    </row>
    <row r="629" spans="1:8" ht="19.5" customHeight="1">
      <c r="A629" s="360" t="s">
        <v>527</v>
      </c>
      <c r="B629" s="361">
        <v>112</v>
      </c>
      <c r="C629" s="361">
        <v>112</v>
      </c>
      <c r="D629" s="361">
        <v>100</v>
      </c>
      <c r="E629" s="53">
        <f t="shared" si="69"/>
        <v>89.28571428571429</v>
      </c>
      <c r="F629" s="361">
        <v>308</v>
      </c>
      <c r="G629" s="53">
        <f t="shared" si="72"/>
        <v>-67.53246753246754</v>
      </c>
      <c r="H629" s="437"/>
    </row>
    <row r="630" spans="1:8" ht="19.5" customHeight="1">
      <c r="A630" s="360" t="s">
        <v>528</v>
      </c>
      <c r="B630" s="361">
        <v>2912</v>
      </c>
      <c r="C630" s="361">
        <v>3087</v>
      </c>
      <c r="D630" s="361">
        <v>3847</v>
      </c>
      <c r="E630" s="53">
        <f t="shared" si="69"/>
        <v>124.61937155814707</v>
      </c>
      <c r="F630" s="231">
        <v>2970</v>
      </c>
      <c r="G630" s="53">
        <f t="shared" si="72"/>
        <v>29.528619528619526</v>
      </c>
      <c r="H630" s="437"/>
    </row>
    <row r="631" spans="1:8" ht="19.5" customHeight="1">
      <c r="A631" s="360" t="s">
        <v>529</v>
      </c>
      <c r="B631" s="361">
        <v>106</v>
      </c>
      <c r="C631" s="361">
        <v>381</v>
      </c>
      <c r="D631" s="361">
        <v>1445</v>
      </c>
      <c r="E631" s="53">
        <f t="shared" si="69"/>
        <v>379.26509186351706</v>
      </c>
      <c r="F631" s="231">
        <v>542</v>
      </c>
      <c r="G631" s="53">
        <f t="shared" si="72"/>
        <v>166.60516605166052</v>
      </c>
      <c r="H631" s="437"/>
    </row>
    <row r="632" spans="1:8" ht="19.5" customHeight="1">
      <c r="A632" s="432" t="s">
        <v>530</v>
      </c>
      <c r="B632" s="373">
        <v>2546</v>
      </c>
      <c r="C632" s="373">
        <f>SUM(C633:C643)</f>
        <v>4277</v>
      </c>
      <c r="D632" s="373">
        <f>SUM(D633:D643)</f>
        <v>2791</v>
      </c>
      <c r="E632" s="53">
        <f t="shared" si="69"/>
        <v>65.25602057516952</v>
      </c>
      <c r="F632" s="373">
        <f>SUM(F633:F643)</f>
        <v>3346</v>
      </c>
      <c r="G632" s="53">
        <f t="shared" si="72"/>
        <v>-16.586969515839808</v>
      </c>
      <c r="H632" s="437"/>
    </row>
    <row r="633" spans="1:8" ht="19.5" customHeight="1">
      <c r="A633" s="360" t="s">
        <v>531</v>
      </c>
      <c r="B633" s="361">
        <v>461</v>
      </c>
      <c r="C633" s="361">
        <v>461</v>
      </c>
      <c r="D633" s="361">
        <v>472</v>
      </c>
      <c r="E633" s="53">
        <f t="shared" si="69"/>
        <v>102.38611713665944</v>
      </c>
      <c r="F633" s="361">
        <v>443</v>
      </c>
      <c r="G633" s="53">
        <f t="shared" si="72"/>
        <v>6.5462753950338595</v>
      </c>
      <c r="H633" s="437"/>
    </row>
    <row r="634" spans="1:8" ht="19.5" customHeight="1">
      <c r="A634" s="360" t="s">
        <v>532</v>
      </c>
      <c r="B634" s="361">
        <v>0</v>
      </c>
      <c r="C634" s="361">
        <v>0</v>
      </c>
      <c r="D634" s="361">
        <v>0</v>
      </c>
      <c r="E634" s="53"/>
      <c r="F634" s="231">
        <v>0</v>
      </c>
      <c r="G634" s="53"/>
      <c r="H634" s="437"/>
    </row>
    <row r="635" spans="1:8" ht="19.5" customHeight="1">
      <c r="A635" s="360" t="s">
        <v>533</v>
      </c>
      <c r="B635" s="361">
        <v>537</v>
      </c>
      <c r="C635" s="361">
        <v>537</v>
      </c>
      <c r="D635" s="361">
        <v>487</v>
      </c>
      <c r="E635" s="53">
        <f t="shared" si="69"/>
        <v>90.68901303538175</v>
      </c>
      <c r="F635" s="231">
        <v>529</v>
      </c>
      <c r="G635" s="53"/>
      <c r="H635" s="437"/>
    </row>
    <row r="636" spans="1:8" ht="19.5" customHeight="1">
      <c r="A636" s="360" t="s">
        <v>534</v>
      </c>
      <c r="B636" s="361">
        <v>0</v>
      </c>
      <c r="C636" s="361">
        <v>0</v>
      </c>
      <c r="D636" s="361"/>
      <c r="E636" s="53"/>
      <c r="F636" s="231"/>
      <c r="G636" s="53"/>
      <c r="H636" s="437"/>
    </row>
    <row r="637" spans="1:8" ht="19.5" customHeight="1">
      <c r="A637" s="360" t="s">
        <v>535</v>
      </c>
      <c r="B637" s="361">
        <v>0</v>
      </c>
      <c r="C637" s="361">
        <v>0</v>
      </c>
      <c r="D637" s="361"/>
      <c r="E637" s="53"/>
      <c r="F637" s="231"/>
      <c r="G637" s="53"/>
      <c r="H637" s="437"/>
    </row>
    <row r="638" spans="1:8" ht="19.5" customHeight="1">
      <c r="A638" s="360" t="s">
        <v>536</v>
      </c>
      <c r="B638" s="361">
        <v>0</v>
      </c>
      <c r="C638" s="361">
        <v>0</v>
      </c>
      <c r="D638" s="361"/>
      <c r="E638" s="53"/>
      <c r="F638" s="231"/>
      <c r="G638" s="53"/>
      <c r="H638" s="437"/>
    </row>
    <row r="639" spans="1:8" ht="19.5" customHeight="1">
      <c r="A639" s="360" t="s">
        <v>537</v>
      </c>
      <c r="B639" s="361">
        <v>0</v>
      </c>
      <c r="C639" s="361">
        <v>0</v>
      </c>
      <c r="D639" s="361"/>
      <c r="E639" s="53"/>
      <c r="F639" s="231"/>
      <c r="G639" s="53"/>
      <c r="H639" s="437"/>
    </row>
    <row r="640" spans="1:8" ht="19.5" customHeight="1">
      <c r="A640" s="360" t="s">
        <v>538</v>
      </c>
      <c r="B640" s="361">
        <v>86</v>
      </c>
      <c r="C640" s="361">
        <v>906</v>
      </c>
      <c r="D640" s="361">
        <v>888</v>
      </c>
      <c r="E640" s="53">
        <f t="shared" si="69"/>
        <v>98.01324503311258</v>
      </c>
      <c r="F640" s="231">
        <v>1474</v>
      </c>
      <c r="G640" s="53"/>
      <c r="H640" s="437"/>
    </row>
    <row r="641" spans="1:8" ht="19.5" customHeight="1">
      <c r="A641" s="360" t="s">
        <v>539</v>
      </c>
      <c r="B641" s="361">
        <v>0</v>
      </c>
      <c r="C641" s="361">
        <v>159</v>
      </c>
      <c r="D641" s="361">
        <v>289</v>
      </c>
      <c r="E641" s="53">
        <f t="shared" si="69"/>
        <v>181.76100628930817</v>
      </c>
      <c r="F641" s="231">
        <v>885</v>
      </c>
      <c r="G641" s="53">
        <f aca="true" t="shared" si="73" ref="G641:G646">(D641-F641)/F641*100</f>
        <v>-67.34463276836158</v>
      </c>
      <c r="H641" s="437"/>
    </row>
    <row r="642" spans="1:8" ht="19.5" customHeight="1">
      <c r="A642" s="360" t="s">
        <v>540</v>
      </c>
      <c r="B642" s="361">
        <v>1462</v>
      </c>
      <c r="C642" s="361">
        <v>2212</v>
      </c>
      <c r="D642" s="361">
        <v>650</v>
      </c>
      <c r="E642" s="53">
        <f t="shared" si="69"/>
        <v>29.38517179023508</v>
      </c>
      <c r="F642" s="231"/>
      <c r="G642" s="53"/>
      <c r="H642" s="437"/>
    </row>
    <row r="643" spans="1:8" ht="19.5" customHeight="1">
      <c r="A643" s="360" t="s">
        <v>541</v>
      </c>
      <c r="B643" s="361">
        <v>0</v>
      </c>
      <c r="C643" s="361">
        <v>2</v>
      </c>
      <c r="D643" s="361">
        <v>5</v>
      </c>
      <c r="E643" s="53">
        <f t="shared" si="69"/>
        <v>250</v>
      </c>
      <c r="F643" s="231">
        <v>15</v>
      </c>
      <c r="G643" s="53">
        <f t="shared" si="73"/>
        <v>-66.66666666666666</v>
      </c>
      <c r="H643" s="437"/>
    </row>
    <row r="644" spans="1:8" ht="19.5" customHeight="1">
      <c r="A644" s="432" t="s">
        <v>542</v>
      </c>
      <c r="B644" s="373">
        <v>0</v>
      </c>
      <c r="C644" s="373">
        <f>SUM(C645:C646)</f>
        <v>15</v>
      </c>
      <c r="D644" s="373">
        <f>SUM(D645:D646)</f>
        <v>15</v>
      </c>
      <c r="E644" s="53">
        <f t="shared" si="69"/>
        <v>100</v>
      </c>
      <c r="F644" s="373">
        <f>SUM(F645:F646)</f>
        <v>50</v>
      </c>
      <c r="G644" s="53">
        <f t="shared" si="73"/>
        <v>-70</v>
      </c>
      <c r="H644" s="437"/>
    </row>
    <row r="645" spans="1:8" ht="19.5" customHeight="1">
      <c r="A645" s="360" t="s">
        <v>543</v>
      </c>
      <c r="B645" s="361">
        <v>0</v>
      </c>
      <c r="C645" s="361">
        <v>15</v>
      </c>
      <c r="D645" s="361">
        <v>15</v>
      </c>
      <c r="E645" s="53">
        <f t="shared" si="69"/>
        <v>100</v>
      </c>
      <c r="F645" s="361">
        <v>50</v>
      </c>
      <c r="G645" s="53">
        <f t="shared" si="73"/>
        <v>-70</v>
      </c>
      <c r="H645" s="437"/>
    </row>
    <row r="646" spans="1:8" ht="19.5" customHeight="1">
      <c r="A646" s="360" t="s">
        <v>544</v>
      </c>
      <c r="B646" s="361">
        <v>0</v>
      </c>
      <c r="C646" s="361">
        <v>0</v>
      </c>
      <c r="D646" s="361"/>
      <c r="E646" s="53"/>
      <c r="F646" s="231"/>
      <c r="G646" s="53"/>
      <c r="H646" s="437"/>
    </row>
    <row r="647" spans="1:8" ht="19.5" customHeight="1">
      <c r="A647" s="432" t="s">
        <v>545</v>
      </c>
      <c r="B647" s="373">
        <v>178</v>
      </c>
      <c r="C647" s="373">
        <f>SUM(C648:C650)</f>
        <v>668</v>
      </c>
      <c r="D647" s="373">
        <f>SUM(D648:D650)</f>
        <v>804</v>
      </c>
      <c r="E647" s="53">
        <f>D647/C647*100</f>
        <v>120.35928143712576</v>
      </c>
      <c r="F647" s="373">
        <f>SUM(F648:F650)</f>
        <v>721</v>
      </c>
      <c r="G647" s="53"/>
      <c r="H647" s="437"/>
    </row>
    <row r="648" spans="1:8" ht="19.5" customHeight="1">
      <c r="A648" s="360" t="s">
        <v>546</v>
      </c>
      <c r="B648" s="361">
        <v>0</v>
      </c>
      <c r="C648" s="361">
        <v>0</v>
      </c>
      <c r="D648" s="361"/>
      <c r="E648" s="53"/>
      <c r="F648" s="361"/>
      <c r="G648" s="53"/>
      <c r="H648" s="437"/>
    </row>
    <row r="649" spans="1:8" ht="19.5" customHeight="1">
      <c r="A649" s="360" t="s">
        <v>547</v>
      </c>
      <c r="B649" s="361">
        <v>48</v>
      </c>
      <c r="C649" s="361">
        <v>48</v>
      </c>
      <c r="D649" s="361">
        <v>58</v>
      </c>
      <c r="E649" s="53">
        <f>D649/C649*100</f>
        <v>120.83333333333333</v>
      </c>
      <c r="F649" s="231"/>
      <c r="G649" s="53"/>
      <c r="H649" s="437"/>
    </row>
    <row r="650" spans="1:8" ht="19.5" customHeight="1">
      <c r="A650" s="360" t="s">
        <v>548</v>
      </c>
      <c r="B650" s="361">
        <v>130</v>
      </c>
      <c r="C650" s="361">
        <v>620</v>
      </c>
      <c r="D650" s="361">
        <v>746</v>
      </c>
      <c r="E650" s="53">
        <f>D650/C650*100</f>
        <v>120.32258064516128</v>
      </c>
      <c r="F650" s="231">
        <v>721</v>
      </c>
      <c r="G650" s="53"/>
      <c r="H650" s="437"/>
    </row>
    <row r="651" spans="1:8" ht="19.5" customHeight="1">
      <c r="A651" s="432" t="s">
        <v>549</v>
      </c>
      <c r="B651" s="373">
        <v>2677</v>
      </c>
      <c r="C651" s="373">
        <f>SUM(C652:C655)</f>
        <v>2699</v>
      </c>
      <c r="D651" s="373">
        <f>SUM(D652:D655)</f>
        <v>2698</v>
      </c>
      <c r="E651" s="53">
        <f>D651/C651*100</f>
        <v>99.96294924045944</v>
      </c>
      <c r="F651" s="373">
        <f>SUM(F652:F655)</f>
        <v>2860</v>
      </c>
      <c r="G651" s="53">
        <f aca="true" t="shared" si="74" ref="G648:G654">(D651-F651)/F651*100</f>
        <v>-5.664335664335664</v>
      </c>
      <c r="H651" s="437"/>
    </row>
    <row r="652" spans="1:8" ht="19.5" customHeight="1">
      <c r="A652" s="360" t="s">
        <v>550</v>
      </c>
      <c r="B652" s="361">
        <v>866</v>
      </c>
      <c r="C652" s="361">
        <v>867</v>
      </c>
      <c r="D652" s="361">
        <v>907</v>
      </c>
      <c r="E652" s="53">
        <f>D652/C652*100</f>
        <v>104.61361014994233</v>
      </c>
      <c r="F652" s="361">
        <v>1441</v>
      </c>
      <c r="G652" s="53">
        <f t="shared" si="74"/>
        <v>-37.05759888965996</v>
      </c>
      <c r="H652" s="437"/>
    </row>
    <row r="653" spans="1:8" ht="19.5" customHeight="1">
      <c r="A653" s="360" t="s">
        <v>551</v>
      </c>
      <c r="B653" s="361">
        <v>1805</v>
      </c>
      <c r="C653" s="361">
        <v>1826</v>
      </c>
      <c r="D653" s="361">
        <v>1786</v>
      </c>
      <c r="E653" s="53">
        <f>D653/C653*100</f>
        <v>97.80941949616648</v>
      </c>
      <c r="F653" s="231">
        <v>1419</v>
      </c>
      <c r="G653" s="53">
        <f t="shared" si="74"/>
        <v>25.863284002818887</v>
      </c>
      <c r="H653" s="437"/>
    </row>
    <row r="654" spans="1:8" ht="19.5" customHeight="1">
      <c r="A654" s="360" t="s">
        <v>552</v>
      </c>
      <c r="B654" s="361">
        <v>0</v>
      </c>
      <c r="C654" s="361">
        <v>0</v>
      </c>
      <c r="D654" s="361"/>
      <c r="E654" s="53"/>
      <c r="F654" s="231"/>
      <c r="G654" s="53"/>
      <c r="H654" s="437"/>
    </row>
    <row r="655" spans="1:8" ht="19.5" customHeight="1">
      <c r="A655" s="360" t="s">
        <v>553</v>
      </c>
      <c r="B655" s="361">
        <v>6</v>
      </c>
      <c r="C655" s="361">
        <v>6</v>
      </c>
      <c r="D655" s="361">
        <v>5</v>
      </c>
      <c r="E655" s="53">
        <f>D655/C655*100</f>
        <v>83.33333333333334</v>
      </c>
      <c r="F655" s="231"/>
      <c r="G655" s="53"/>
      <c r="H655" s="437"/>
    </row>
    <row r="656" spans="1:8" ht="19.5" customHeight="1">
      <c r="A656" s="432" t="s">
        <v>554</v>
      </c>
      <c r="B656" s="373">
        <v>657</v>
      </c>
      <c r="C656" s="373">
        <f>SUM(C657:C659)</f>
        <v>657</v>
      </c>
      <c r="D656" s="373">
        <f>SUM(D657:D659)</f>
        <v>657</v>
      </c>
      <c r="E656" s="53">
        <f>D656/C656*100</f>
        <v>100</v>
      </c>
      <c r="F656" s="373">
        <f>SUM(F657:F659)</f>
        <v>270</v>
      </c>
      <c r="G656" s="53"/>
      <c r="H656" s="437"/>
    </row>
    <row r="657" spans="1:8" ht="19.5" customHeight="1">
      <c r="A657" s="360" t="s">
        <v>555</v>
      </c>
      <c r="B657" s="361">
        <v>0</v>
      </c>
      <c r="C657" s="361">
        <v>0</v>
      </c>
      <c r="D657" s="361"/>
      <c r="E657" s="53"/>
      <c r="F657" s="361">
        <v>113</v>
      </c>
      <c r="G657" s="53">
        <f>(D657-F657)/F657*100</f>
        <v>-100</v>
      </c>
      <c r="H657" s="437"/>
    </row>
    <row r="658" spans="1:8" ht="19.5" customHeight="1">
      <c r="A658" s="360" t="s">
        <v>556</v>
      </c>
      <c r="B658" s="361">
        <v>657</v>
      </c>
      <c r="C658" s="361">
        <v>657</v>
      </c>
      <c r="D658" s="361">
        <v>657</v>
      </c>
      <c r="E658" s="53">
        <f>D658/C658*100</f>
        <v>100</v>
      </c>
      <c r="F658" s="231">
        <v>157</v>
      </c>
      <c r="G658" s="53"/>
      <c r="H658" s="437"/>
    </row>
    <row r="659" spans="1:8" ht="19.5" customHeight="1">
      <c r="A659" s="360" t="s">
        <v>557</v>
      </c>
      <c r="B659" s="361">
        <v>0</v>
      </c>
      <c r="C659" s="361">
        <v>0</v>
      </c>
      <c r="D659" s="361"/>
      <c r="E659" s="53"/>
      <c r="F659" s="231"/>
      <c r="G659" s="53"/>
      <c r="H659" s="437"/>
    </row>
    <row r="660" spans="1:8" ht="19.5" customHeight="1">
      <c r="A660" s="432" t="s">
        <v>558</v>
      </c>
      <c r="B660" s="373">
        <v>141</v>
      </c>
      <c r="C660" s="373">
        <f>SUM(C661:C663)</f>
        <v>716</v>
      </c>
      <c r="D660" s="373">
        <f>SUM(D661:D663)</f>
        <v>575</v>
      </c>
      <c r="E660" s="53">
        <f>D660/C660*100</f>
        <v>80.3072625698324</v>
      </c>
      <c r="F660" s="373">
        <f>SUM(F661:F663)</f>
        <v>729</v>
      </c>
      <c r="G660" s="53"/>
      <c r="H660" s="437"/>
    </row>
    <row r="661" spans="1:8" ht="19.5" customHeight="1">
      <c r="A661" s="360" t="s">
        <v>559</v>
      </c>
      <c r="B661" s="361">
        <v>0</v>
      </c>
      <c r="C661" s="361">
        <v>575</v>
      </c>
      <c r="D661" s="361">
        <v>575</v>
      </c>
      <c r="E661" s="53">
        <f>D661/C661*100</f>
        <v>100</v>
      </c>
      <c r="F661" s="361">
        <v>729</v>
      </c>
      <c r="G661" s="53">
        <f>(D661-F661)/F661*100</f>
        <v>-21.124828532235938</v>
      </c>
      <c r="H661" s="437"/>
    </row>
    <row r="662" spans="1:8" ht="19.5" customHeight="1">
      <c r="A662" s="360" t="s">
        <v>560</v>
      </c>
      <c r="B662" s="361">
        <v>0</v>
      </c>
      <c r="C662" s="361">
        <v>0</v>
      </c>
      <c r="D662" s="361"/>
      <c r="E662" s="53"/>
      <c r="F662" s="231"/>
      <c r="G662" s="53"/>
      <c r="H662" s="437"/>
    </row>
    <row r="663" spans="1:8" ht="19.5" customHeight="1">
      <c r="A663" s="360" t="s">
        <v>561</v>
      </c>
      <c r="B663" s="361">
        <v>141</v>
      </c>
      <c r="C663" s="361">
        <v>141</v>
      </c>
      <c r="D663" s="361"/>
      <c r="E663" s="53">
        <f>D663/C663*100</f>
        <v>0</v>
      </c>
      <c r="F663" s="231"/>
      <c r="G663" s="53"/>
      <c r="H663" s="437"/>
    </row>
    <row r="664" spans="1:8" ht="19.5" customHeight="1">
      <c r="A664" s="432" t="s">
        <v>562</v>
      </c>
      <c r="B664" s="373">
        <v>0</v>
      </c>
      <c r="C664" s="373">
        <f>SUM(C665:C666)</f>
        <v>24</v>
      </c>
      <c r="D664" s="373">
        <f>SUM(D665:D666)</f>
        <v>26</v>
      </c>
      <c r="E664" s="53">
        <f>D664/C664*100</f>
        <v>108.33333333333333</v>
      </c>
      <c r="F664" s="373">
        <f>SUM(F665:F666)</f>
        <v>24</v>
      </c>
      <c r="G664" s="53"/>
      <c r="H664" s="437"/>
    </row>
    <row r="665" spans="1:8" ht="19.5" customHeight="1">
      <c r="A665" s="360" t="s">
        <v>563</v>
      </c>
      <c r="B665" s="361">
        <v>0</v>
      </c>
      <c r="C665" s="361">
        <v>24</v>
      </c>
      <c r="D665" s="361">
        <v>26</v>
      </c>
      <c r="E665" s="53">
        <f>D665/C665*100</f>
        <v>108.33333333333333</v>
      </c>
      <c r="F665" s="361">
        <v>24</v>
      </c>
      <c r="G665" s="53">
        <f aca="true" t="shared" si="75" ref="G665:G670">(D665-F665)/F665*100</f>
        <v>8.333333333333332</v>
      </c>
      <c r="H665" s="437"/>
    </row>
    <row r="666" spans="1:8" ht="19.5" customHeight="1">
      <c r="A666" s="360" t="s">
        <v>564</v>
      </c>
      <c r="B666" s="361">
        <v>0</v>
      </c>
      <c r="C666" s="361">
        <v>0</v>
      </c>
      <c r="D666" s="361"/>
      <c r="E666" s="53"/>
      <c r="F666" s="231"/>
      <c r="G666" s="53"/>
      <c r="H666" s="437"/>
    </row>
    <row r="667" spans="1:8" ht="19.5" customHeight="1">
      <c r="A667" s="432" t="s">
        <v>565</v>
      </c>
      <c r="B667" s="373">
        <v>246</v>
      </c>
      <c r="C667" s="373">
        <f>SUM(C668:C674)</f>
        <v>479</v>
      </c>
      <c r="D667" s="373">
        <f>SUM(D668:D674)</f>
        <v>290</v>
      </c>
      <c r="E667" s="53">
        <f>D667/C667*100</f>
        <v>60.5427974947808</v>
      </c>
      <c r="F667" s="373">
        <f>SUM(F668:F674)</f>
        <v>235</v>
      </c>
      <c r="G667" s="53"/>
      <c r="H667" s="437"/>
    </row>
    <row r="668" spans="1:8" ht="19.5" customHeight="1">
      <c r="A668" s="360" t="s">
        <v>72</v>
      </c>
      <c r="B668" s="361">
        <v>64</v>
      </c>
      <c r="C668" s="361">
        <v>64</v>
      </c>
      <c r="D668" s="361">
        <v>59</v>
      </c>
      <c r="E668" s="53">
        <f>D668/C668*100</f>
        <v>92.1875</v>
      </c>
      <c r="F668" s="361">
        <v>68</v>
      </c>
      <c r="G668" s="53">
        <f t="shared" si="75"/>
        <v>-13.23529411764706</v>
      </c>
      <c r="H668" s="437"/>
    </row>
    <row r="669" spans="1:8" ht="19.5" customHeight="1">
      <c r="A669" s="360" t="s">
        <v>73</v>
      </c>
      <c r="B669" s="361">
        <v>18</v>
      </c>
      <c r="C669" s="361">
        <v>18</v>
      </c>
      <c r="D669" s="361">
        <v>18</v>
      </c>
      <c r="E669" s="53">
        <f>D669/C669*100</f>
        <v>100</v>
      </c>
      <c r="F669" s="231">
        <v>4</v>
      </c>
      <c r="G669" s="53">
        <f t="shared" si="75"/>
        <v>350</v>
      </c>
      <c r="H669" s="437"/>
    </row>
    <row r="670" spans="1:8" ht="19.5" customHeight="1">
      <c r="A670" s="360" t="s">
        <v>74</v>
      </c>
      <c r="B670" s="361">
        <v>122</v>
      </c>
      <c r="C670" s="361">
        <v>122</v>
      </c>
      <c r="D670" s="361">
        <v>126</v>
      </c>
      <c r="E670" s="53">
        <f>D670/C670*100</f>
        <v>103.27868852459017</v>
      </c>
      <c r="F670" s="231"/>
      <c r="G670" s="53"/>
      <c r="H670" s="437"/>
    </row>
    <row r="671" spans="1:8" ht="19.5" customHeight="1">
      <c r="A671" s="360" t="s">
        <v>114</v>
      </c>
      <c r="B671" s="361">
        <v>0</v>
      </c>
      <c r="C671" s="361">
        <v>0</v>
      </c>
      <c r="D671" s="361"/>
      <c r="E671" s="53"/>
      <c r="F671" s="231"/>
      <c r="G671" s="53"/>
      <c r="H671" s="437"/>
    </row>
    <row r="672" spans="1:8" ht="19.5" customHeight="1">
      <c r="A672" s="360" t="s">
        <v>81</v>
      </c>
      <c r="B672" s="361">
        <v>0</v>
      </c>
      <c r="C672" s="361">
        <v>0</v>
      </c>
      <c r="D672" s="361"/>
      <c r="E672" s="53"/>
      <c r="F672" s="231">
        <v>119</v>
      </c>
      <c r="G672" s="53"/>
      <c r="H672" s="437"/>
    </row>
    <row r="673" spans="1:8" ht="19.5" customHeight="1">
      <c r="A673" s="360" t="s">
        <v>566</v>
      </c>
      <c r="B673" s="361">
        <v>35</v>
      </c>
      <c r="C673" s="361">
        <v>35</v>
      </c>
      <c r="D673" s="361">
        <v>59</v>
      </c>
      <c r="E673" s="53">
        <f>D673/C673*100</f>
        <v>168.57142857142858</v>
      </c>
      <c r="F673" s="231"/>
      <c r="G673" s="53"/>
      <c r="H673" s="437"/>
    </row>
    <row r="674" spans="1:8" ht="19.5" customHeight="1">
      <c r="A674" s="360" t="s">
        <v>567</v>
      </c>
      <c r="B674" s="361">
        <v>7</v>
      </c>
      <c r="C674" s="361">
        <v>240</v>
      </c>
      <c r="D674" s="361">
        <v>28</v>
      </c>
      <c r="E674" s="53">
        <f>D674/C674*100</f>
        <v>11.666666666666666</v>
      </c>
      <c r="F674" s="231">
        <v>44</v>
      </c>
      <c r="G674" s="53">
        <f aca="true" t="shared" si="76" ref="G674:G684">(D674-F674)/F674*100</f>
        <v>-36.36363636363637</v>
      </c>
      <c r="H674" s="437"/>
    </row>
    <row r="675" spans="1:8" ht="19.5" customHeight="1">
      <c r="A675" s="432" t="s">
        <v>568</v>
      </c>
      <c r="B675" s="373">
        <v>0</v>
      </c>
      <c r="C675" s="373">
        <f>SUM(C676)</f>
        <v>0</v>
      </c>
      <c r="D675" s="373">
        <f>SUM(D676)</f>
        <v>0</v>
      </c>
      <c r="E675" s="53"/>
      <c r="F675" s="373">
        <f>SUM(F676)</f>
        <v>60</v>
      </c>
      <c r="G675" s="53"/>
      <c r="H675" s="437"/>
    </row>
    <row r="676" spans="1:8" ht="19.5" customHeight="1">
      <c r="A676" s="360" t="s">
        <v>569</v>
      </c>
      <c r="B676" s="361">
        <v>0</v>
      </c>
      <c r="C676" s="361">
        <v>0</v>
      </c>
      <c r="D676" s="361"/>
      <c r="E676" s="53"/>
      <c r="F676" s="231">
        <v>60</v>
      </c>
      <c r="G676" s="53">
        <f t="shared" si="76"/>
        <v>-100</v>
      </c>
      <c r="H676" s="437"/>
    </row>
    <row r="677" spans="1:8" ht="19.5" customHeight="1">
      <c r="A677" s="432" t="s">
        <v>570</v>
      </c>
      <c r="B677" s="373">
        <v>0</v>
      </c>
      <c r="C677" s="373">
        <f>SUM(C678)</f>
        <v>67</v>
      </c>
      <c r="D677" s="373">
        <f>SUM(D678)</f>
        <v>273</v>
      </c>
      <c r="E677" s="53">
        <f>D677/C677*100</f>
        <v>407.4626865671642</v>
      </c>
      <c r="F677" s="373">
        <f>SUM(F678)</f>
        <v>722</v>
      </c>
      <c r="G677" s="53"/>
      <c r="H677" s="437"/>
    </row>
    <row r="678" spans="1:8" ht="19.5" customHeight="1">
      <c r="A678" s="360" t="s">
        <v>571</v>
      </c>
      <c r="B678" s="361">
        <v>0</v>
      </c>
      <c r="C678" s="361">
        <v>67</v>
      </c>
      <c r="D678" s="361">
        <v>273</v>
      </c>
      <c r="E678" s="53">
        <f>D678/C678*100</f>
        <v>407.4626865671642</v>
      </c>
      <c r="F678" s="231">
        <v>722</v>
      </c>
      <c r="G678" s="53"/>
      <c r="H678" s="437"/>
    </row>
    <row r="679" spans="1:8" ht="19.5" customHeight="1">
      <c r="A679" s="432" t="s">
        <v>572</v>
      </c>
      <c r="B679" s="373">
        <v>1303</v>
      </c>
      <c r="C679" s="373">
        <f>C680+C689+C693+C702+C708+C715+C721+C724+C727+C729+C731+C737+C739+C741+C756</f>
        <v>3522</v>
      </c>
      <c r="D679" s="373">
        <f>D680+D689+D693+D702+D708+D715+D721+D724+D727+D729+D731+D737+D739+D741+D756</f>
        <v>2376</v>
      </c>
      <c r="E679" s="53">
        <f>D679/C679*100</f>
        <v>67.46166950596252</v>
      </c>
      <c r="F679" s="373">
        <f>F680+F689+F693+F702+F708+F715+F721+F724+F727+F729+F731+F737+F739+F741+F756</f>
        <v>10023</v>
      </c>
      <c r="G679" s="53">
        <f t="shared" si="76"/>
        <v>-76.29452259802454</v>
      </c>
      <c r="H679" s="437"/>
    </row>
    <row r="680" spans="1:8" ht="19.5" customHeight="1">
      <c r="A680" s="432" t="s">
        <v>573</v>
      </c>
      <c r="B680" s="373">
        <v>94</v>
      </c>
      <c r="C680" s="373">
        <f>SUM(C681:C688)</f>
        <v>94</v>
      </c>
      <c r="D680" s="373">
        <f>SUM(D681:D688)</f>
        <v>168</v>
      </c>
      <c r="E680" s="53">
        <f>D680/C680*100</f>
        <v>178.72340425531914</v>
      </c>
      <c r="F680" s="373">
        <f>SUM(F681:F688)</f>
        <v>104</v>
      </c>
      <c r="G680" s="53">
        <f t="shared" si="76"/>
        <v>61.53846153846154</v>
      </c>
      <c r="H680" s="437"/>
    </row>
    <row r="681" spans="1:8" ht="19.5" customHeight="1">
      <c r="A681" s="360" t="s">
        <v>72</v>
      </c>
      <c r="B681" s="361">
        <v>94</v>
      </c>
      <c r="C681" s="361">
        <v>94</v>
      </c>
      <c r="D681" s="361">
        <v>94</v>
      </c>
      <c r="E681" s="53">
        <f>D681/C681*100</f>
        <v>100</v>
      </c>
      <c r="F681" s="361">
        <v>104</v>
      </c>
      <c r="G681" s="53">
        <f t="shared" si="76"/>
        <v>-9.615384615384617</v>
      </c>
      <c r="H681" s="437"/>
    </row>
    <row r="682" spans="1:8" ht="19.5" customHeight="1">
      <c r="A682" s="360" t="s">
        <v>73</v>
      </c>
      <c r="B682" s="361">
        <v>0</v>
      </c>
      <c r="C682" s="361">
        <v>0</v>
      </c>
      <c r="D682" s="361">
        <v>74</v>
      </c>
      <c r="E682" s="53"/>
      <c r="F682" s="361">
        <f>SUM(F683:F690)</f>
        <v>0</v>
      </c>
      <c r="G682" s="53"/>
      <c r="H682" s="437"/>
    </row>
    <row r="683" spans="1:8" ht="19.5" customHeight="1">
      <c r="A683" s="360" t="s">
        <v>74</v>
      </c>
      <c r="B683" s="361">
        <v>0</v>
      </c>
      <c r="C683" s="361">
        <v>0</v>
      </c>
      <c r="D683" s="361"/>
      <c r="E683" s="53"/>
      <c r="F683" s="231"/>
      <c r="G683" s="53"/>
      <c r="H683" s="437"/>
    </row>
    <row r="684" spans="1:8" ht="19.5" customHeight="1">
      <c r="A684" s="360" t="s">
        <v>574</v>
      </c>
      <c r="B684" s="361">
        <v>0</v>
      </c>
      <c r="C684" s="361">
        <v>0</v>
      </c>
      <c r="D684" s="361"/>
      <c r="E684" s="53"/>
      <c r="F684" s="231"/>
      <c r="G684" s="53"/>
      <c r="H684" s="437"/>
    </row>
    <row r="685" spans="1:8" ht="19.5" customHeight="1">
      <c r="A685" s="360" t="s">
        <v>575</v>
      </c>
      <c r="B685" s="361">
        <v>0</v>
      </c>
      <c r="C685" s="361">
        <v>0</v>
      </c>
      <c r="D685" s="361"/>
      <c r="E685" s="53"/>
      <c r="F685" s="231"/>
      <c r="G685" s="53"/>
      <c r="H685" s="437"/>
    </row>
    <row r="686" spans="1:8" ht="19.5" customHeight="1">
      <c r="A686" s="360" t="s">
        <v>576</v>
      </c>
      <c r="B686" s="361">
        <v>0</v>
      </c>
      <c r="C686" s="361">
        <v>0</v>
      </c>
      <c r="D686" s="361"/>
      <c r="E686" s="53"/>
      <c r="F686" s="231"/>
      <c r="G686" s="53"/>
      <c r="H686" s="437"/>
    </row>
    <row r="687" spans="1:8" ht="19.5" customHeight="1">
      <c r="A687" s="360" t="s">
        <v>577</v>
      </c>
      <c r="B687" s="361">
        <v>0</v>
      </c>
      <c r="C687" s="361">
        <v>0</v>
      </c>
      <c r="D687" s="361"/>
      <c r="E687" s="53"/>
      <c r="F687" s="231"/>
      <c r="G687" s="53"/>
      <c r="H687" s="437"/>
    </row>
    <row r="688" spans="1:8" ht="19.5" customHeight="1">
      <c r="A688" s="360" t="s">
        <v>578</v>
      </c>
      <c r="B688" s="361">
        <v>0</v>
      </c>
      <c r="C688" s="361">
        <v>0</v>
      </c>
      <c r="D688" s="361"/>
      <c r="E688" s="53"/>
      <c r="F688" s="231"/>
      <c r="G688" s="53"/>
      <c r="H688" s="437"/>
    </row>
    <row r="689" spans="1:8" ht="19.5" customHeight="1">
      <c r="A689" s="432" t="s">
        <v>579</v>
      </c>
      <c r="B689" s="373">
        <v>0</v>
      </c>
      <c r="C689" s="373">
        <f>SUM(C690:C692)</f>
        <v>0</v>
      </c>
      <c r="D689" s="361"/>
      <c r="E689" s="53"/>
      <c r="F689" s="231"/>
      <c r="G689" s="53"/>
      <c r="H689" s="437"/>
    </row>
    <row r="690" spans="1:8" ht="19.5" customHeight="1">
      <c r="A690" s="360" t="s">
        <v>580</v>
      </c>
      <c r="B690" s="361">
        <v>0</v>
      </c>
      <c r="C690" s="361">
        <v>0</v>
      </c>
      <c r="D690" s="361"/>
      <c r="E690" s="53"/>
      <c r="F690" s="231"/>
      <c r="G690" s="53"/>
      <c r="H690" s="437"/>
    </row>
    <row r="691" spans="1:8" ht="19.5" customHeight="1">
      <c r="A691" s="360" t="s">
        <v>581</v>
      </c>
      <c r="B691" s="361">
        <v>0</v>
      </c>
      <c r="C691" s="361">
        <v>0</v>
      </c>
      <c r="D691" s="361"/>
      <c r="E691" s="53"/>
      <c r="F691" s="361">
        <f>SUM(F692:F694)</f>
        <v>2700</v>
      </c>
      <c r="G691" s="53"/>
      <c r="H691" s="437"/>
    </row>
    <row r="692" spans="1:8" ht="19.5" customHeight="1">
      <c r="A692" s="360" t="s">
        <v>582</v>
      </c>
      <c r="B692" s="361">
        <v>0</v>
      </c>
      <c r="C692" s="361">
        <v>0</v>
      </c>
      <c r="D692" s="361"/>
      <c r="E692" s="53"/>
      <c r="F692" s="231"/>
      <c r="G692" s="53"/>
      <c r="H692" s="437"/>
    </row>
    <row r="693" spans="1:8" ht="19.5" customHeight="1">
      <c r="A693" s="432" t="s">
        <v>583</v>
      </c>
      <c r="B693" s="373">
        <v>1209</v>
      </c>
      <c r="C693" s="373">
        <f>SUM(C694:C701)</f>
        <v>1249</v>
      </c>
      <c r="D693" s="373">
        <f>SUM(D694:D701)</f>
        <v>1373</v>
      </c>
      <c r="E693" s="53">
        <f>D693/C693*100</f>
        <v>109.9279423538831</v>
      </c>
      <c r="F693" s="373">
        <f>SUM(F694:F701)</f>
        <v>2700</v>
      </c>
      <c r="G693" s="53"/>
      <c r="H693" s="437"/>
    </row>
    <row r="694" spans="1:8" ht="19.5" customHeight="1">
      <c r="A694" s="360" t="s">
        <v>584</v>
      </c>
      <c r="B694" s="361">
        <v>937</v>
      </c>
      <c r="C694" s="361">
        <v>937</v>
      </c>
      <c r="D694" s="361">
        <v>437</v>
      </c>
      <c r="E694" s="53">
        <f>D694/C694*100</f>
        <v>46.638207043756665</v>
      </c>
      <c r="F694" s="231"/>
      <c r="G694" s="53"/>
      <c r="H694" s="437"/>
    </row>
    <row r="695" spans="1:8" ht="19.5" customHeight="1">
      <c r="A695" s="360" t="s">
        <v>585</v>
      </c>
      <c r="B695" s="361">
        <v>0</v>
      </c>
      <c r="C695" s="361">
        <v>40</v>
      </c>
      <c r="D695" s="361">
        <v>408</v>
      </c>
      <c r="E695" s="53">
        <f>D695/C695*100</f>
        <v>1019.9999999999999</v>
      </c>
      <c r="F695" s="361">
        <v>700</v>
      </c>
      <c r="G695" s="53">
        <f>(D695-F695)/F695*100</f>
        <v>-41.714285714285715</v>
      </c>
      <c r="H695" s="437"/>
    </row>
    <row r="696" spans="1:8" ht="19.5" customHeight="1">
      <c r="A696" s="360" t="s">
        <v>586</v>
      </c>
      <c r="B696" s="361">
        <v>0</v>
      </c>
      <c r="C696" s="361">
        <v>0</v>
      </c>
      <c r="D696" s="361"/>
      <c r="E696" s="53"/>
      <c r="F696" s="231"/>
      <c r="G696" s="53"/>
      <c r="H696" s="437"/>
    </row>
    <row r="697" spans="1:8" ht="19.5" customHeight="1">
      <c r="A697" s="360" t="s">
        <v>587</v>
      </c>
      <c r="B697" s="361">
        <v>0</v>
      </c>
      <c r="C697" s="361">
        <v>0</v>
      </c>
      <c r="D697" s="361"/>
      <c r="E697" s="53"/>
      <c r="F697" s="231"/>
      <c r="G697" s="53"/>
      <c r="H697" s="437"/>
    </row>
    <row r="698" spans="1:8" ht="19.5" customHeight="1">
      <c r="A698" s="360" t="s">
        <v>588</v>
      </c>
      <c r="B698" s="361">
        <v>0</v>
      </c>
      <c r="C698" s="361">
        <v>0</v>
      </c>
      <c r="D698" s="361"/>
      <c r="E698" s="53"/>
      <c r="F698" s="231"/>
      <c r="G698" s="53"/>
      <c r="H698" s="437"/>
    </row>
    <row r="699" spans="1:8" ht="19.5" customHeight="1">
      <c r="A699" s="360" t="s">
        <v>589</v>
      </c>
      <c r="B699" s="361">
        <v>0</v>
      </c>
      <c r="C699" s="361">
        <v>0</v>
      </c>
      <c r="D699" s="361"/>
      <c r="E699" s="53"/>
      <c r="F699" s="231"/>
      <c r="G699" s="53"/>
      <c r="H699" s="437"/>
    </row>
    <row r="700" spans="1:8" ht="19.5" customHeight="1">
      <c r="A700" s="360" t="s">
        <v>590</v>
      </c>
      <c r="B700" s="361">
        <v>272</v>
      </c>
      <c r="C700" s="361">
        <v>272</v>
      </c>
      <c r="D700" s="361">
        <v>528</v>
      </c>
      <c r="E700" s="53">
        <f>D700/C700*100</f>
        <v>194.11764705882354</v>
      </c>
      <c r="F700" s="231">
        <v>1800</v>
      </c>
      <c r="G700" s="53"/>
      <c r="H700" s="437"/>
    </row>
    <row r="701" spans="1:8" ht="19.5" customHeight="1">
      <c r="A701" s="360" t="s">
        <v>591</v>
      </c>
      <c r="B701" s="361">
        <v>0</v>
      </c>
      <c r="C701" s="361">
        <v>0</v>
      </c>
      <c r="D701" s="361"/>
      <c r="E701" s="53"/>
      <c r="F701" s="231">
        <v>200</v>
      </c>
      <c r="G701" s="53"/>
      <c r="H701" s="437"/>
    </row>
    <row r="702" spans="1:8" ht="19.5" customHeight="1">
      <c r="A702" s="432" t="s">
        <v>592</v>
      </c>
      <c r="B702" s="373">
        <v>0</v>
      </c>
      <c r="C702" s="373">
        <f>SUM(C703:C707)</f>
        <v>1979</v>
      </c>
      <c r="D702" s="373">
        <f>SUM(D703:D707)</f>
        <v>318</v>
      </c>
      <c r="E702" s="53">
        <f>D702/C702*100</f>
        <v>16.068721576553816</v>
      </c>
      <c r="F702" s="373">
        <f>SUM(F703:F707)</f>
        <v>500</v>
      </c>
      <c r="G702" s="53"/>
      <c r="H702" s="437"/>
    </row>
    <row r="703" spans="1:8" ht="19.5" customHeight="1">
      <c r="A703" s="360" t="s">
        <v>593</v>
      </c>
      <c r="B703" s="361">
        <v>0</v>
      </c>
      <c r="C703" s="361">
        <v>1979</v>
      </c>
      <c r="D703" s="361">
        <v>318</v>
      </c>
      <c r="E703" s="53">
        <f>D703/C703*100</f>
        <v>16.068721576553816</v>
      </c>
      <c r="F703" s="231">
        <v>500</v>
      </c>
      <c r="G703" s="53">
        <f>(D703-F703)/F703*100</f>
        <v>-36.4</v>
      </c>
      <c r="H703" s="437"/>
    </row>
    <row r="704" spans="1:8" ht="19.5" customHeight="1">
      <c r="A704" s="360" t="s">
        <v>594</v>
      </c>
      <c r="B704" s="361">
        <v>0</v>
      </c>
      <c r="C704" s="361">
        <v>0</v>
      </c>
      <c r="D704" s="361"/>
      <c r="E704" s="53"/>
      <c r="F704" s="361"/>
      <c r="G704" s="53"/>
      <c r="H704" s="437"/>
    </row>
    <row r="705" spans="1:8" ht="19.5" customHeight="1">
      <c r="A705" s="360" t="s">
        <v>595</v>
      </c>
      <c r="B705" s="361">
        <v>0</v>
      </c>
      <c r="C705" s="361">
        <v>0</v>
      </c>
      <c r="D705" s="361"/>
      <c r="E705" s="53"/>
      <c r="F705" s="231"/>
      <c r="G705" s="53"/>
      <c r="H705" s="437"/>
    </row>
    <row r="706" spans="1:8" ht="19.5" customHeight="1">
      <c r="A706" s="360" t="s">
        <v>596</v>
      </c>
      <c r="B706" s="361">
        <v>0</v>
      </c>
      <c r="C706" s="361">
        <v>0</v>
      </c>
      <c r="D706" s="361"/>
      <c r="E706" s="53"/>
      <c r="F706" s="231"/>
      <c r="G706" s="53"/>
      <c r="H706" s="437"/>
    </row>
    <row r="707" spans="1:8" ht="19.5" customHeight="1">
      <c r="A707" s="360" t="s">
        <v>597</v>
      </c>
      <c r="B707" s="361">
        <v>0</v>
      </c>
      <c r="C707" s="361">
        <v>0</v>
      </c>
      <c r="D707" s="361"/>
      <c r="E707" s="53"/>
      <c r="F707" s="231"/>
      <c r="G707" s="53"/>
      <c r="H707" s="437"/>
    </row>
    <row r="708" spans="1:8" ht="19.5" customHeight="1">
      <c r="A708" s="432" t="s">
        <v>598</v>
      </c>
      <c r="B708" s="373">
        <f>SUM(B709:B714)</f>
        <v>0</v>
      </c>
      <c r="C708" s="373">
        <f>SUM(C709:C714)</f>
        <v>0</v>
      </c>
      <c r="D708" s="373">
        <f>SUM(D709:D714)</f>
        <v>30</v>
      </c>
      <c r="E708" s="53"/>
      <c r="F708" s="373">
        <f>SUM(F709:F714)</f>
        <v>334</v>
      </c>
      <c r="G708" s="53"/>
      <c r="H708" s="437"/>
    </row>
    <row r="709" spans="1:8" ht="19.5" customHeight="1">
      <c r="A709" s="360" t="s">
        <v>599</v>
      </c>
      <c r="B709" s="361">
        <v>0</v>
      </c>
      <c r="C709" s="361">
        <v>0</v>
      </c>
      <c r="D709" s="361"/>
      <c r="E709" s="53"/>
      <c r="F709" s="231">
        <v>318</v>
      </c>
      <c r="G709" s="53"/>
      <c r="H709" s="437"/>
    </row>
    <row r="710" spans="1:8" ht="19.5" customHeight="1">
      <c r="A710" s="360" t="s">
        <v>600</v>
      </c>
      <c r="B710" s="361">
        <v>0</v>
      </c>
      <c r="C710" s="361">
        <v>0</v>
      </c>
      <c r="D710" s="361">
        <v>30</v>
      </c>
      <c r="E710" s="53"/>
      <c r="F710" s="361">
        <v>16</v>
      </c>
      <c r="G710" s="53"/>
      <c r="H710" s="437"/>
    </row>
    <row r="711" spans="1:8" ht="19.5" customHeight="1">
      <c r="A711" s="360" t="s">
        <v>601</v>
      </c>
      <c r="B711" s="361">
        <v>0</v>
      </c>
      <c r="C711" s="361">
        <v>0</v>
      </c>
      <c r="D711" s="361"/>
      <c r="E711" s="53"/>
      <c r="F711" s="231"/>
      <c r="G711" s="53"/>
      <c r="H711" s="437"/>
    </row>
    <row r="712" spans="1:8" ht="19.5" customHeight="1">
      <c r="A712" s="360" t="s">
        <v>602</v>
      </c>
      <c r="B712" s="361">
        <v>0</v>
      </c>
      <c r="C712" s="361">
        <v>0</v>
      </c>
      <c r="D712" s="361"/>
      <c r="E712" s="53"/>
      <c r="F712" s="231"/>
      <c r="G712" s="53"/>
      <c r="H712" s="437"/>
    </row>
    <row r="713" spans="1:8" ht="19.5" customHeight="1">
      <c r="A713" s="360" t="s">
        <v>603</v>
      </c>
      <c r="B713" s="361">
        <v>0</v>
      </c>
      <c r="C713" s="361">
        <v>0</v>
      </c>
      <c r="D713" s="361"/>
      <c r="E713" s="53"/>
      <c r="F713" s="440"/>
      <c r="G713" s="53"/>
      <c r="H713" s="437"/>
    </row>
    <row r="714" spans="1:8" ht="19.5" customHeight="1">
      <c r="A714" s="360" t="s">
        <v>604</v>
      </c>
      <c r="B714" s="361">
        <v>0</v>
      </c>
      <c r="C714" s="361">
        <v>0</v>
      </c>
      <c r="D714" s="361"/>
      <c r="E714" s="53"/>
      <c r="F714" s="231"/>
      <c r="G714" s="53"/>
      <c r="H714" s="437"/>
    </row>
    <row r="715" spans="1:8" ht="19.5" customHeight="1">
      <c r="A715" s="432" t="s">
        <v>605</v>
      </c>
      <c r="B715" s="373">
        <v>0</v>
      </c>
      <c r="C715" s="373">
        <f>SUM(C716:C720)</f>
        <v>0</v>
      </c>
      <c r="D715" s="373">
        <f>SUM(D716:D720)</f>
        <v>460</v>
      </c>
      <c r="E715" s="53"/>
      <c r="F715" s="373">
        <f>SUM(F716:F720)</f>
        <v>281</v>
      </c>
      <c r="G715" s="53"/>
      <c r="H715" s="437"/>
    </row>
    <row r="716" spans="1:8" ht="19.5" customHeight="1">
      <c r="A716" s="360" t="s">
        <v>606</v>
      </c>
      <c r="B716" s="361">
        <v>0</v>
      </c>
      <c r="C716" s="361">
        <v>0</v>
      </c>
      <c r="D716" s="361">
        <v>460</v>
      </c>
      <c r="E716" s="53"/>
      <c r="F716" s="231">
        <v>281</v>
      </c>
      <c r="G716" s="53"/>
      <c r="H716" s="437"/>
    </row>
    <row r="717" spans="1:8" ht="19.5" customHeight="1">
      <c r="A717" s="360" t="s">
        <v>607</v>
      </c>
      <c r="B717" s="361">
        <v>0</v>
      </c>
      <c r="C717" s="361">
        <v>0</v>
      </c>
      <c r="D717" s="361">
        <f aca="true" t="shared" si="77" ref="B717:F717">SUM(D718:D722)</f>
        <v>0</v>
      </c>
      <c r="E717" s="53"/>
      <c r="F717" s="361">
        <f t="shared" si="77"/>
        <v>0</v>
      </c>
      <c r="G717" s="53"/>
      <c r="H717" s="437"/>
    </row>
    <row r="718" spans="1:8" ht="19.5" customHeight="1">
      <c r="A718" s="360" t="s">
        <v>608</v>
      </c>
      <c r="B718" s="361">
        <v>0</v>
      </c>
      <c r="C718" s="361">
        <v>0</v>
      </c>
      <c r="D718" s="361"/>
      <c r="E718" s="53"/>
      <c r="F718" s="231"/>
      <c r="G718" s="53"/>
      <c r="H718" s="437"/>
    </row>
    <row r="719" spans="1:8" ht="19.5" customHeight="1">
      <c r="A719" s="360" t="s">
        <v>609</v>
      </c>
      <c r="B719" s="361">
        <v>0</v>
      </c>
      <c r="C719" s="361">
        <v>0</v>
      </c>
      <c r="D719" s="361"/>
      <c r="E719" s="53"/>
      <c r="F719" s="440"/>
      <c r="G719" s="53"/>
      <c r="H719" s="437"/>
    </row>
    <row r="720" spans="1:8" ht="19.5" customHeight="1">
      <c r="A720" s="360" t="s">
        <v>610</v>
      </c>
      <c r="B720" s="361">
        <v>0</v>
      </c>
      <c r="C720" s="361">
        <v>0</v>
      </c>
      <c r="D720" s="361"/>
      <c r="E720" s="53"/>
      <c r="F720" s="231"/>
      <c r="G720" s="53"/>
      <c r="H720" s="437"/>
    </row>
    <row r="721" spans="1:8" ht="19.5" customHeight="1">
      <c r="A721" s="432" t="s">
        <v>611</v>
      </c>
      <c r="B721" s="373">
        <v>0</v>
      </c>
      <c r="C721" s="373">
        <f>SUM(C722:C723)</f>
        <v>0</v>
      </c>
      <c r="D721" s="361"/>
      <c r="E721" s="53"/>
      <c r="F721" s="231"/>
      <c r="G721" s="53"/>
      <c r="H721" s="437"/>
    </row>
    <row r="722" spans="1:8" ht="19.5" customHeight="1">
      <c r="A722" s="360" t="s">
        <v>612</v>
      </c>
      <c r="B722" s="361">
        <v>0</v>
      </c>
      <c r="C722" s="361">
        <v>0</v>
      </c>
      <c r="D722" s="361"/>
      <c r="E722" s="53"/>
      <c r="F722" s="231"/>
      <c r="G722" s="53"/>
      <c r="H722" s="437"/>
    </row>
    <row r="723" spans="1:8" ht="19.5" customHeight="1">
      <c r="A723" s="360" t="s">
        <v>613</v>
      </c>
      <c r="B723" s="361">
        <v>0</v>
      </c>
      <c r="C723" s="361">
        <v>0</v>
      </c>
      <c r="D723" s="361">
        <f aca="true" t="shared" si="78" ref="B723:F723">SUM(D724:D725)</f>
        <v>0</v>
      </c>
      <c r="E723" s="53"/>
      <c r="F723" s="361">
        <f t="shared" si="78"/>
        <v>0</v>
      </c>
      <c r="G723" s="53"/>
      <c r="H723" s="437"/>
    </row>
    <row r="724" spans="1:8" ht="19.5" customHeight="1">
      <c r="A724" s="432" t="s">
        <v>614</v>
      </c>
      <c r="B724" s="373">
        <v>0</v>
      </c>
      <c r="C724" s="373">
        <f>SUM(C725:C726)</f>
        <v>0</v>
      </c>
      <c r="D724" s="361"/>
      <c r="E724" s="53"/>
      <c r="F724" s="231"/>
      <c r="G724" s="53"/>
      <c r="H724" s="437"/>
    </row>
    <row r="725" spans="1:8" ht="19.5" customHeight="1">
      <c r="A725" s="360" t="s">
        <v>615</v>
      </c>
      <c r="B725" s="361">
        <v>0</v>
      </c>
      <c r="C725" s="361">
        <v>0</v>
      </c>
      <c r="D725" s="361"/>
      <c r="E725" s="53"/>
      <c r="F725" s="231"/>
      <c r="G725" s="53"/>
      <c r="H725" s="437"/>
    </row>
    <row r="726" spans="1:8" ht="19.5" customHeight="1">
      <c r="A726" s="360" t="s">
        <v>616</v>
      </c>
      <c r="B726" s="361">
        <v>0</v>
      </c>
      <c r="C726" s="361">
        <v>0</v>
      </c>
      <c r="D726" s="361">
        <f aca="true" t="shared" si="79" ref="B726:F726">SUM(D727:D728)</f>
        <v>0</v>
      </c>
      <c r="E726" s="53"/>
      <c r="F726" s="361">
        <f t="shared" si="79"/>
        <v>0</v>
      </c>
      <c r="G726" s="53"/>
      <c r="H726" s="437"/>
    </row>
    <row r="727" spans="1:8" ht="19.5" customHeight="1">
      <c r="A727" s="432" t="s">
        <v>617</v>
      </c>
      <c r="B727" s="373">
        <v>0</v>
      </c>
      <c r="C727" s="373">
        <f>SUM(C728)</f>
        <v>0</v>
      </c>
      <c r="D727" s="361"/>
      <c r="E727" s="53"/>
      <c r="F727" s="231"/>
      <c r="G727" s="53"/>
      <c r="H727" s="437"/>
    </row>
    <row r="728" spans="1:8" ht="19.5" customHeight="1">
      <c r="A728" s="360" t="s">
        <v>618</v>
      </c>
      <c r="B728" s="361">
        <v>0</v>
      </c>
      <c r="C728" s="361">
        <v>0</v>
      </c>
      <c r="D728" s="361"/>
      <c r="E728" s="53"/>
      <c r="F728" s="440"/>
      <c r="G728" s="53"/>
      <c r="H728" s="437"/>
    </row>
    <row r="729" spans="1:8" ht="19.5" customHeight="1">
      <c r="A729" s="432" t="s">
        <v>619</v>
      </c>
      <c r="B729" s="373">
        <v>0</v>
      </c>
      <c r="C729" s="373">
        <f>SUM(C730)</f>
        <v>0</v>
      </c>
      <c r="D729" s="361">
        <f aca="true" t="shared" si="80" ref="B729:F729">D730</f>
        <v>0</v>
      </c>
      <c r="E729" s="53"/>
      <c r="F729" s="361">
        <f t="shared" si="80"/>
        <v>0</v>
      </c>
      <c r="G729" s="53"/>
      <c r="H729" s="437"/>
    </row>
    <row r="730" spans="1:8" ht="19.5" customHeight="1">
      <c r="A730" s="360" t="s">
        <v>620</v>
      </c>
      <c r="B730" s="361">
        <v>0</v>
      </c>
      <c r="C730" s="361">
        <v>0</v>
      </c>
      <c r="D730" s="361"/>
      <c r="E730" s="53"/>
      <c r="F730" s="231"/>
      <c r="G730" s="53"/>
      <c r="H730" s="437"/>
    </row>
    <row r="731" spans="1:8" ht="19.5" customHeight="1">
      <c r="A731" s="432" t="s">
        <v>621</v>
      </c>
      <c r="B731" s="373">
        <v>0</v>
      </c>
      <c r="C731" s="373">
        <f>SUM(C732:C736)</f>
        <v>0</v>
      </c>
      <c r="D731" s="361">
        <f aca="true" t="shared" si="81" ref="B731:F731">D732</f>
        <v>0</v>
      </c>
      <c r="E731" s="53"/>
      <c r="F731" s="361">
        <f t="shared" si="81"/>
        <v>0</v>
      </c>
      <c r="G731" s="53"/>
      <c r="H731" s="437"/>
    </row>
    <row r="732" spans="1:8" ht="19.5" customHeight="1">
      <c r="A732" s="360" t="s">
        <v>622</v>
      </c>
      <c r="B732" s="361">
        <v>0</v>
      </c>
      <c r="C732" s="361">
        <v>0</v>
      </c>
      <c r="D732" s="361"/>
      <c r="E732" s="53"/>
      <c r="F732" s="231"/>
      <c r="G732" s="53"/>
      <c r="H732" s="437"/>
    </row>
    <row r="733" spans="1:8" ht="19.5" customHeight="1">
      <c r="A733" s="360" t="s">
        <v>623</v>
      </c>
      <c r="B733" s="361">
        <v>0</v>
      </c>
      <c r="C733" s="361">
        <v>0</v>
      </c>
      <c r="D733" s="361">
        <f aca="true" t="shared" si="82" ref="B733:F733">SUM(D734:D738)</f>
        <v>0</v>
      </c>
      <c r="E733" s="53"/>
      <c r="F733" s="361">
        <f t="shared" si="82"/>
        <v>0</v>
      </c>
      <c r="G733" s="53"/>
      <c r="H733" s="437"/>
    </row>
    <row r="734" spans="1:8" ht="19.5" customHeight="1">
      <c r="A734" s="360" t="s">
        <v>624</v>
      </c>
      <c r="B734" s="361">
        <v>0</v>
      </c>
      <c r="C734" s="361">
        <v>0</v>
      </c>
      <c r="D734" s="361"/>
      <c r="E734" s="53"/>
      <c r="F734" s="231"/>
      <c r="G734" s="53"/>
      <c r="H734" s="437"/>
    </row>
    <row r="735" spans="1:8" ht="19.5" customHeight="1">
      <c r="A735" s="360" t="s">
        <v>625</v>
      </c>
      <c r="B735" s="361">
        <v>0</v>
      </c>
      <c r="C735" s="361">
        <v>0</v>
      </c>
      <c r="D735" s="361"/>
      <c r="E735" s="53"/>
      <c r="F735" s="231"/>
      <c r="G735" s="53"/>
      <c r="H735" s="437"/>
    </row>
    <row r="736" spans="1:8" ht="19.5" customHeight="1">
      <c r="A736" s="360" t="s">
        <v>626</v>
      </c>
      <c r="B736" s="361">
        <v>0</v>
      </c>
      <c r="C736" s="361">
        <v>0</v>
      </c>
      <c r="D736" s="361"/>
      <c r="E736" s="53"/>
      <c r="F736" s="231"/>
      <c r="G736" s="53"/>
      <c r="H736" s="437"/>
    </row>
    <row r="737" spans="1:8" ht="19.5" customHeight="1">
      <c r="A737" s="432" t="s">
        <v>627</v>
      </c>
      <c r="B737" s="373">
        <v>0</v>
      </c>
      <c r="C737" s="373">
        <f>SUM(C738)</f>
        <v>0</v>
      </c>
      <c r="D737" s="361"/>
      <c r="E737" s="53"/>
      <c r="F737" s="231"/>
      <c r="G737" s="53"/>
      <c r="H737" s="437"/>
    </row>
    <row r="738" spans="1:8" ht="19.5" customHeight="1">
      <c r="A738" s="360" t="s">
        <v>628</v>
      </c>
      <c r="B738" s="361">
        <v>0</v>
      </c>
      <c r="C738" s="361">
        <v>0</v>
      </c>
      <c r="D738" s="361"/>
      <c r="E738" s="53"/>
      <c r="F738" s="231"/>
      <c r="G738" s="53"/>
      <c r="H738" s="437"/>
    </row>
    <row r="739" spans="1:8" ht="19.5" customHeight="1">
      <c r="A739" s="432" t="s">
        <v>629</v>
      </c>
      <c r="B739" s="373">
        <v>0</v>
      </c>
      <c r="C739" s="373">
        <f>SUM(C740)</f>
        <v>0</v>
      </c>
      <c r="D739" s="361">
        <f aca="true" t="shared" si="83" ref="B739:F739">D740</f>
        <v>0</v>
      </c>
      <c r="E739" s="53"/>
      <c r="F739" s="361">
        <f t="shared" si="83"/>
        <v>0</v>
      </c>
      <c r="G739" s="53"/>
      <c r="H739" s="437"/>
    </row>
    <row r="740" spans="1:8" ht="19.5" customHeight="1">
      <c r="A740" s="360" t="s">
        <v>630</v>
      </c>
      <c r="B740" s="361">
        <v>0</v>
      </c>
      <c r="C740" s="361">
        <v>0</v>
      </c>
      <c r="D740" s="361"/>
      <c r="E740" s="53"/>
      <c r="F740" s="231"/>
      <c r="G740" s="53"/>
      <c r="H740" s="437"/>
    </row>
    <row r="741" spans="1:8" ht="19.5" customHeight="1">
      <c r="A741" s="432" t="s">
        <v>631</v>
      </c>
      <c r="B741" s="373">
        <v>0</v>
      </c>
      <c r="C741" s="373">
        <f>SUM(C742:C755)</f>
        <v>0</v>
      </c>
      <c r="D741" s="361">
        <f aca="true" t="shared" si="84" ref="B741:F741">D742</f>
        <v>0</v>
      </c>
      <c r="E741" s="53"/>
      <c r="F741" s="361">
        <f t="shared" si="84"/>
        <v>0</v>
      </c>
      <c r="G741" s="53"/>
      <c r="H741" s="437"/>
    </row>
    <row r="742" spans="1:8" ht="19.5" customHeight="1">
      <c r="A742" s="360" t="s">
        <v>72</v>
      </c>
      <c r="B742" s="361">
        <v>0</v>
      </c>
      <c r="C742" s="361">
        <v>0</v>
      </c>
      <c r="D742" s="361"/>
      <c r="E742" s="53"/>
      <c r="F742" s="231"/>
      <c r="G742" s="53"/>
      <c r="H742" s="437"/>
    </row>
    <row r="743" spans="1:8" ht="19.5" customHeight="1">
      <c r="A743" s="360" t="s">
        <v>73</v>
      </c>
      <c r="B743" s="361">
        <v>0</v>
      </c>
      <c r="C743" s="361">
        <v>0</v>
      </c>
      <c r="D743" s="361"/>
      <c r="E743" s="53"/>
      <c r="F743" s="361">
        <f>SUM(F744:F757)</f>
        <v>12208</v>
      </c>
      <c r="G743" s="53"/>
      <c r="H743" s="437"/>
    </row>
    <row r="744" spans="1:8" ht="19.5" customHeight="1">
      <c r="A744" s="360" t="s">
        <v>74</v>
      </c>
      <c r="B744" s="361">
        <v>0</v>
      </c>
      <c r="C744" s="361">
        <v>0</v>
      </c>
      <c r="D744" s="361"/>
      <c r="E744" s="53"/>
      <c r="F744" s="440"/>
      <c r="G744" s="53"/>
      <c r="H744" s="437"/>
    </row>
    <row r="745" spans="1:8" ht="19.5" customHeight="1">
      <c r="A745" s="360" t="s">
        <v>632</v>
      </c>
      <c r="B745" s="361">
        <v>0</v>
      </c>
      <c r="C745" s="361">
        <v>0</v>
      </c>
      <c r="D745" s="361"/>
      <c r="E745" s="53"/>
      <c r="F745" s="440"/>
      <c r="G745" s="53"/>
      <c r="H745" s="437"/>
    </row>
    <row r="746" spans="1:8" ht="19.5" customHeight="1">
      <c r="A746" s="360" t="s">
        <v>633</v>
      </c>
      <c r="B746" s="361">
        <v>0</v>
      </c>
      <c r="C746" s="361">
        <v>0</v>
      </c>
      <c r="D746" s="361"/>
      <c r="E746" s="53"/>
      <c r="F746" s="231"/>
      <c r="G746" s="53"/>
      <c r="H746" s="437"/>
    </row>
    <row r="747" spans="1:8" ht="19.5" customHeight="1">
      <c r="A747" s="360" t="s">
        <v>634</v>
      </c>
      <c r="B747" s="361">
        <v>0</v>
      </c>
      <c r="C747" s="361">
        <v>0</v>
      </c>
      <c r="D747" s="361"/>
      <c r="E747" s="53"/>
      <c r="F747" s="231"/>
      <c r="G747" s="53"/>
      <c r="H747" s="437"/>
    </row>
    <row r="748" spans="1:8" ht="19.5" customHeight="1">
      <c r="A748" s="360" t="s">
        <v>635</v>
      </c>
      <c r="B748" s="361">
        <v>0</v>
      </c>
      <c r="C748" s="361">
        <v>0</v>
      </c>
      <c r="D748" s="361"/>
      <c r="E748" s="53"/>
      <c r="F748" s="231"/>
      <c r="G748" s="53"/>
      <c r="H748" s="437"/>
    </row>
    <row r="749" spans="1:8" ht="19.5" customHeight="1">
      <c r="A749" s="360" t="s">
        <v>636</v>
      </c>
      <c r="B749" s="361">
        <v>0</v>
      </c>
      <c r="C749" s="361">
        <v>0</v>
      </c>
      <c r="D749" s="361"/>
      <c r="E749" s="53"/>
      <c r="F749" s="440"/>
      <c r="G749" s="53"/>
      <c r="H749" s="437"/>
    </row>
    <row r="750" spans="1:8" ht="19.5" customHeight="1">
      <c r="A750" s="360" t="s">
        <v>637</v>
      </c>
      <c r="B750" s="361">
        <v>0</v>
      </c>
      <c r="C750" s="361">
        <v>0</v>
      </c>
      <c r="D750" s="361"/>
      <c r="E750" s="53"/>
      <c r="F750" s="231"/>
      <c r="G750" s="53"/>
      <c r="H750" s="437"/>
    </row>
    <row r="751" spans="1:8" ht="19.5" customHeight="1">
      <c r="A751" s="360" t="s">
        <v>638</v>
      </c>
      <c r="B751" s="361">
        <v>0</v>
      </c>
      <c r="C751" s="361">
        <v>0</v>
      </c>
      <c r="D751" s="361"/>
      <c r="E751" s="53"/>
      <c r="F751" s="231"/>
      <c r="G751" s="53"/>
      <c r="H751" s="437"/>
    </row>
    <row r="752" spans="1:8" ht="19.5" customHeight="1">
      <c r="A752" s="360" t="s">
        <v>114</v>
      </c>
      <c r="B752" s="361">
        <v>0</v>
      </c>
      <c r="C752" s="361">
        <v>0</v>
      </c>
      <c r="D752" s="361"/>
      <c r="E752" s="53"/>
      <c r="F752" s="231"/>
      <c r="G752" s="53"/>
      <c r="H752" s="437"/>
    </row>
    <row r="753" spans="1:8" ht="19.5" customHeight="1">
      <c r="A753" s="360" t="s">
        <v>639</v>
      </c>
      <c r="B753" s="361">
        <v>0</v>
      </c>
      <c r="C753" s="361">
        <v>0</v>
      </c>
      <c r="D753" s="361"/>
      <c r="E753" s="53"/>
      <c r="F753" s="231"/>
      <c r="G753" s="53"/>
      <c r="H753" s="437"/>
    </row>
    <row r="754" spans="1:8" ht="19.5" customHeight="1">
      <c r="A754" s="360" t="s">
        <v>81</v>
      </c>
      <c r="B754" s="361">
        <v>0</v>
      </c>
      <c r="C754" s="361">
        <v>0</v>
      </c>
      <c r="D754" s="361"/>
      <c r="E754" s="53"/>
      <c r="F754" s="231"/>
      <c r="G754" s="53"/>
      <c r="H754" s="437"/>
    </row>
    <row r="755" spans="1:8" ht="19.5" customHeight="1">
      <c r="A755" s="360" t="s">
        <v>640</v>
      </c>
      <c r="B755" s="361">
        <v>0</v>
      </c>
      <c r="C755" s="361">
        <v>0</v>
      </c>
      <c r="D755" s="361"/>
      <c r="E755" s="53"/>
      <c r="F755" s="231"/>
      <c r="G755" s="53"/>
      <c r="H755" s="437"/>
    </row>
    <row r="756" spans="1:8" ht="19.5" customHeight="1">
      <c r="A756" s="432" t="s">
        <v>641</v>
      </c>
      <c r="B756" s="373">
        <v>0</v>
      </c>
      <c r="C756" s="373">
        <f>SUM(C757)</f>
        <v>200</v>
      </c>
      <c r="D756" s="373">
        <f>SUM(D757)</f>
        <v>27</v>
      </c>
      <c r="E756" s="53">
        <f aca="true" t="shared" si="85" ref="E756:E763">D756/C756*100</f>
        <v>13.5</v>
      </c>
      <c r="F756" s="373">
        <f>SUM(F757)</f>
        <v>6104</v>
      </c>
      <c r="G756" s="53"/>
      <c r="H756" s="437"/>
    </row>
    <row r="757" spans="1:8" ht="19.5" customHeight="1">
      <c r="A757" s="360" t="s">
        <v>642</v>
      </c>
      <c r="B757" s="361">
        <v>0</v>
      </c>
      <c r="C757" s="361">
        <v>200</v>
      </c>
      <c r="D757" s="361">
        <v>27</v>
      </c>
      <c r="E757" s="53">
        <f t="shared" si="85"/>
        <v>13.5</v>
      </c>
      <c r="F757" s="231">
        <v>6104</v>
      </c>
      <c r="G757" s="53"/>
      <c r="H757" s="437"/>
    </row>
    <row r="758" spans="1:8" ht="19.5" customHeight="1">
      <c r="A758" s="432" t="s">
        <v>643</v>
      </c>
      <c r="B758" s="373">
        <v>3424</v>
      </c>
      <c r="C758" s="373">
        <f>C759+C770+C772+C775+C777+C779</f>
        <v>4587</v>
      </c>
      <c r="D758" s="373">
        <f>D759+D770+D772+D775+D777+D779</f>
        <v>4317</v>
      </c>
      <c r="E758" s="53">
        <f t="shared" si="85"/>
        <v>94.11379986919556</v>
      </c>
      <c r="F758" s="373">
        <f>F759+F770+F772+F775+F777+F779</f>
        <v>4405</v>
      </c>
      <c r="G758" s="53">
        <f aca="true" t="shared" si="86" ref="G758:G765">(D758-F758)/F758*100</f>
        <v>-1.9977298524404088</v>
      </c>
      <c r="H758" s="437"/>
    </row>
    <row r="759" spans="1:8" ht="19.5" customHeight="1">
      <c r="A759" s="432" t="s">
        <v>644</v>
      </c>
      <c r="B759" s="373">
        <v>1222</v>
      </c>
      <c r="C759" s="373">
        <f>SUM(C760:C769)</f>
        <v>1250</v>
      </c>
      <c r="D759" s="373">
        <f>SUM(D760:D769)</f>
        <v>1302</v>
      </c>
      <c r="E759" s="53">
        <f t="shared" si="85"/>
        <v>104.16000000000001</v>
      </c>
      <c r="F759" s="373">
        <f>SUM(F760:F769)</f>
        <v>1561</v>
      </c>
      <c r="G759" s="53">
        <f t="shared" si="86"/>
        <v>-16.591928251121075</v>
      </c>
      <c r="H759" s="437"/>
    </row>
    <row r="760" spans="1:8" ht="19.5" customHeight="1">
      <c r="A760" s="360" t="s">
        <v>72</v>
      </c>
      <c r="B760" s="361">
        <v>400</v>
      </c>
      <c r="C760" s="361">
        <v>400</v>
      </c>
      <c r="D760" s="361">
        <v>436</v>
      </c>
      <c r="E760" s="53">
        <f t="shared" si="85"/>
        <v>109.00000000000001</v>
      </c>
      <c r="F760" s="361">
        <v>443</v>
      </c>
      <c r="G760" s="53">
        <f t="shared" si="86"/>
        <v>-1.580135440180587</v>
      </c>
      <c r="H760" s="437"/>
    </row>
    <row r="761" spans="1:8" ht="19.5" customHeight="1">
      <c r="A761" s="360" t="s">
        <v>73</v>
      </c>
      <c r="B761" s="361">
        <v>1</v>
      </c>
      <c r="C761" s="361">
        <v>29</v>
      </c>
      <c r="D761" s="361">
        <v>28</v>
      </c>
      <c r="E761" s="53">
        <f t="shared" si="85"/>
        <v>96.55172413793103</v>
      </c>
      <c r="F761" s="361">
        <v>91</v>
      </c>
      <c r="G761" s="53">
        <f t="shared" si="86"/>
        <v>-69.23076923076923</v>
      </c>
      <c r="H761" s="437"/>
    </row>
    <row r="762" spans="1:8" ht="19.5" customHeight="1">
      <c r="A762" s="360" t="s">
        <v>74</v>
      </c>
      <c r="B762" s="361">
        <v>599</v>
      </c>
      <c r="C762" s="361">
        <v>599</v>
      </c>
      <c r="D762" s="361">
        <v>617</v>
      </c>
      <c r="E762" s="53">
        <f t="shared" si="85"/>
        <v>103.00500834724542</v>
      </c>
      <c r="F762" s="231">
        <v>607</v>
      </c>
      <c r="G762" s="53">
        <f t="shared" si="86"/>
        <v>1.6474464579901154</v>
      </c>
      <c r="H762" s="437"/>
    </row>
    <row r="763" spans="1:8" ht="19.5" customHeight="1">
      <c r="A763" s="360" t="s">
        <v>645</v>
      </c>
      <c r="B763" s="361">
        <v>131</v>
      </c>
      <c r="C763" s="361">
        <v>131</v>
      </c>
      <c r="D763" s="361">
        <v>131</v>
      </c>
      <c r="E763" s="53">
        <f t="shared" si="85"/>
        <v>100</v>
      </c>
      <c r="F763" s="231">
        <v>106</v>
      </c>
      <c r="G763" s="53">
        <f t="shared" si="86"/>
        <v>23.58490566037736</v>
      </c>
      <c r="H763" s="437"/>
    </row>
    <row r="764" spans="1:8" ht="19.5" customHeight="1">
      <c r="A764" s="360" t="s">
        <v>646</v>
      </c>
      <c r="B764" s="361">
        <v>0</v>
      </c>
      <c r="C764" s="361">
        <v>0</v>
      </c>
      <c r="D764" s="361"/>
      <c r="E764" s="53"/>
      <c r="F764" s="231"/>
      <c r="G764" s="53"/>
      <c r="H764" s="437"/>
    </row>
    <row r="765" spans="1:8" ht="19.5" customHeight="1">
      <c r="A765" s="360" t="s">
        <v>647</v>
      </c>
      <c r="B765" s="361">
        <v>0</v>
      </c>
      <c r="C765" s="361">
        <v>0</v>
      </c>
      <c r="D765" s="361"/>
      <c r="E765" s="53"/>
      <c r="F765" s="440"/>
      <c r="G765" s="53"/>
      <c r="H765" s="437"/>
    </row>
    <row r="766" spans="1:8" ht="19.5" customHeight="1">
      <c r="A766" s="360" t="s">
        <v>648</v>
      </c>
      <c r="B766" s="361">
        <v>0</v>
      </c>
      <c r="C766" s="361">
        <v>0</v>
      </c>
      <c r="D766" s="361"/>
      <c r="E766" s="53"/>
      <c r="F766" s="231"/>
      <c r="G766" s="53"/>
      <c r="H766" s="437"/>
    </row>
    <row r="767" spans="1:8" ht="19.5" customHeight="1">
      <c r="A767" s="360" t="s">
        <v>649</v>
      </c>
      <c r="B767" s="361">
        <v>0</v>
      </c>
      <c r="C767" s="361">
        <v>0</v>
      </c>
      <c r="D767" s="361"/>
      <c r="E767" s="53"/>
      <c r="F767" s="231"/>
      <c r="G767" s="53"/>
      <c r="H767" s="437"/>
    </row>
    <row r="768" spans="1:8" ht="19.5" customHeight="1">
      <c r="A768" s="360" t="s">
        <v>650</v>
      </c>
      <c r="B768" s="361">
        <v>0</v>
      </c>
      <c r="C768" s="361">
        <v>0</v>
      </c>
      <c r="D768" s="361"/>
      <c r="E768" s="53"/>
      <c r="F768" s="231"/>
      <c r="G768" s="53"/>
      <c r="H768" s="437"/>
    </row>
    <row r="769" spans="1:8" ht="19.5" customHeight="1">
      <c r="A769" s="360" t="s">
        <v>651</v>
      </c>
      <c r="B769" s="361">
        <v>91</v>
      </c>
      <c r="C769" s="361">
        <v>91</v>
      </c>
      <c r="D769" s="361">
        <v>90</v>
      </c>
      <c r="E769" s="53">
        <f>D769/C769*100</f>
        <v>98.9010989010989</v>
      </c>
      <c r="F769" s="231">
        <v>314</v>
      </c>
      <c r="G769" s="53"/>
      <c r="H769" s="437"/>
    </row>
    <row r="770" spans="1:8" ht="19.5" customHeight="1">
      <c r="A770" s="432" t="s">
        <v>652</v>
      </c>
      <c r="B770" s="373">
        <v>75</v>
      </c>
      <c r="C770" s="373">
        <f>SUM(C771)</f>
        <v>75</v>
      </c>
      <c r="D770" s="373">
        <f>SUM(D771)</f>
        <v>30</v>
      </c>
      <c r="E770" s="53">
        <f>D770/C770*100</f>
        <v>40</v>
      </c>
      <c r="F770" s="373">
        <f>SUM(F771)</f>
        <v>100</v>
      </c>
      <c r="G770" s="53"/>
      <c r="H770" s="437"/>
    </row>
    <row r="771" spans="1:8" ht="19.5" customHeight="1">
      <c r="A771" s="360" t="s">
        <v>653</v>
      </c>
      <c r="B771" s="361">
        <v>75</v>
      </c>
      <c r="C771" s="361">
        <v>75</v>
      </c>
      <c r="D771" s="361">
        <v>30</v>
      </c>
      <c r="E771" s="53">
        <f>D771/C771*100</f>
        <v>40</v>
      </c>
      <c r="F771" s="440">
        <v>100</v>
      </c>
      <c r="G771" s="53"/>
      <c r="H771" s="437"/>
    </row>
    <row r="772" spans="1:8" ht="19.5" customHeight="1">
      <c r="A772" s="432" t="s">
        <v>654</v>
      </c>
      <c r="B772" s="373">
        <v>110</v>
      </c>
      <c r="C772" s="373">
        <f>SUM(C773:C774)</f>
        <v>110</v>
      </c>
      <c r="D772" s="373">
        <f>SUM(D773:D774)</f>
        <v>1184</v>
      </c>
      <c r="E772" s="53">
        <f>D772/C772*100</f>
        <v>1076.3636363636363</v>
      </c>
      <c r="F772" s="373">
        <f>SUM(F773:F774)</f>
        <v>9</v>
      </c>
      <c r="G772" s="53">
        <f aca="true" t="shared" si="87" ref="G772:G778">(D772-F772)/F772*100</f>
        <v>13055.555555555555</v>
      </c>
      <c r="H772" s="437"/>
    </row>
    <row r="773" spans="1:8" ht="19.5" customHeight="1">
      <c r="A773" s="360" t="s">
        <v>655</v>
      </c>
      <c r="B773" s="361">
        <v>0</v>
      </c>
      <c r="C773" s="361">
        <v>0</v>
      </c>
      <c r="D773" s="361"/>
      <c r="E773" s="53"/>
      <c r="F773" s="231"/>
      <c r="G773" s="53"/>
      <c r="H773" s="437"/>
    </row>
    <row r="774" spans="1:8" ht="19.5" customHeight="1">
      <c r="A774" s="360" t="s">
        <v>656</v>
      </c>
      <c r="B774" s="361">
        <v>110</v>
      </c>
      <c r="C774" s="361">
        <v>110</v>
      </c>
      <c r="D774" s="361">
        <v>1184</v>
      </c>
      <c r="E774" s="53">
        <f>D774/C774*100</f>
        <v>1076.3636363636363</v>
      </c>
      <c r="F774" s="361">
        <v>9</v>
      </c>
      <c r="G774" s="53">
        <f t="shared" si="87"/>
        <v>13055.555555555555</v>
      </c>
      <c r="H774" s="437"/>
    </row>
    <row r="775" spans="1:8" ht="19.5" customHeight="1">
      <c r="A775" s="432" t="s">
        <v>657</v>
      </c>
      <c r="B775" s="373">
        <v>1238</v>
      </c>
      <c r="C775" s="373">
        <f aca="true" t="shared" si="88" ref="C775:C779">SUM(C776)</f>
        <v>1268</v>
      </c>
      <c r="D775" s="373">
        <f>SUM(D776)</f>
        <v>986</v>
      </c>
      <c r="E775" s="53">
        <f>D775/C775*100</f>
        <v>77.7602523659306</v>
      </c>
      <c r="F775" s="373">
        <f>SUM(F776)</f>
        <v>1163</v>
      </c>
      <c r="G775" s="53">
        <f t="shared" si="87"/>
        <v>-15.219260533104043</v>
      </c>
      <c r="H775" s="437"/>
    </row>
    <row r="776" spans="1:8" ht="19.5" customHeight="1">
      <c r="A776" s="360" t="s">
        <v>658</v>
      </c>
      <c r="B776" s="361">
        <v>1238</v>
      </c>
      <c r="C776" s="361">
        <v>1268</v>
      </c>
      <c r="D776" s="361">
        <v>986</v>
      </c>
      <c r="E776" s="53">
        <f>D776/C776*100</f>
        <v>77.7602523659306</v>
      </c>
      <c r="F776" s="231">
        <v>1163</v>
      </c>
      <c r="G776" s="53">
        <f t="shared" si="87"/>
        <v>-15.219260533104043</v>
      </c>
      <c r="H776" s="437"/>
    </row>
    <row r="777" spans="1:8" ht="19.5" customHeight="1">
      <c r="A777" s="432" t="s">
        <v>659</v>
      </c>
      <c r="B777" s="373">
        <v>0</v>
      </c>
      <c r="C777" s="373">
        <f t="shared" si="88"/>
        <v>0</v>
      </c>
      <c r="D777" s="361">
        <f aca="true" t="shared" si="89" ref="B777:F777">D778</f>
        <v>0</v>
      </c>
      <c r="E777" s="53"/>
      <c r="F777" s="361">
        <f t="shared" si="89"/>
        <v>0</v>
      </c>
      <c r="G777" s="53"/>
      <c r="H777" s="437"/>
    </row>
    <row r="778" spans="1:8" ht="19.5" customHeight="1">
      <c r="A778" s="360" t="s">
        <v>660</v>
      </c>
      <c r="B778" s="361">
        <v>0</v>
      </c>
      <c r="C778" s="361">
        <v>0</v>
      </c>
      <c r="D778" s="361"/>
      <c r="E778" s="53"/>
      <c r="F778" s="231"/>
      <c r="G778" s="53"/>
      <c r="H778" s="437"/>
    </row>
    <row r="779" spans="1:8" ht="19.5" customHeight="1">
      <c r="A779" s="432" t="s">
        <v>661</v>
      </c>
      <c r="B779" s="373">
        <v>779</v>
      </c>
      <c r="C779" s="373">
        <f t="shared" si="88"/>
        <v>1884</v>
      </c>
      <c r="D779" s="373">
        <f>SUM(D780)</f>
        <v>815</v>
      </c>
      <c r="E779" s="53">
        <f>D779/C779*100</f>
        <v>43.25902335456476</v>
      </c>
      <c r="F779" s="373">
        <f>SUM(F780)</f>
        <v>1572</v>
      </c>
      <c r="G779" s="53"/>
      <c r="H779" s="437"/>
    </row>
    <row r="780" spans="1:8" ht="19.5" customHeight="1">
      <c r="A780" s="360" t="s">
        <v>662</v>
      </c>
      <c r="B780" s="361">
        <v>779</v>
      </c>
      <c r="C780" s="361">
        <v>1884</v>
      </c>
      <c r="D780" s="361">
        <v>815</v>
      </c>
      <c r="E780" s="53">
        <f>D780/C780*100</f>
        <v>43.25902335456476</v>
      </c>
      <c r="F780" s="231">
        <v>1572</v>
      </c>
      <c r="G780" s="53"/>
      <c r="H780" s="437"/>
    </row>
    <row r="781" spans="1:8" ht="19.5" customHeight="1">
      <c r="A781" s="432" t="s">
        <v>663</v>
      </c>
      <c r="B781" s="373">
        <v>19214</v>
      </c>
      <c r="C781" s="373">
        <f>C782+C809+C834+C860+C871+C882+C888+C895+C902+C904</f>
        <v>57911</v>
      </c>
      <c r="D781" s="373">
        <f>D782+D809+D834+D860+D871+D882+D888+D895+D902+D904</f>
        <v>61888</v>
      </c>
      <c r="E781" s="53">
        <f>D781/C781*100</f>
        <v>106.86743451157813</v>
      </c>
      <c r="F781" s="373">
        <f>F782+F809+F834+F860+F871+F882+F888+F895+F902+F904</f>
        <v>67170</v>
      </c>
      <c r="G781" s="53">
        <f aca="true" t="shared" si="90" ref="G781:G786">(D781-F781)/F781*100</f>
        <v>-7.863629596546078</v>
      </c>
      <c r="H781" s="437"/>
    </row>
    <row r="782" spans="1:8" ht="19.5" customHeight="1">
      <c r="A782" s="432" t="s">
        <v>664</v>
      </c>
      <c r="B782" s="373">
        <v>9170</v>
      </c>
      <c r="C782" s="373">
        <f>SUM(C783:C808)</f>
        <v>17662</v>
      </c>
      <c r="D782" s="373">
        <f>SUM(D783:D808)</f>
        <v>9033</v>
      </c>
      <c r="E782" s="53">
        <f>D782/C782*100</f>
        <v>51.14369833540935</v>
      </c>
      <c r="F782" s="373">
        <f>SUM(F783:F808)</f>
        <v>9988</v>
      </c>
      <c r="G782" s="53">
        <f t="shared" si="90"/>
        <v>-9.561473768522227</v>
      </c>
      <c r="H782" s="437"/>
    </row>
    <row r="783" spans="1:8" ht="19.5" customHeight="1">
      <c r="A783" s="360" t="s">
        <v>72</v>
      </c>
      <c r="B783" s="361">
        <v>749</v>
      </c>
      <c r="C783" s="361">
        <v>885</v>
      </c>
      <c r="D783" s="361">
        <v>892</v>
      </c>
      <c r="E783" s="53">
        <f>D783/C783*100</f>
        <v>100.7909604519774</v>
      </c>
      <c r="F783" s="361">
        <v>859</v>
      </c>
      <c r="G783" s="53">
        <f t="shared" si="90"/>
        <v>3.841676367869616</v>
      </c>
      <c r="H783" s="437"/>
    </row>
    <row r="784" spans="1:8" ht="19.5" customHeight="1">
      <c r="A784" s="360" t="s">
        <v>73</v>
      </c>
      <c r="B784" s="361">
        <v>0</v>
      </c>
      <c r="C784" s="361">
        <v>0</v>
      </c>
      <c r="D784" s="361"/>
      <c r="E784" s="53"/>
      <c r="F784" s="361">
        <v>54</v>
      </c>
      <c r="G784" s="53">
        <f t="shared" si="90"/>
        <v>-100</v>
      </c>
      <c r="H784" s="437"/>
    </row>
    <row r="785" spans="1:8" ht="19.5" customHeight="1">
      <c r="A785" s="360" t="s">
        <v>74</v>
      </c>
      <c r="B785" s="361">
        <v>0</v>
      </c>
      <c r="C785" s="361">
        <v>0</v>
      </c>
      <c r="D785" s="361"/>
      <c r="E785" s="53"/>
      <c r="F785" s="231"/>
      <c r="G785" s="53"/>
      <c r="H785" s="437"/>
    </row>
    <row r="786" spans="1:8" ht="19.5" customHeight="1">
      <c r="A786" s="360" t="s">
        <v>81</v>
      </c>
      <c r="B786" s="361">
        <v>412</v>
      </c>
      <c r="C786" s="361">
        <v>412</v>
      </c>
      <c r="D786" s="361">
        <v>621</v>
      </c>
      <c r="E786" s="53">
        <f>D786/C786*100</f>
        <v>150.72815533980582</v>
      </c>
      <c r="F786" s="231">
        <v>2284</v>
      </c>
      <c r="G786" s="53">
        <f t="shared" si="90"/>
        <v>-72.8108581436077</v>
      </c>
      <c r="H786" s="437"/>
    </row>
    <row r="787" spans="1:8" ht="19.5" customHeight="1">
      <c r="A787" s="360" t="s">
        <v>665</v>
      </c>
      <c r="B787" s="361">
        <v>0</v>
      </c>
      <c r="C787" s="361">
        <v>1728</v>
      </c>
      <c r="D787" s="361">
        <v>3146</v>
      </c>
      <c r="E787" s="53">
        <f>D787/C787*100</f>
        <v>182.0601851851852</v>
      </c>
      <c r="F787" s="231">
        <v>5093</v>
      </c>
      <c r="G787" s="53"/>
      <c r="H787" s="437"/>
    </row>
    <row r="788" spans="1:8" ht="19.5" customHeight="1">
      <c r="A788" s="360" t="s">
        <v>666</v>
      </c>
      <c r="B788" s="361"/>
      <c r="C788" s="361"/>
      <c r="D788" s="361">
        <v>121</v>
      </c>
      <c r="E788" s="53"/>
      <c r="F788" s="440"/>
      <c r="G788" s="53"/>
      <c r="H788" s="437"/>
    </row>
    <row r="789" spans="1:8" ht="19.5" customHeight="1">
      <c r="A789" s="360" t="s">
        <v>667</v>
      </c>
      <c r="B789" s="361">
        <v>0</v>
      </c>
      <c r="C789" s="361">
        <v>0</v>
      </c>
      <c r="D789" s="361"/>
      <c r="E789" s="53"/>
      <c r="F789" s="440"/>
      <c r="G789" s="53"/>
      <c r="H789" s="437"/>
    </row>
    <row r="790" spans="1:8" ht="19.5" customHeight="1">
      <c r="A790" s="360" t="s">
        <v>668</v>
      </c>
      <c r="B790" s="361">
        <v>0</v>
      </c>
      <c r="C790" s="361">
        <v>53</v>
      </c>
      <c r="D790" s="361">
        <v>20</v>
      </c>
      <c r="E790" s="53">
        <f>D790/C790*100</f>
        <v>37.735849056603776</v>
      </c>
      <c r="F790" s="231">
        <v>103</v>
      </c>
      <c r="G790" s="53"/>
      <c r="H790" s="437"/>
    </row>
    <row r="791" spans="1:8" ht="19.5" customHeight="1">
      <c r="A791" s="360" t="s">
        <v>669</v>
      </c>
      <c r="B791" s="361">
        <v>0</v>
      </c>
      <c r="C791" s="361">
        <v>0</v>
      </c>
      <c r="D791" s="361">
        <v>5</v>
      </c>
      <c r="E791" s="53"/>
      <c r="F791" s="231">
        <v>11</v>
      </c>
      <c r="G791" s="53"/>
      <c r="H791" s="437"/>
    </row>
    <row r="792" spans="1:8" ht="19.5" customHeight="1">
      <c r="A792" s="360" t="s">
        <v>670</v>
      </c>
      <c r="B792" s="361">
        <v>0</v>
      </c>
      <c r="C792" s="361">
        <v>0</v>
      </c>
      <c r="D792" s="361"/>
      <c r="E792" s="53"/>
      <c r="F792" s="231"/>
      <c r="G792" s="53"/>
      <c r="H792" s="437"/>
    </row>
    <row r="793" spans="1:8" ht="19.5" customHeight="1">
      <c r="A793" s="360" t="s">
        <v>671</v>
      </c>
      <c r="B793" s="361">
        <v>0</v>
      </c>
      <c r="C793" s="361">
        <v>0</v>
      </c>
      <c r="D793" s="361"/>
      <c r="E793" s="53"/>
      <c r="F793" s="231"/>
      <c r="G793" s="53"/>
      <c r="H793" s="437"/>
    </row>
    <row r="794" spans="1:8" ht="19.5" customHeight="1">
      <c r="A794" s="360" t="s">
        <v>672</v>
      </c>
      <c r="B794" s="361">
        <v>0</v>
      </c>
      <c r="C794" s="361">
        <v>0</v>
      </c>
      <c r="D794" s="361"/>
      <c r="E794" s="53"/>
      <c r="F794" s="231"/>
      <c r="G794" s="53"/>
      <c r="H794" s="437"/>
    </row>
    <row r="795" spans="1:8" ht="19.5" customHeight="1">
      <c r="A795" s="360" t="s">
        <v>673</v>
      </c>
      <c r="B795" s="361">
        <v>0</v>
      </c>
      <c r="C795" s="361">
        <v>0</v>
      </c>
      <c r="D795" s="361"/>
      <c r="E795" s="53"/>
      <c r="F795" s="231"/>
      <c r="G795" s="53"/>
      <c r="H795" s="437"/>
    </row>
    <row r="796" spans="1:8" ht="19.5" customHeight="1">
      <c r="A796" s="360" t="s">
        <v>674</v>
      </c>
      <c r="B796" s="361">
        <v>0</v>
      </c>
      <c r="C796" s="361">
        <v>986</v>
      </c>
      <c r="D796" s="361"/>
      <c r="E796" s="53">
        <f>D796/C796*100</f>
        <v>0</v>
      </c>
      <c r="F796" s="440">
        <v>15</v>
      </c>
      <c r="G796" s="53">
        <f>(D796-F796)/F796*100</f>
        <v>-100</v>
      </c>
      <c r="H796" s="437"/>
    </row>
    <row r="797" spans="1:8" ht="19.5" customHeight="1">
      <c r="A797" s="360" t="s">
        <v>675</v>
      </c>
      <c r="B797" s="361">
        <v>0</v>
      </c>
      <c r="C797" s="361">
        <v>0</v>
      </c>
      <c r="D797" s="361"/>
      <c r="E797" s="53"/>
      <c r="F797" s="231"/>
      <c r="G797" s="53"/>
      <c r="H797" s="437"/>
    </row>
    <row r="798" spans="1:8" ht="19.5" customHeight="1">
      <c r="A798" s="360" t="s">
        <v>676</v>
      </c>
      <c r="B798" s="361">
        <v>0</v>
      </c>
      <c r="C798" s="361">
        <v>0</v>
      </c>
      <c r="D798" s="361"/>
      <c r="E798" s="53"/>
      <c r="F798" s="231">
        <v>300</v>
      </c>
      <c r="G798" s="53"/>
      <c r="H798" s="437"/>
    </row>
    <row r="799" spans="1:8" ht="19.5" customHeight="1">
      <c r="A799" s="360" t="s">
        <v>677</v>
      </c>
      <c r="B799" s="361">
        <v>0</v>
      </c>
      <c r="C799" s="361">
        <v>2756</v>
      </c>
      <c r="D799" s="361"/>
      <c r="E799" s="53">
        <f>D799/C799*100</f>
        <v>0</v>
      </c>
      <c r="F799" s="231"/>
      <c r="G799" s="53"/>
      <c r="H799" s="437"/>
    </row>
    <row r="800" spans="1:8" ht="19.5" customHeight="1">
      <c r="A800" s="360" t="s">
        <v>678</v>
      </c>
      <c r="B800" s="361">
        <v>0</v>
      </c>
      <c r="C800" s="361">
        <v>0</v>
      </c>
      <c r="D800" s="361"/>
      <c r="E800" s="53"/>
      <c r="F800" s="231"/>
      <c r="G800" s="53"/>
      <c r="H800" s="437"/>
    </row>
    <row r="801" spans="1:8" ht="19.5" customHeight="1">
      <c r="A801" s="360" t="s">
        <v>679</v>
      </c>
      <c r="B801" s="361">
        <v>0</v>
      </c>
      <c r="C801" s="361">
        <v>0</v>
      </c>
      <c r="D801" s="361"/>
      <c r="E801" s="53"/>
      <c r="F801" s="231"/>
      <c r="G801" s="53"/>
      <c r="H801" s="437"/>
    </row>
    <row r="802" spans="1:8" ht="19.5" customHeight="1">
      <c r="A802" s="360" t="s">
        <v>680</v>
      </c>
      <c r="B802" s="361">
        <v>0</v>
      </c>
      <c r="C802" s="361">
        <v>0</v>
      </c>
      <c r="D802" s="361"/>
      <c r="E802" s="53"/>
      <c r="F802" s="231">
        <v>441</v>
      </c>
      <c r="G802" s="53">
        <f>(D802-F802)/F802*100</f>
        <v>-100</v>
      </c>
      <c r="H802" s="437"/>
    </row>
    <row r="803" spans="1:8" ht="19.5" customHeight="1">
      <c r="A803" s="360" t="s">
        <v>681</v>
      </c>
      <c r="B803" s="361">
        <v>0</v>
      </c>
      <c r="C803" s="361">
        <v>1539</v>
      </c>
      <c r="D803" s="361">
        <v>30</v>
      </c>
      <c r="E803" s="53">
        <f>D803/C803*100</f>
        <v>1.949317738791423</v>
      </c>
      <c r="F803" s="231"/>
      <c r="G803" s="53"/>
      <c r="H803" s="437"/>
    </row>
    <row r="804" spans="1:8" ht="19.5" customHeight="1">
      <c r="A804" s="360" t="s">
        <v>682</v>
      </c>
      <c r="B804" s="361">
        <v>198</v>
      </c>
      <c r="C804" s="361">
        <v>522</v>
      </c>
      <c r="D804" s="361">
        <v>330</v>
      </c>
      <c r="E804" s="53">
        <f>D804/C804*100</f>
        <v>63.2183908045977</v>
      </c>
      <c r="F804" s="440">
        <v>150</v>
      </c>
      <c r="G804" s="53"/>
      <c r="H804" s="437"/>
    </row>
    <row r="805" spans="1:8" ht="19.5" customHeight="1">
      <c r="A805" s="360" t="s">
        <v>683</v>
      </c>
      <c r="B805" s="361">
        <v>0</v>
      </c>
      <c r="C805" s="361">
        <v>0</v>
      </c>
      <c r="D805" s="361"/>
      <c r="E805" s="53"/>
      <c r="F805" s="231"/>
      <c r="G805" s="53"/>
      <c r="H805" s="437"/>
    </row>
    <row r="806" spans="1:8" ht="19.5" customHeight="1">
      <c r="A806" s="360" t="s">
        <v>684</v>
      </c>
      <c r="B806" s="361">
        <v>0</v>
      </c>
      <c r="C806" s="361">
        <v>54</v>
      </c>
      <c r="D806" s="361"/>
      <c r="E806" s="53">
        <f aca="true" t="shared" si="91" ref="E806:E814">D806/C806*100</f>
        <v>0</v>
      </c>
      <c r="F806" s="231"/>
      <c r="G806" s="53"/>
      <c r="H806" s="437"/>
    </row>
    <row r="807" spans="1:8" ht="19.5" customHeight="1">
      <c r="A807" s="370" t="s">
        <v>685</v>
      </c>
      <c r="B807" s="361">
        <v>5866</v>
      </c>
      <c r="C807" s="361">
        <v>6719</v>
      </c>
      <c r="D807" s="361">
        <v>2100</v>
      </c>
      <c r="E807" s="53">
        <f t="shared" si="91"/>
        <v>31.254650989730614</v>
      </c>
      <c r="F807" s="231"/>
      <c r="G807" s="53"/>
      <c r="H807" s="437"/>
    </row>
    <row r="808" spans="1:8" ht="19.5" customHeight="1">
      <c r="A808" s="360" t="s">
        <v>686</v>
      </c>
      <c r="B808" s="361">
        <v>1945</v>
      </c>
      <c r="C808" s="361">
        <v>2008</v>
      </c>
      <c r="D808" s="361">
        <v>1768</v>
      </c>
      <c r="E808" s="53">
        <f t="shared" si="91"/>
        <v>88.04780876494024</v>
      </c>
      <c r="F808" s="231">
        <v>678</v>
      </c>
      <c r="G808" s="53"/>
      <c r="H808" s="437"/>
    </row>
    <row r="809" spans="1:8" ht="19.5" customHeight="1">
      <c r="A809" s="432" t="s">
        <v>687</v>
      </c>
      <c r="B809" s="373">
        <v>582</v>
      </c>
      <c r="C809" s="373">
        <f>SUM(C810:C833)</f>
        <v>4201</v>
      </c>
      <c r="D809" s="373">
        <f>SUM(D810:D833)</f>
        <v>4238</v>
      </c>
      <c r="E809" s="53">
        <f t="shared" si="91"/>
        <v>100.88074268031421</v>
      </c>
      <c r="F809" s="373">
        <f>SUM(F810:F833)</f>
        <v>5174</v>
      </c>
      <c r="G809" s="53">
        <f aca="true" t="shared" si="92" ref="G809:G813">(D809-F809)/F809*100</f>
        <v>-18.090452261306535</v>
      </c>
      <c r="H809" s="437"/>
    </row>
    <row r="810" spans="1:8" ht="19.5" customHeight="1">
      <c r="A810" s="360" t="s">
        <v>72</v>
      </c>
      <c r="B810" s="361">
        <v>217</v>
      </c>
      <c r="C810" s="361">
        <v>236</v>
      </c>
      <c r="D810" s="361">
        <v>172</v>
      </c>
      <c r="E810" s="53">
        <f t="shared" si="91"/>
        <v>72.88135593220339</v>
      </c>
      <c r="F810" s="231">
        <v>202</v>
      </c>
      <c r="G810" s="53">
        <f t="shared" si="92"/>
        <v>-14.85148514851485</v>
      </c>
      <c r="H810" s="437"/>
    </row>
    <row r="811" spans="1:8" ht="19.5" customHeight="1">
      <c r="A811" s="360" t="s">
        <v>73</v>
      </c>
      <c r="B811" s="361">
        <v>1</v>
      </c>
      <c r="C811" s="361">
        <v>1</v>
      </c>
      <c r="D811" s="361">
        <v>3</v>
      </c>
      <c r="E811" s="53">
        <f t="shared" si="91"/>
        <v>300</v>
      </c>
      <c r="F811" s="361">
        <v>146</v>
      </c>
      <c r="G811" s="53">
        <f t="shared" si="92"/>
        <v>-97.94520547945206</v>
      </c>
      <c r="H811" s="437"/>
    </row>
    <row r="812" spans="1:8" ht="19.5" customHeight="1">
      <c r="A812" s="360" t="s">
        <v>74</v>
      </c>
      <c r="B812" s="361">
        <v>138</v>
      </c>
      <c r="C812" s="361">
        <v>138</v>
      </c>
      <c r="D812" s="361">
        <v>197</v>
      </c>
      <c r="E812" s="53">
        <f t="shared" si="91"/>
        <v>142.75362318840578</v>
      </c>
      <c r="F812" s="231">
        <v>126</v>
      </c>
      <c r="G812" s="53">
        <f t="shared" si="92"/>
        <v>56.34920634920635</v>
      </c>
      <c r="H812" s="437"/>
    </row>
    <row r="813" spans="1:8" ht="19.5" customHeight="1">
      <c r="A813" s="360" t="s">
        <v>688</v>
      </c>
      <c r="B813" s="361">
        <v>151</v>
      </c>
      <c r="C813" s="361">
        <v>151</v>
      </c>
      <c r="D813" s="361">
        <v>72</v>
      </c>
      <c r="E813" s="53">
        <f t="shared" si="91"/>
        <v>47.682119205298015</v>
      </c>
      <c r="F813" s="231">
        <v>383</v>
      </c>
      <c r="G813" s="53">
        <f t="shared" si="92"/>
        <v>-81.20104438642298</v>
      </c>
      <c r="H813" s="437"/>
    </row>
    <row r="814" spans="1:8" ht="19.5" customHeight="1">
      <c r="A814" s="360" t="s">
        <v>689</v>
      </c>
      <c r="B814" s="361">
        <v>0</v>
      </c>
      <c r="C814" s="361">
        <v>156</v>
      </c>
      <c r="D814" s="361">
        <v>500</v>
      </c>
      <c r="E814" s="53">
        <f t="shared" si="91"/>
        <v>320.51282051282055</v>
      </c>
      <c r="F814" s="231">
        <v>2036</v>
      </c>
      <c r="G814" s="53"/>
      <c r="H814" s="437"/>
    </row>
    <row r="815" spans="1:8" ht="19.5" customHeight="1">
      <c r="A815" s="360" t="s">
        <v>690</v>
      </c>
      <c r="B815" s="361">
        <v>0</v>
      </c>
      <c r="C815" s="361">
        <v>0</v>
      </c>
      <c r="D815" s="361"/>
      <c r="E815" s="53"/>
      <c r="F815" s="440"/>
      <c r="G815" s="53"/>
      <c r="H815" s="437"/>
    </row>
    <row r="816" spans="1:8" ht="19.5" customHeight="1">
      <c r="A816" s="360" t="s">
        <v>691</v>
      </c>
      <c r="B816" s="361">
        <v>0</v>
      </c>
      <c r="C816" s="361">
        <v>148</v>
      </c>
      <c r="D816" s="361">
        <v>166</v>
      </c>
      <c r="E816" s="53">
        <f>D816/C816*100</f>
        <v>112.16216216216218</v>
      </c>
      <c r="F816" s="231"/>
      <c r="G816" s="53"/>
      <c r="H816" s="437"/>
    </row>
    <row r="817" spans="1:8" ht="19.5" customHeight="1">
      <c r="A817" s="360" t="s">
        <v>692</v>
      </c>
      <c r="B817" s="361">
        <v>0</v>
      </c>
      <c r="C817" s="361">
        <v>0</v>
      </c>
      <c r="D817" s="361">
        <v>863</v>
      </c>
      <c r="E817" s="53"/>
      <c r="F817" s="231">
        <v>718</v>
      </c>
      <c r="G817" s="53"/>
      <c r="H817" s="437"/>
    </row>
    <row r="818" spans="1:8" ht="19.5" customHeight="1">
      <c r="A818" s="360" t="s">
        <v>693</v>
      </c>
      <c r="B818" s="361">
        <v>0</v>
      </c>
      <c r="C818" s="361">
        <v>0</v>
      </c>
      <c r="D818" s="361"/>
      <c r="E818" s="53"/>
      <c r="F818" s="231"/>
      <c r="G818" s="53"/>
      <c r="H818" s="437"/>
    </row>
    <row r="819" spans="1:8" ht="19.5" customHeight="1">
      <c r="A819" s="360" t="s">
        <v>694</v>
      </c>
      <c r="B819" s="361">
        <v>0</v>
      </c>
      <c r="C819" s="361">
        <v>0</v>
      </c>
      <c r="D819" s="361"/>
      <c r="E819" s="53"/>
      <c r="F819" s="231"/>
      <c r="G819" s="53"/>
      <c r="H819" s="437"/>
    </row>
    <row r="820" spans="1:8" ht="19.5" customHeight="1">
      <c r="A820" s="360" t="s">
        <v>695</v>
      </c>
      <c r="B820" s="361">
        <v>0</v>
      </c>
      <c r="C820" s="361">
        <v>0</v>
      </c>
      <c r="D820" s="361"/>
      <c r="E820" s="53"/>
      <c r="F820" s="441"/>
      <c r="G820" s="53"/>
      <c r="H820" s="437"/>
    </row>
    <row r="821" spans="1:8" ht="19.5" customHeight="1">
      <c r="A821" s="360" t="s">
        <v>696</v>
      </c>
      <c r="B821" s="361">
        <v>0</v>
      </c>
      <c r="C821" s="361">
        <v>0</v>
      </c>
      <c r="D821" s="361"/>
      <c r="E821" s="53"/>
      <c r="F821" s="440"/>
      <c r="G821" s="53"/>
      <c r="H821" s="437"/>
    </row>
    <row r="822" spans="1:8" ht="19.5" customHeight="1">
      <c r="A822" s="360" t="s">
        <v>697</v>
      </c>
      <c r="B822" s="361">
        <v>0</v>
      </c>
      <c r="C822" s="361">
        <v>0</v>
      </c>
      <c r="D822" s="361"/>
      <c r="E822" s="53"/>
      <c r="F822" s="440"/>
      <c r="G822" s="53"/>
      <c r="H822" s="437"/>
    </row>
    <row r="823" spans="1:8" ht="19.5" customHeight="1">
      <c r="A823" s="360" t="s">
        <v>698</v>
      </c>
      <c r="B823" s="361">
        <v>0</v>
      </c>
      <c r="C823" s="361">
        <v>0</v>
      </c>
      <c r="D823" s="361"/>
      <c r="E823" s="53"/>
      <c r="F823" s="440"/>
      <c r="G823" s="53"/>
      <c r="H823" s="437"/>
    </row>
    <row r="824" spans="1:8" ht="19.5" customHeight="1">
      <c r="A824" s="360" t="s">
        <v>699</v>
      </c>
      <c r="B824" s="361">
        <v>0</v>
      </c>
      <c r="C824" s="361">
        <v>0</v>
      </c>
      <c r="D824" s="361"/>
      <c r="E824" s="53"/>
      <c r="F824" s="231"/>
      <c r="G824" s="53"/>
      <c r="H824" s="437"/>
    </row>
    <row r="825" spans="1:8" ht="19.5" customHeight="1">
      <c r="A825" s="360" t="s">
        <v>700</v>
      </c>
      <c r="B825" s="361">
        <v>0</v>
      </c>
      <c r="C825" s="361">
        <v>0</v>
      </c>
      <c r="D825" s="361"/>
      <c r="E825" s="53"/>
      <c r="F825" s="231"/>
      <c r="G825" s="53"/>
      <c r="H825" s="437"/>
    </row>
    <row r="826" spans="1:8" ht="19.5" customHeight="1">
      <c r="A826" s="360" t="s">
        <v>701</v>
      </c>
      <c r="B826" s="361">
        <v>0</v>
      </c>
      <c r="C826" s="361">
        <v>0</v>
      </c>
      <c r="D826" s="361"/>
      <c r="E826" s="53"/>
      <c r="F826" s="231"/>
      <c r="G826" s="53"/>
      <c r="H826" s="437"/>
    </row>
    <row r="827" spans="1:8" ht="19.5" customHeight="1">
      <c r="A827" s="360" t="s">
        <v>702</v>
      </c>
      <c r="B827" s="361">
        <v>0</v>
      </c>
      <c r="C827" s="361">
        <v>0</v>
      </c>
      <c r="D827" s="361"/>
      <c r="E827" s="53"/>
      <c r="F827" s="231"/>
      <c r="G827" s="53"/>
      <c r="H827" s="437"/>
    </row>
    <row r="828" spans="1:8" ht="19.5" customHeight="1">
      <c r="A828" s="360" t="s">
        <v>703</v>
      </c>
      <c r="B828" s="361">
        <v>0</v>
      </c>
      <c r="C828" s="361">
        <v>0</v>
      </c>
      <c r="D828" s="361"/>
      <c r="E828" s="53"/>
      <c r="F828" s="231"/>
      <c r="G828" s="53"/>
      <c r="H828" s="437"/>
    </row>
    <row r="829" spans="1:8" ht="19.5" customHeight="1">
      <c r="A829" s="360" t="s">
        <v>704</v>
      </c>
      <c r="B829" s="361">
        <v>58</v>
      </c>
      <c r="C829" s="361">
        <v>58</v>
      </c>
      <c r="D829" s="361">
        <v>139</v>
      </c>
      <c r="E829" s="53">
        <f>D829/C829*100</f>
        <v>239.6551724137931</v>
      </c>
      <c r="F829" s="231">
        <v>109</v>
      </c>
      <c r="G829" s="53"/>
      <c r="H829" s="437"/>
    </row>
    <row r="830" spans="1:8" ht="19.5" customHeight="1">
      <c r="A830" s="360" t="s">
        <v>705</v>
      </c>
      <c r="B830" s="361">
        <v>0</v>
      </c>
      <c r="C830" s="361">
        <v>0</v>
      </c>
      <c r="D830" s="361"/>
      <c r="E830" s="53"/>
      <c r="F830" s="231"/>
      <c r="G830" s="53"/>
      <c r="H830" s="437"/>
    </row>
    <row r="831" spans="1:8" ht="19.5" customHeight="1">
      <c r="A831" s="360" t="s">
        <v>706</v>
      </c>
      <c r="B831" s="361">
        <v>0</v>
      </c>
      <c r="C831" s="361">
        <v>0</v>
      </c>
      <c r="D831" s="361"/>
      <c r="E831" s="53"/>
      <c r="F831" s="231"/>
      <c r="G831" s="53"/>
      <c r="H831" s="437"/>
    </row>
    <row r="832" spans="1:8" ht="19.5" customHeight="1">
      <c r="A832" s="360" t="s">
        <v>707</v>
      </c>
      <c r="B832" s="361">
        <v>0</v>
      </c>
      <c r="C832" s="361">
        <v>0</v>
      </c>
      <c r="D832" s="361"/>
      <c r="E832" s="53"/>
      <c r="F832" s="231"/>
      <c r="G832" s="53"/>
      <c r="H832" s="437"/>
    </row>
    <row r="833" spans="1:8" ht="19.5" customHeight="1">
      <c r="A833" s="360" t="s">
        <v>708</v>
      </c>
      <c r="B833" s="361">
        <v>17</v>
      </c>
      <c r="C833" s="361">
        <v>3313</v>
      </c>
      <c r="D833" s="361">
        <v>2126</v>
      </c>
      <c r="E833" s="53">
        <f>D833/C833*100</f>
        <v>64.17144581949894</v>
      </c>
      <c r="F833" s="231">
        <v>1454</v>
      </c>
      <c r="G833" s="53"/>
      <c r="H833" s="437"/>
    </row>
    <row r="834" spans="1:8" ht="19.5" customHeight="1">
      <c r="A834" s="432" t="s">
        <v>709</v>
      </c>
      <c r="B834" s="373">
        <v>683</v>
      </c>
      <c r="C834" s="373">
        <f>SUM(C835:C859)</f>
        <v>6452</v>
      </c>
      <c r="D834" s="373">
        <f>SUM(D835:D859)</f>
        <v>1759</v>
      </c>
      <c r="E834" s="53">
        <f>D834/C834*100</f>
        <v>27.26286422814631</v>
      </c>
      <c r="F834" s="373">
        <f>SUM(F835:F859)</f>
        <v>4591</v>
      </c>
      <c r="G834" s="53"/>
      <c r="H834" s="437"/>
    </row>
    <row r="835" spans="1:8" ht="19.5" customHeight="1">
      <c r="A835" s="360" t="s">
        <v>72</v>
      </c>
      <c r="B835" s="361">
        <v>285</v>
      </c>
      <c r="C835" s="361">
        <v>312</v>
      </c>
      <c r="D835" s="361">
        <v>277</v>
      </c>
      <c r="E835" s="53">
        <f>D835/C835*100</f>
        <v>88.78205128205127</v>
      </c>
      <c r="F835" s="231">
        <v>263</v>
      </c>
      <c r="G835" s="53">
        <f>(D835-F835)/F835*100</f>
        <v>5.323193916349809</v>
      </c>
      <c r="H835" s="437"/>
    </row>
    <row r="836" spans="1:8" ht="19.5" customHeight="1">
      <c r="A836" s="360" t="s">
        <v>73</v>
      </c>
      <c r="B836" s="361">
        <v>16</v>
      </c>
      <c r="C836" s="361">
        <v>16</v>
      </c>
      <c r="D836" s="361">
        <v>639</v>
      </c>
      <c r="E836" s="53">
        <f>D836/C836*100</f>
        <v>3993.75</v>
      </c>
      <c r="F836" s="361">
        <v>5</v>
      </c>
      <c r="G836" s="53">
        <f>(D836-F836)/F836*100</f>
        <v>12680</v>
      </c>
      <c r="H836" s="437"/>
    </row>
    <row r="837" spans="1:8" ht="19.5" customHeight="1">
      <c r="A837" s="360" t="s">
        <v>74</v>
      </c>
      <c r="B837" s="361">
        <v>332</v>
      </c>
      <c r="C837" s="361">
        <v>332</v>
      </c>
      <c r="D837" s="361">
        <v>344</v>
      </c>
      <c r="E837" s="53">
        <f>D837/C837*100</f>
        <v>103.6144578313253</v>
      </c>
      <c r="F837" s="231">
        <v>648</v>
      </c>
      <c r="G837" s="53">
        <f>(D837-F837)/F837*100</f>
        <v>-46.913580246913575</v>
      </c>
      <c r="H837" s="437"/>
    </row>
    <row r="838" spans="1:8" ht="19.5" customHeight="1">
      <c r="A838" s="360" t="s">
        <v>710</v>
      </c>
      <c r="B838" s="361">
        <v>0</v>
      </c>
      <c r="C838" s="361">
        <v>0</v>
      </c>
      <c r="D838" s="361"/>
      <c r="E838" s="53"/>
      <c r="F838" s="231"/>
      <c r="G838" s="53"/>
      <c r="H838" s="437"/>
    </row>
    <row r="839" spans="1:8" ht="19.5" customHeight="1">
      <c r="A839" s="360" t="s">
        <v>711</v>
      </c>
      <c r="B839" s="361">
        <v>0</v>
      </c>
      <c r="C839" s="361">
        <v>0</v>
      </c>
      <c r="D839" s="361"/>
      <c r="E839" s="53"/>
      <c r="F839" s="231"/>
      <c r="G839" s="53"/>
      <c r="H839" s="437"/>
    </row>
    <row r="840" spans="1:8" ht="19.5" customHeight="1">
      <c r="A840" s="360" t="s">
        <v>712</v>
      </c>
      <c r="B840" s="361">
        <v>0</v>
      </c>
      <c r="C840" s="361">
        <v>89</v>
      </c>
      <c r="D840" s="361"/>
      <c r="E840" s="53">
        <f>D840/C840*100</f>
        <v>0</v>
      </c>
      <c r="F840" s="231"/>
      <c r="G840" s="53"/>
      <c r="H840" s="437"/>
    </row>
    <row r="841" spans="1:8" ht="19.5" customHeight="1">
      <c r="A841" s="360" t="s">
        <v>713</v>
      </c>
      <c r="B841" s="361">
        <v>0</v>
      </c>
      <c r="C841" s="361">
        <v>0</v>
      </c>
      <c r="D841" s="361"/>
      <c r="E841" s="53"/>
      <c r="F841" s="231"/>
      <c r="G841" s="53"/>
      <c r="H841" s="437"/>
    </row>
    <row r="842" spans="1:8" ht="19.5" customHeight="1">
      <c r="A842" s="360" t="s">
        <v>714</v>
      </c>
      <c r="B842" s="361">
        <v>0</v>
      </c>
      <c r="C842" s="361">
        <v>0</v>
      </c>
      <c r="D842" s="361">
        <v>134</v>
      </c>
      <c r="E842" s="53"/>
      <c r="F842" s="231"/>
      <c r="G842" s="53"/>
      <c r="H842" s="437"/>
    </row>
    <row r="843" spans="1:8" ht="19.5" customHeight="1">
      <c r="A843" s="360" t="s">
        <v>715</v>
      </c>
      <c r="B843" s="361">
        <v>0</v>
      </c>
      <c r="C843" s="361">
        <v>0</v>
      </c>
      <c r="D843" s="361"/>
      <c r="E843" s="53"/>
      <c r="F843" s="231"/>
      <c r="G843" s="53"/>
      <c r="H843" s="437"/>
    </row>
    <row r="844" spans="1:8" ht="19.5" customHeight="1">
      <c r="A844" s="360" t="s">
        <v>716</v>
      </c>
      <c r="B844" s="361">
        <v>0</v>
      </c>
      <c r="C844" s="361">
        <v>0</v>
      </c>
      <c r="D844" s="361">
        <v>50</v>
      </c>
      <c r="E844" s="53"/>
      <c r="F844" s="231"/>
      <c r="G844" s="53"/>
      <c r="H844" s="437"/>
    </row>
    <row r="845" spans="1:8" ht="19.5" customHeight="1">
      <c r="A845" s="360" t="s">
        <v>717</v>
      </c>
      <c r="B845" s="361">
        <v>0</v>
      </c>
      <c r="C845" s="361">
        <v>0</v>
      </c>
      <c r="D845" s="361"/>
      <c r="E845" s="53"/>
      <c r="F845" s="231"/>
      <c r="G845" s="53"/>
      <c r="H845" s="437"/>
    </row>
    <row r="846" spans="1:8" ht="19.5" customHeight="1">
      <c r="A846" s="360" t="s">
        <v>718</v>
      </c>
      <c r="B846" s="361">
        <v>0</v>
      </c>
      <c r="C846" s="361">
        <v>0</v>
      </c>
      <c r="D846" s="361"/>
      <c r="E846" s="53"/>
      <c r="F846" s="231"/>
      <c r="G846" s="53"/>
      <c r="H846" s="437"/>
    </row>
    <row r="847" spans="1:8" ht="19.5" customHeight="1">
      <c r="A847" s="360" t="s">
        <v>719</v>
      </c>
      <c r="B847" s="361">
        <v>0</v>
      </c>
      <c r="C847" s="361">
        <v>0</v>
      </c>
      <c r="D847" s="361"/>
      <c r="E847" s="53"/>
      <c r="F847" s="231"/>
      <c r="G847" s="53"/>
      <c r="H847" s="442"/>
    </row>
    <row r="848" spans="1:8" ht="19.5" customHeight="1">
      <c r="A848" s="360" t="s">
        <v>720</v>
      </c>
      <c r="B848" s="361">
        <v>0</v>
      </c>
      <c r="C848" s="361">
        <v>0</v>
      </c>
      <c r="D848" s="361">
        <v>63</v>
      </c>
      <c r="E848" s="53"/>
      <c r="F848" s="231">
        <v>20</v>
      </c>
      <c r="G848" s="53"/>
      <c r="H848" s="437"/>
    </row>
    <row r="849" spans="1:8" s="397" customFormat="1" ht="19.5" customHeight="1">
      <c r="A849" s="360" t="s">
        <v>721</v>
      </c>
      <c r="B849" s="361">
        <v>0</v>
      </c>
      <c r="C849" s="361">
        <v>0</v>
      </c>
      <c r="D849" s="361"/>
      <c r="E849" s="53"/>
      <c r="F849" s="231"/>
      <c r="G849" s="53"/>
      <c r="H849" s="443"/>
    </row>
    <row r="850" spans="1:8" s="397" customFormat="1" ht="19.5" customHeight="1">
      <c r="A850" s="360" t="s">
        <v>722</v>
      </c>
      <c r="B850" s="361">
        <v>0</v>
      </c>
      <c r="C850" s="361">
        <v>5467</v>
      </c>
      <c r="D850" s="361"/>
      <c r="E850" s="53">
        <f>D850/C850*100</f>
        <v>0</v>
      </c>
      <c r="F850" s="231">
        <v>19</v>
      </c>
      <c r="G850" s="53">
        <f aca="true" t="shared" si="93" ref="G850:G852">(D850-F850)/F850*100</f>
        <v>-100</v>
      </c>
      <c r="H850" s="443"/>
    </row>
    <row r="851" spans="1:8" s="397" customFormat="1" ht="19.5" customHeight="1">
      <c r="A851" s="360" t="s">
        <v>723</v>
      </c>
      <c r="B851" s="361">
        <v>0</v>
      </c>
      <c r="C851" s="361">
        <v>0</v>
      </c>
      <c r="D851" s="361"/>
      <c r="E851" s="53"/>
      <c r="F851" s="231"/>
      <c r="G851" s="53"/>
      <c r="H851" s="443"/>
    </row>
    <row r="852" spans="1:8" s="397" customFormat="1" ht="19.5" customHeight="1">
      <c r="A852" s="360" t="s">
        <v>724</v>
      </c>
      <c r="B852" s="361">
        <v>0</v>
      </c>
      <c r="C852" s="361">
        <v>0</v>
      </c>
      <c r="D852" s="361"/>
      <c r="E852" s="53"/>
      <c r="F852" s="231"/>
      <c r="G852" s="53"/>
      <c r="H852" s="444"/>
    </row>
    <row r="853" spans="1:8" ht="19.5" customHeight="1">
      <c r="A853" s="360" t="s">
        <v>725</v>
      </c>
      <c r="B853" s="361">
        <v>0</v>
      </c>
      <c r="C853" s="361">
        <v>0</v>
      </c>
      <c r="D853" s="361"/>
      <c r="E853" s="53"/>
      <c r="F853" s="231">
        <v>2506</v>
      </c>
      <c r="G853" s="53"/>
      <c r="H853" s="437"/>
    </row>
    <row r="854" spans="1:8" ht="19.5" customHeight="1">
      <c r="A854" s="360" t="s">
        <v>726</v>
      </c>
      <c r="B854" s="361">
        <v>0</v>
      </c>
      <c r="C854" s="361">
        <v>186</v>
      </c>
      <c r="D854" s="361"/>
      <c r="E854" s="53">
        <f>D854/C854*100</f>
        <v>0</v>
      </c>
      <c r="F854" s="231">
        <v>30</v>
      </c>
      <c r="G854" s="53"/>
      <c r="H854" s="437"/>
    </row>
    <row r="855" spans="1:8" ht="19.5" customHeight="1">
      <c r="A855" s="360" t="s">
        <v>727</v>
      </c>
      <c r="B855" s="361">
        <v>0</v>
      </c>
      <c r="C855" s="361">
        <v>0</v>
      </c>
      <c r="D855" s="361"/>
      <c r="E855" s="53"/>
      <c r="F855" s="231"/>
      <c r="G855" s="53"/>
      <c r="H855" s="437"/>
    </row>
    <row r="856" spans="1:8" ht="19.5" customHeight="1">
      <c r="A856" s="360" t="s">
        <v>700</v>
      </c>
      <c r="B856" s="361">
        <v>0</v>
      </c>
      <c r="C856" s="361">
        <v>0</v>
      </c>
      <c r="D856" s="361"/>
      <c r="E856" s="53"/>
      <c r="F856" s="231"/>
      <c r="G856" s="53"/>
      <c r="H856" s="437"/>
    </row>
    <row r="857" spans="1:8" ht="19.5" customHeight="1">
      <c r="A857" s="360" t="s">
        <v>728</v>
      </c>
      <c r="B857" s="361">
        <v>0</v>
      </c>
      <c r="C857" s="361">
        <v>0</v>
      </c>
      <c r="D857" s="361"/>
      <c r="E857" s="53"/>
      <c r="F857" s="231"/>
      <c r="G857" s="53"/>
      <c r="H857" s="437"/>
    </row>
    <row r="858" spans="1:8" ht="19.5" customHeight="1">
      <c r="A858" s="360" t="s">
        <v>729</v>
      </c>
      <c r="B858" s="361">
        <v>0</v>
      </c>
      <c r="C858" s="361">
        <v>0</v>
      </c>
      <c r="D858" s="361">
        <v>19</v>
      </c>
      <c r="E858" s="53"/>
      <c r="F858" s="231">
        <v>1100</v>
      </c>
      <c r="G858" s="53"/>
      <c r="H858" s="437"/>
    </row>
    <row r="859" spans="1:8" ht="19.5" customHeight="1">
      <c r="A859" s="360" t="s">
        <v>730</v>
      </c>
      <c r="B859" s="361">
        <v>50</v>
      </c>
      <c r="C859" s="361">
        <v>50</v>
      </c>
      <c r="D859" s="361">
        <v>233</v>
      </c>
      <c r="E859" s="53">
        <f>D859/C859*100</f>
        <v>466</v>
      </c>
      <c r="F859" s="231"/>
      <c r="G859" s="53"/>
      <c r="H859" s="442"/>
    </row>
    <row r="860" spans="1:8" s="397" customFormat="1" ht="19.5" customHeight="1">
      <c r="A860" s="432" t="s">
        <v>731</v>
      </c>
      <c r="B860" s="373">
        <v>0</v>
      </c>
      <c r="C860" s="373">
        <f>SUM(C861:C870)</f>
        <v>0</v>
      </c>
      <c r="D860" s="361"/>
      <c r="E860" s="53"/>
      <c r="F860" s="231"/>
      <c r="G860" s="53"/>
      <c r="H860" s="444"/>
    </row>
    <row r="861" spans="1:8" ht="19.5" customHeight="1">
      <c r="A861" s="360" t="s">
        <v>72</v>
      </c>
      <c r="B861" s="361">
        <v>0</v>
      </c>
      <c r="C861" s="361">
        <v>0</v>
      </c>
      <c r="D861" s="361"/>
      <c r="E861" s="53"/>
      <c r="F861" s="231"/>
      <c r="G861" s="53"/>
      <c r="H861" s="437"/>
    </row>
    <row r="862" spans="1:8" ht="19.5" customHeight="1">
      <c r="A862" s="360" t="s">
        <v>73</v>
      </c>
      <c r="B862" s="361">
        <v>0</v>
      </c>
      <c r="C862" s="361">
        <v>0</v>
      </c>
      <c r="D862" s="361">
        <f aca="true" t="shared" si="94" ref="B862:F862">SUM(D863:D865)</f>
        <v>0</v>
      </c>
      <c r="E862" s="53"/>
      <c r="F862" s="361">
        <f t="shared" si="94"/>
        <v>0</v>
      </c>
      <c r="G862" s="53"/>
      <c r="H862" s="437"/>
    </row>
    <row r="863" spans="1:8" ht="19.5" customHeight="1">
      <c r="A863" s="360" t="s">
        <v>74</v>
      </c>
      <c r="B863" s="361">
        <v>0</v>
      </c>
      <c r="C863" s="361">
        <v>0</v>
      </c>
      <c r="D863" s="361"/>
      <c r="E863" s="53"/>
      <c r="F863" s="231"/>
      <c r="G863" s="53"/>
      <c r="H863" s="437"/>
    </row>
    <row r="864" spans="1:8" ht="19.5" customHeight="1">
      <c r="A864" s="360" t="s">
        <v>732</v>
      </c>
      <c r="B864" s="361">
        <v>0</v>
      </c>
      <c r="C864" s="361">
        <v>0</v>
      </c>
      <c r="D864" s="361"/>
      <c r="E864" s="53"/>
      <c r="F864" s="231"/>
      <c r="G864" s="53"/>
      <c r="H864" s="437"/>
    </row>
    <row r="865" spans="1:8" ht="19.5" customHeight="1">
      <c r="A865" s="360" t="s">
        <v>733</v>
      </c>
      <c r="B865" s="361">
        <v>0</v>
      </c>
      <c r="C865" s="361">
        <v>0</v>
      </c>
      <c r="D865" s="361"/>
      <c r="E865" s="53"/>
      <c r="F865" s="361"/>
      <c r="G865" s="53"/>
      <c r="H865" s="437"/>
    </row>
    <row r="866" spans="1:8" ht="19.5" customHeight="1">
      <c r="A866" s="360" t="s">
        <v>734</v>
      </c>
      <c r="B866" s="361">
        <v>0</v>
      </c>
      <c r="C866" s="361">
        <v>0</v>
      </c>
      <c r="D866" s="361"/>
      <c r="E866" s="53"/>
      <c r="F866" s="361"/>
      <c r="G866" s="53"/>
      <c r="H866" s="437"/>
    </row>
    <row r="867" spans="1:8" ht="19.5" customHeight="1">
      <c r="A867" s="360" t="s">
        <v>735</v>
      </c>
      <c r="B867" s="361">
        <v>0</v>
      </c>
      <c r="C867" s="361">
        <v>0</v>
      </c>
      <c r="D867" s="361"/>
      <c r="E867" s="53"/>
      <c r="F867" s="231"/>
      <c r="G867" s="53"/>
      <c r="H867" s="437"/>
    </row>
    <row r="868" spans="1:8" ht="19.5" customHeight="1">
      <c r="A868" s="360" t="s">
        <v>736</v>
      </c>
      <c r="B868" s="361">
        <v>0</v>
      </c>
      <c r="C868" s="361">
        <v>0</v>
      </c>
      <c r="D868" s="361"/>
      <c r="E868" s="53"/>
      <c r="F868" s="231"/>
      <c r="G868" s="53"/>
      <c r="H868" s="437"/>
    </row>
    <row r="869" spans="1:8" s="397" customFormat="1" ht="19.5" customHeight="1">
      <c r="A869" s="360" t="s">
        <v>737</v>
      </c>
      <c r="B869" s="361">
        <v>0</v>
      </c>
      <c r="C869" s="361">
        <v>0</v>
      </c>
      <c r="D869" s="361"/>
      <c r="E869" s="53"/>
      <c r="F869" s="445"/>
      <c r="G869" s="53"/>
      <c r="H869" s="444"/>
    </row>
    <row r="870" spans="1:8" ht="19.5" customHeight="1">
      <c r="A870" s="360" t="s">
        <v>738</v>
      </c>
      <c r="B870" s="361">
        <v>0</v>
      </c>
      <c r="C870" s="361">
        <v>0</v>
      </c>
      <c r="D870" s="361"/>
      <c r="E870" s="53"/>
      <c r="F870" s="445"/>
      <c r="G870" s="53"/>
      <c r="H870" s="446"/>
    </row>
    <row r="871" spans="1:8" ht="19.5" customHeight="1">
      <c r="A871" s="432" t="s">
        <v>739</v>
      </c>
      <c r="B871" s="373">
        <v>3553</v>
      </c>
      <c r="C871" s="373">
        <f>SUM(C872:C881)</f>
        <v>20102</v>
      </c>
      <c r="D871" s="373">
        <f>SUM(D872:D881)</f>
        <v>15606</v>
      </c>
      <c r="E871" s="53">
        <f>D871/C871*100</f>
        <v>77.63406626206347</v>
      </c>
      <c r="F871" s="373">
        <f>SUM(F872:F881)</f>
        <v>16526</v>
      </c>
      <c r="G871" s="53">
        <f aca="true" t="shared" si="95" ref="G870:G873">(D871-F871)/F871*100</f>
        <v>-5.566985356408084</v>
      </c>
      <c r="H871" s="446"/>
    </row>
    <row r="872" spans="1:8" ht="19.5" customHeight="1">
      <c r="A872" s="360" t="s">
        <v>72</v>
      </c>
      <c r="B872" s="361">
        <v>238</v>
      </c>
      <c r="C872" s="361">
        <v>257</v>
      </c>
      <c r="D872" s="361">
        <v>182</v>
      </c>
      <c r="E872" s="53">
        <f>D872/C872*100</f>
        <v>70.8171206225681</v>
      </c>
      <c r="F872" s="445">
        <v>206</v>
      </c>
      <c r="G872" s="53">
        <f t="shared" si="95"/>
        <v>-11.650485436893204</v>
      </c>
      <c r="H872" s="446"/>
    </row>
    <row r="873" spans="1:8" ht="19.5" customHeight="1">
      <c r="A873" s="360" t="s">
        <v>73</v>
      </c>
      <c r="B873" s="361">
        <v>1</v>
      </c>
      <c r="C873" s="361">
        <v>1</v>
      </c>
      <c r="D873" s="361"/>
      <c r="E873" s="53">
        <f>D873/C873*100</f>
        <v>0</v>
      </c>
      <c r="F873" s="445">
        <v>9</v>
      </c>
      <c r="G873" s="53">
        <f t="shared" si="95"/>
        <v>-100</v>
      </c>
      <c r="H873" s="446"/>
    </row>
    <row r="874" spans="1:8" ht="19.5" customHeight="1">
      <c r="A874" s="360" t="s">
        <v>74</v>
      </c>
      <c r="B874" s="361">
        <v>0</v>
      </c>
      <c r="C874" s="361">
        <v>0</v>
      </c>
      <c r="D874" s="361"/>
      <c r="E874" s="53"/>
      <c r="F874" s="445">
        <v>197</v>
      </c>
      <c r="G874" s="53"/>
      <c r="H874" s="446"/>
    </row>
    <row r="875" spans="1:8" ht="19.5" customHeight="1">
      <c r="A875" s="360" t="s">
        <v>740</v>
      </c>
      <c r="B875" s="361">
        <v>0</v>
      </c>
      <c r="C875" s="361">
        <v>3850</v>
      </c>
      <c r="D875" s="361">
        <v>3651</v>
      </c>
      <c r="E875" s="53">
        <f>D875/C875*100</f>
        <v>94.83116883116884</v>
      </c>
      <c r="F875" s="445">
        <v>4155</v>
      </c>
      <c r="G875" s="53"/>
      <c r="H875" s="446"/>
    </row>
    <row r="876" spans="1:8" ht="19.5" customHeight="1">
      <c r="A876" s="360" t="s">
        <v>741</v>
      </c>
      <c r="B876" s="361">
        <v>25</v>
      </c>
      <c r="C876" s="361">
        <v>3025</v>
      </c>
      <c r="D876" s="361">
        <v>4157</v>
      </c>
      <c r="E876" s="53">
        <f>D876/C876*100</f>
        <v>137.4214876033058</v>
      </c>
      <c r="F876" s="445">
        <v>6521</v>
      </c>
      <c r="G876" s="53">
        <f>(D876-F876)/F876*100</f>
        <v>-36.252108572304856</v>
      </c>
      <c r="H876" s="446"/>
    </row>
    <row r="877" spans="1:8" ht="19.5" customHeight="1">
      <c r="A877" s="360" t="s">
        <v>742</v>
      </c>
      <c r="B877" s="361">
        <v>2</v>
      </c>
      <c r="C877" s="361">
        <v>3002</v>
      </c>
      <c r="D877" s="361">
        <v>1449</v>
      </c>
      <c r="E877" s="53">
        <f>D877/C877*100</f>
        <v>48.26782145236509</v>
      </c>
      <c r="F877" s="361">
        <v>1404</v>
      </c>
      <c r="G877" s="53"/>
      <c r="H877" s="446"/>
    </row>
    <row r="878" spans="1:8" ht="19.5" customHeight="1">
      <c r="A878" s="360" t="s">
        <v>743</v>
      </c>
      <c r="B878" s="361">
        <v>0</v>
      </c>
      <c r="C878" s="361">
        <v>0</v>
      </c>
      <c r="D878" s="361">
        <v>1300</v>
      </c>
      <c r="E878" s="53"/>
      <c r="F878" s="445">
        <v>2381</v>
      </c>
      <c r="G878" s="53"/>
      <c r="H878" s="446"/>
    </row>
    <row r="879" spans="1:8" ht="19.5" customHeight="1">
      <c r="A879" s="360" t="s">
        <v>744</v>
      </c>
      <c r="B879" s="361">
        <v>0</v>
      </c>
      <c r="C879" s="361">
        <v>0</v>
      </c>
      <c r="D879" s="361"/>
      <c r="E879" s="53"/>
      <c r="F879" s="445">
        <v>0</v>
      </c>
      <c r="G879" s="53"/>
      <c r="H879" s="446"/>
    </row>
    <row r="880" spans="1:8" ht="19.5" customHeight="1">
      <c r="A880" s="360" t="s">
        <v>81</v>
      </c>
      <c r="B880" s="361">
        <v>128</v>
      </c>
      <c r="C880" s="361">
        <v>128</v>
      </c>
      <c r="D880" s="361">
        <v>203</v>
      </c>
      <c r="E880" s="53">
        <f>D880/C880*100</f>
        <v>158.59375</v>
      </c>
      <c r="F880" s="445">
        <v>0</v>
      </c>
      <c r="G880" s="53"/>
      <c r="H880" s="446"/>
    </row>
    <row r="881" spans="1:8" ht="19.5" customHeight="1">
      <c r="A881" s="360" t="s">
        <v>745</v>
      </c>
      <c r="B881" s="361">
        <v>3159</v>
      </c>
      <c r="C881" s="361">
        <v>9839</v>
      </c>
      <c r="D881" s="361">
        <v>4664</v>
      </c>
      <c r="E881" s="53">
        <f>D881/C881*100</f>
        <v>47.40319138123793</v>
      </c>
      <c r="F881" s="361">
        <v>1653</v>
      </c>
      <c r="G881" s="53"/>
      <c r="H881" s="446"/>
    </row>
    <row r="882" spans="1:8" ht="19.5" customHeight="1">
      <c r="A882" s="432" t="s">
        <v>746</v>
      </c>
      <c r="B882" s="373">
        <v>0</v>
      </c>
      <c r="C882" s="373">
        <f>SUM(C883:C887)</f>
        <v>0</v>
      </c>
      <c r="D882" s="361"/>
      <c r="E882" s="53"/>
      <c r="F882" s="361"/>
      <c r="G882" s="53"/>
      <c r="H882" s="446"/>
    </row>
    <row r="883" spans="1:8" ht="19.5" customHeight="1">
      <c r="A883" s="360" t="s">
        <v>322</v>
      </c>
      <c r="B883" s="361">
        <v>0</v>
      </c>
      <c r="C883" s="361">
        <v>0</v>
      </c>
      <c r="D883" s="361"/>
      <c r="E883" s="53"/>
      <c r="F883" s="361"/>
      <c r="G883" s="53"/>
      <c r="H883" s="446"/>
    </row>
    <row r="884" spans="1:8" ht="19.5" customHeight="1">
      <c r="A884" s="360" t="s">
        <v>747</v>
      </c>
      <c r="B884" s="361">
        <v>0</v>
      </c>
      <c r="C884" s="361">
        <v>0</v>
      </c>
      <c r="D884" s="361"/>
      <c r="E884" s="53"/>
      <c r="F884" s="361"/>
      <c r="G884" s="53"/>
      <c r="H884" s="446"/>
    </row>
    <row r="885" spans="1:8" ht="19.5" customHeight="1">
      <c r="A885" s="360" t="s">
        <v>748</v>
      </c>
      <c r="B885" s="361">
        <v>0</v>
      </c>
      <c r="C885" s="361">
        <v>0</v>
      </c>
      <c r="D885" s="361"/>
      <c r="E885" s="53"/>
      <c r="F885" s="361"/>
      <c r="G885" s="53"/>
      <c r="H885" s="446"/>
    </row>
    <row r="886" spans="1:8" ht="19.5" customHeight="1">
      <c r="A886" s="360" t="s">
        <v>749</v>
      </c>
      <c r="B886" s="361">
        <v>0</v>
      </c>
      <c r="C886" s="361">
        <v>0</v>
      </c>
      <c r="D886" s="361"/>
      <c r="E886" s="53"/>
      <c r="F886" s="361"/>
      <c r="G886" s="53"/>
      <c r="H886" s="446"/>
    </row>
    <row r="887" spans="1:8" ht="19.5" customHeight="1">
      <c r="A887" s="360" t="s">
        <v>750</v>
      </c>
      <c r="B887" s="361">
        <v>0</v>
      </c>
      <c r="C887" s="361">
        <v>0</v>
      </c>
      <c r="D887" s="361"/>
      <c r="E887" s="53"/>
      <c r="F887" s="361"/>
      <c r="G887" s="53"/>
      <c r="H887" s="446"/>
    </row>
    <row r="888" spans="1:8" ht="19.5" customHeight="1">
      <c r="A888" s="432" t="s">
        <v>751</v>
      </c>
      <c r="B888" s="373">
        <v>4973</v>
      </c>
      <c r="C888" s="373">
        <f>SUM(C889:C894)</f>
        <v>6272</v>
      </c>
      <c r="D888" s="373">
        <f>SUM(D889:D894)</f>
        <v>4196</v>
      </c>
      <c r="E888" s="53">
        <f>D888/C888*100</f>
        <v>66.90051020408163</v>
      </c>
      <c r="F888" s="373">
        <f>SUM(F889:F894)</f>
        <v>5646</v>
      </c>
      <c r="G888" s="53">
        <f>(D888-F888)/F888*100</f>
        <v>-25.681898689337583</v>
      </c>
      <c r="H888" s="446"/>
    </row>
    <row r="889" spans="1:8" ht="19.5" customHeight="1">
      <c r="A889" s="360" t="s">
        <v>752</v>
      </c>
      <c r="B889" s="361">
        <v>0</v>
      </c>
      <c r="C889" s="231">
        <v>0</v>
      </c>
      <c r="D889" s="361"/>
      <c r="E889" s="53"/>
      <c r="F889" s="361">
        <v>117</v>
      </c>
      <c r="G889" s="53">
        <f>(D889-F889)/F889*100</f>
        <v>-100</v>
      </c>
      <c r="H889" s="446"/>
    </row>
    <row r="890" spans="1:8" ht="19.5" customHeight="1">
      <c r="A890" s="360" t="s">
        <v>753</v>
      </c>
      <c r="B890" s="361">
        <v>0</v>
      </c>
      <c r="C890" s="447">
        <v>0</v>
      </c>
      <c r="D890" s="361"/>
      <c r="E890" s="53"/>
      <c r="F890" s="361"/>
      <c r="G890" s="53"/>
      <c r="H890" s="446"/>
    </row>
    <row r="891" spans="1:8" ht="19.5" customHeight="1">
      <c r="A891" s="360" t="s">
        <v>754</v>
      </c>
      <c r="B891" s="361">
        <v>4973</v>
      </c>
      <c r="C891" s="361">
        <v>5084</v>
      </c>
      <c r="D891" s="361">
        <v>3706</v>
      </c>
      <c r="E891" s="53">
        <f>D891/C891*100</f>
        <v>72.89535798583793</v>
      </c>
      <c r="F891" s="361">
        <v>4837</v>
      </c>
      <c r="G891" s="53"/>
      <c r="H891" s="446"/>
    </row>
    <row r="892" spans="1:8" ht="19.5" customHeight="1">
      <c r="A892" s="360" t="s">
        <v>755</v>
      </c>
      <c r="B892" s="361">
        <v>0</v>
      </c>
      <c r="C892" s="447">
        <v>0</v>
      </c>
      <c r="D892" s="361">
        <v>490</v>
      </c>
      <c r="E892" s="53"/>
      <c r="F892" s="361">
        <v>595</v>
      </c>
      <c r="G892" s="53"/>
      <c r="H892" s="446"/>
    </row>
    <row r="893" spans="1:8" ht="19.5" customHeight="1">
      <c r="A893" s="360" t="s">
        <v>756</v>
      </c>
      <c r="B893" s="361">
        <v>0</v>
      </c>
      <c r="C893" s="447">
        <v>0</v>
      </c>
      <c r="D893" s="361"/>
      <c r="E893" s="53"/>
      <c r="F893" s="361">
        <v>95</v>
      </c>
      <c r="G893" s="53">
        <f>(D893-F893)/F893*100</f>
        <v>-100</v>
      </c>
      <c r="H893" s="446"/>
    </row>
    <row r="894" spans="1:8" ht="19.5" customHeight="1">
      <c r="A894" s="360" t="s">
        <v>757</v>
      </c>
      <c r="B894" s="361">
        <v>0</v>
      </c>
      <c r="C894" s="361">
        <v>1188</v>
      </c>
      <c r="D894" s="361"/>
      <c r="E894" s="53">
        <f>D894/C894*100</f>
        <v>0</v>
      </c>
      <c r="F894" s="361">
        <v>2</v>
      </c>
      <c r="G894" s="53"/>
      <c r="H894" s="446"/>
    </row>
    <row r="895" spans="1:8" ht="19.5" customHeight="1">
      <c r="A895" s="432" t="s">
        <v>758</v>
      </c>
      <c r="B895" s="373">
        <v>253</v>
      </c>
      <c r="C895" s="373">
        <f>SUM(C896:C901)</f>
        <v>739</v>
      </c>
      <c r="D895" s="373">
        <f>SUM(D896:D901)</f>
        <v>1216</v>
      </c>
      <c r="E895" s="53">
        <f>D895/C895*100</f>
        <v>164.5466847090663</v>
      </c>
      <c r="F895" s="373">
        <f>SUM(F896:F901)</f>
        <v>1160</v>
      </c>
      <c r="G895" s="53"/>
      <c r="H895" s="446"/>
    </row>
    <row r="896" spans="1:8" ht="19.5" customHeight="1">
      <c r="A896" s="360" t="s">
        <v>759</v>
      </c>
      <c r="B896" s="361">
        <v>0</v>
      </c>
      <c r="C896" s="361">
        <v>0</v>
      </c>
      <c r="D896" s="361"/>
      <c r="E896" s="53"/>
      <c r="F896" s="361"/>
      <c r="G896" s="53"/>
      <c r="H896" s="446"/>
    </row>
    <row r="897" spans="1:8" ht="19.5" customHeight="1">
      <c r="A897" s="360" t="s">
        <v>760</v>
      </c>
      <c r="B897" s="361">
        <v>0</v>
      </c>
      <c r="C897" s="361">
        <v>0</v>
      </c>
      <c r="D897" s="361"/>
      <c r="E897" s="53"/>
      <c r="F897" s="361"/>
      <c r="G897" s="53"/>
      <c r="H897" s="446"/>
    </row>
    <row r="898" spans="1:8" ht="19.5" customHeight="1">
      <c r="A898" s="360" t="s">
        <v>761</v>
      </c>
      <c r="B898" s="361">
        <v>253</v>
      </c>
      <c r="C898" s="361">
        <v>607</v>
      </c>
      <c r="D898" s="361">
        <v>1062</v>
      </c>
      <c r="E898" s="53">
        <f>D898/C898*100</f>
        <v>174.95881383855024</v>
      </c>
      <c r="F898" s="361">
        <v>1147</v>
      </c>
      <c r="G898" s="53"/>
      <c r="H898" s="446"/>
    </row>
    <row r="899" spans="1:8" ht="19.5" customHeight="1">
      <c r="A899" s="360" t="s">
        <v>762</v>
      </c>
      <c r="B899" s="361">
        <v>0</v>
      </c>
      <c r="C899" s="361">
        <v>0</v>
      </c>
      <c r="D899" s="361">
        <v>109</v>
      </c>
      <c r="E899" s="53"/>
      <c r="F899" s="361"/>
      <c r="G899" s="53"/>
      <c r="H899" s="446"/>
    </row>
    <row r="900" spans="1:8" ht="19.5" customHeight="1">
      <c r="A900" s="360" t="s">
        <v>763</v>
      </c>
      <c r="B900" s="361">
        <v>0</v>
      </c>
      <c r="C900" s="361">
        <v>0</v>
      </c>
      <c r="D900" s="361">
        <v>0</v>
      </c>
      <c r="E900" s="53"/>
      <c r="F900" s="361"/>
      <c r="G900" s="53"/>
      <c r="H900" s="446"/>
    </row>
    <row r="901" spans="1:8" ht="19.5" customHeight="1">
      <c r="A901" s="360" t="s">
        <v>764</v>
      </c>
      <c r="B901" s="361">
        <v>0</v>
      </c>
      <c r="C901" s="361">
        <v>132</v>
      </c>
      <c r="D901" s="361">
        <v>45</v>
      </c>
      <c r="E901" s="53">
        <f>D901/C901*100</f>
        <v>34.090909090909086</v>
      </c>
      <c r="F901" s="361">
        <v>13</v>
      </c>
      <c r="G901" s="53"/>
      <c r="H901" s="446"/>
    </row>
    <row r="902" spans="1:8" ht="19.5" customHeight="1">
      <c r="A902" s="432" t="s">
        <v>765</v>
      </c>
      <c r="B902" s="373">
        <v>0</v>
      </c>
      <c r="C902" s="373">
        <f>SUM(C903)</f>
        <v>477</v>
      </c>
      <c r="D902" s="373">
        <f>SUM(D903)</f>
        <v>0</v>
      </c>
      <c r="E902" s="53">
        <f>D902/C902*100</f>
        <v>0</v>
      </c>
      <c r="F902" s="373">
        <f>SUM(F903)</f>
        <v>19</v>
      </c>
      <c r="G902" s="53">
        <f aca="true" t="shared" si="96" ref="G899:G906">(D902-F902)/F902*100</f>
        <v>-100</v>
      </c>
      <c r="H902" s="446"/>
    </row>
    <row r="903" spans="1:8" ht="19.5" customHeight="1">
      <c r="A903" s="360" t="s">
        <v>766</v>
      </c>
      <c r="B903" s="361">
        <v>0</v>
      </c>
      <c r="C903" s="361">
        <v>477</v>
      </c>
      <c r="D903" s="361"/>
      <c r="E903" s="53">
        <f>D903/C903*100</f>
        <v>0</v>
      </c>
      <c r="F903" s="361">
        <v>19</v>
      </c>
      <c r="G903" s="53">
        <f t="shared" si="96"/>
        <v>-100</v>
      </c>
      <c r="H903" s="446"/>
    </row>
    <row r="904" spans="1:8" ht="19.5" customHeight="1">
      <c r="A904" s="432" t="s">
        <v>767</v>
      </c>
      <c r="B904" s="373">
        <v>0</v>
      </c>
      <c r="C904" s="373">
        <f>SUM(C905:C906)</f>
        <v>2006</v>
      </c>
      <c r="D904" s="373">
        <f>SUM(D905:D906)</f>
        <v>25840</v>
      </c>
      <c r="E904" s="53">
        <f>D904/C904*100</f>
        <v>1288.135593220339</v>
      </c>
      <c r="F904" s="373">
        <f>SUM(F905:F906)</f>
        <v>24066</v>
      </c>
      <c r="G904" s="53">
        <f t="shared" si="96"/>
        <v>7.371395329510514</v>
      </c>
      <c r="H904" s="446"/>
    </row>
    <row r="905" spans="1:8" ht="19.5" customHeight="1">
      <c r="A905" s="360" t="s">
        <v>768</v>
      </c>
      <c r="B905" s="361">
        <v>0</v>
      </c>
      <c r="C905" s="361">
        <v>0</v>
      </c>
      <c r="D905" s="361"/>
      <c r="E905" s="53"/>
      <c r="F905" s="361"/>
      <c r="G905" s="53"/>
      <c r="H905" s="446"/>
    </row>
    <row r="906" spans="1:8" ht="19.5" customHeight="1">
      <c r="A906" s="360" t="s">
        <v>769</v>
      </c>
      <c r="B906" s="361">
        <v>0</v>
      </c>
      <c r="C906" s="361">
        <v>2006</v>
      </c>
      <c r="D906" s="361">
        <v>25840</v>
      </c>
      <c r="E906" s="53">
        <f aca="true" t="shared" si="97" ref="E906:E913">D906/C906*100</f>
        <v>1288.135593220339</v>
      </c>
      <c r="F906" s="361">
        <v>24066</v>
      </c>
      <c r="G906" s="53">
        <f t="shared" si="96"/>
        <v>7.371395329510514</v>
      </c>
      <c r="H906" s="446"/>
    </row>
    <row r="907" spans="1:8" ht="19.5" customHeight="1">
      <c r="A907" s="432" t="s">
        <v>770</v>
      </c>
      <c r="B907" s="373">
        <v>2721</v>
      </c>
      <c r="C907" s="373">
        <f>C908+C931+C941+C951+C956+C963+C968</f>
        <v>19683</v>
      </c>
      <c r="D907" s="373">
        <f>D908+D931+D941+D951+D956+D963+D968</f>
        <v>19324</v>
      </c>
      <c r="E907" s="53">
        <f t="shared" si="97"/>
        <v>98.17609104303206</v>
      </c>
      <c r="F907" s="373">
        <f>F908+F931+F941+F951+F956+F963+F968</f>
        <v>18476</v>
      </c>
      <c r="G907" s="53"/>
      <c r="H907" s="446"/>
    </row>
    <row r="908" spans="1:8" ht="19.5" customHeight="1">
      <c r="A908" s="432" t="s">
        <v>771</v>
      </c>
      <c r="B908" s="373">
        <v>2428</v>
      </c>
      <c r="C908" s="373">
        <f>SUM(C909:C930)</f>
        <v>19390</v>
      </c>
      <c r="D908" s="373">
        <f>SUM(D909:D930)</f>
        <v>10882</v>
      </c>
      <c r="E908" s="53">
        <f t="shared" si="97"/>
        <v>56.12171222279525</v>
      </c>
      <c r="F908" s="373">
        <f>SUM(F909:F930)</f>
        <v>8911</v>
      </c>
      <c r="G908" s="53"/>
      <c r="H908" s="446"/>
    </row>
    <row r="909" spans="1:8" ht="19.5" customHeight="1">
      <c r="A909" s="360" t="s">
        <v>72</v>
      </c>
      <c r="B909" s="361">
        <v>569</v>
      </c>
      <c r="C909" s="361">
        <v>569</v>
      </c>
      <c r="D909" s="361">
        <v>592</v>
      </c>
      <c r="E909" s="53">
        <f t="shared" si="97"/>
        <v>104.04217926186293</v>
      </c>
      <c r="F909" s="361">
        <v>495</v>
      </c>
      <c r="G909" s="53">
        <f>(D909-F909)/F909*100</f>
        <v>19.5959595959596</v>
      </c>
      <c r="H909" s="446"/>
    </row>
    <row r="910" spans="1:8" ht="19.5" customHeight="1">
      <c r="A910" s="360" t="s">
        <v>73</v>
      </c>
      <c r="B910" s="361">
        <v>234</v>
      </c>
      <c r="C910" s="361">
        <v>234</v>
      </c>
      <c r="D910" s="361">
        <v>188</v>
      </c>
      <c r="E910" s="53">
        <f t="shared" si="97"/>
        <v>80.34188034188034</v>
      </c>
      <c r="F910" s="361">
        <v>45</v>
      </c>
      <c r="G910" s="53"/>
      <c r="H910" s="446"/>
    </row>
    <row r="911" spans="1:8" ht="19.5" customHeight="1">
      <c r="A911" s="360" t="s">
        <v>74</v>
      </c>
      <c r="B911" s="361">
        <v>264</v>
      </c>
      <c r="C911" s="361">
        <v>264</v>
      </c>
      <c r="D911" s="361">
        <v>266</v>
      </c>
      <c r="E911" s="53">
        <f t="shared" si="97"/>
        <v>100.75757575757575</v>
      </c>
      <c r="F911" s="361">
        <v>435</v>
      </c>
      <c r="G911" s="53"/>
      <c r="H911" s="446"/>
    </row>
    <row r="912" spans="1:8" ht="19.5" customHeight="1">
      <c r="A912" s="360" t="s">
        <v>772</v>
      </c>
      <c r="B912" s="361">
        <v>0</v>
      </c>
      <c r="C912" s="361">
        <v>58</v>
      </c>
      <c r="D912" s="361">
        <v>58</v>
      </c>
      <c r="E912" s="53">
        <f t="shared" si="97"/>
        <v>100</v>
      </c>
      <c r="F912" s="361">
        <v>5364</v>
      </c>
      <c r="G912" s="53"/>
      <c r="H912" s="446"/>
    </row>
    <row r="913" spans="1:8" ht="19.5" customHeight="1">
      <c r="A913" s="360" t="s">
        <v>773</v>
      </c>
      <c r="B913" s="361">
        <v>1225</v>
      </c>
      <c r="C913" s="361">
        <v>1253</v>
      </c>
      <c r="D913" s="361">
        <v>659</v>
      </c>
      <c r="E913" s="53">
        <f t="shared" si="97"/>
        <v>52.59377494014365</v>
      </c>
      <c r="F913" s="361">
        <v>2056</v>
      </c>
      <c r="G913" s="53">
        <f>(D913-F913)/F913*100</f>
        <v>-67.94747081712063</v>
      </c>
      <c r="H913" s="446"/>
    </row>
    <row r="914" spans="1:8" ht="19.5" customHeight="1">
      <c r="A914" s="360" t="s">
        <v>774</v>
      </c>
      <c r="B914" s="361">
        <v>0</v>
      </c>
      <c r="C914" s="361">
        <v>0</v>
      </c>
      <c r="D914" s="361"/>
      <c r="E914" s="53"/>
      <c r="F914" s="361"/>
      <c r="G914" s="53"/>
      <c r="H914" s="446"/>
    </row>
    <row r="915" spans="1:8" ht="19.5" customHeight="1">
      <c r="A915" s="360" t="s">
        <v>775</v>
      </c>
      <c r="B915" s="361">
        <v>0</v>
      </c>
      <c r="C915" s="361">
        <v>0</v>
      </c>
      <c r="D915" s="361"/>
      <c r="E915" s="53"/>
      <c r="F915" s="361"/>
      <c r="G915" s="53"/>
      <c r="H915" s="446"/>
    </row>
    <row r="916" spans="1:8" ht="19.5" customHeight="1">
      <c r="A916" s="360" t="s">
        <v>776</v>
      </c>
      <c r="B916" s="361">
        <v>0</v>
      </c>
      <c r="C916" s="361">
        <v>0</v>
      </c>
      <c r="D916" s="361"/>
      <c r="E916" s="53"/>
      <c r="F916" s="361"/>
      <c r="G916" s="53"/>
      <c r="H916" s="446"/>
    </row>
    <row r="917" spans="1:8" ht="19.5" customHeight="1">
      <c r="A917" s="360" t="s">
        <v>777</v>
      </c>
      <c r="B917" s="361">
        <v>136</v>
      </c>
      <c r="C917" s="361">
        <v>136</v>
      </c>
      <c r="D917" s="361">
        <v>134</v>
      </c>
      <c r="E917" s="53">
        <f>D917/C917*100</f>
        <v>98.52941176470588</v>
      </c>
      <c r="F917" s="361">
        <v>85</v>
      </c>
      <c r="G917" s="53"/>
      <c r="H917" s="446"/>
    </row>
    <row r="918" spans="1:8" ht="19.5" customHeight="1">
      <c r="A918" s="360" t="s">
        <v>778</v>
      </c>
      <c r="B918" s="361">
        <v>0</v>
      </c>
      <c r="C918" s="361">
        <v>0</v>
      </c>
      <c r="D918" s="361"/>
      <c r="E918" s="53"/>
      <c r="F918" s="361"/>
      <c r="G918" s="53"/>
      <c r="H918" s="446"/>
    </row>
    <row r="919" spans="1:8" ht="19.5" customHeight="1">
      <c r="A919" s="360" t="s">
        <v>779</v>
      </c>
      <c r="B919" s="361">
        <v>0</v>
      </c>
      <c r="C919" s="361">
        <v>0</v>
      </c>
      <c r="D919" s="361"/>
      <c r="E919" s="53"/>
      <c r="F919" s="361"/>
      <c r="G919" s="53"/>
      <c r="H919" s="446"/>
    </row>
    <row r="920" spans="1:8" ht="19.5" customHeight="1">
      <c r="A920" s="360" t="s">
        <v>780</v>
      </c>
      <c r="B920" s="361">
        <v>0</v>
      </c>
      <c r="C920" s="361">
        <v>0</v>
      </c>
      <c r="D920" s="361"/>
      <c r="E920" s="53"/>
      <c r="F920" s="361"/>
      <c r="G920" s="53"/>
      <c r="H920" s="446"/>
    </row>
    <row r="921" spans="1:8" ht="19.5" customHeight="1">
      <c r="A921" s="360" t="s">
        <v>781</v>
      </c>
      <c r="B921" s="361">
        <v>0</v>
      </c>
      <c r="C921" s="361">
        <v>0</v>
      </c>
      <c r="D921" s="361">
        <v>15</v>
      </c>
      <c r="E921" s="53"/>
      <c r="F921" s="361"/>
      <c r="G921" s="53"/>
      <c r="H921" s="446"/>
    </row>
    <row r="922" spans="1:8" ht="19.5" customHeight="1">
      <c r="A922" s="360" t="s">
        <v>782</v>
      </c>
      <c r="B922" s="361">
        <v>0</v>
      </c>
      <c r="C922" s="361">
        <v>0</v>
      </c>
      <c r="D922" s="361"/>
      <c r="E922" s="53"/>
      <c r="F922" s="361"/>
      <c r="G922" s="53"/>
      <c r="H922" s="446"/>
    </row>
    <row r="923" spans="1:8" ht="19.5" customHeight="1">
      <c r="A923" s="360" t="s">
        <v>783</v>
      </c>
      <c r="B923" s="361">
        <v>0</v>
      </c>
      <c r="C923" s="361">
        <v>0</v>
      </c>
      <c r="D923" s="361"/>
      <c r="E923" s="53"/>
      <c r="F923" s="361"/>
      <c r="G923" s="53"/>
      <c r="H923" s="446"/>
    </row>
    <row r="924" spans="1:8" ht="19.5" customHeight="1">
      <c r="A924" s="360" t="s">
        <v>784</v>
      </c>
      <c r="B924" s="361">
        <v>0</v>
      </c>
      <c r="C924" s="361">
        <v>0</v>
      </c>
      <c r="D924" s="361"/>
      <c r="E924" s="53"/>
      <c r="F924" s="361"/>
      <c r="G924" s="53"/>
      <c r="H924" s="446"/>
    </row>
    <row r="925" spans="1:8" ht="19.5" customHeight="1">
      <c r="A925" s="360" t="s">
        <v>785</v>
      </c>
      <c r="B925" s="361">
        <v>0</v>
      </c>
      <c r="C925" s="361">
        <v>69</v>
      </c>
      <c r="D925" s="361"/>
      <c r="E925" s="53">
        <f>D925/C925*100</f>
        <v>0</v>
      </c>
      <c r="F925" s="361">
        <v>27</v>
      </c>
      <c r="G925" s="53"/>
      <c r="H925" s="446"/>
    </row>
    <row r="926" spans="1:8" ht="19.5" customHeight="1">
      <c r="A926" s="360" t="s">
        <v>786</v>
      </c>
      <c r="B926" s="361">
        <v>0</v>
      </c>
      <c r="C926" s="361">
        <v>0</v>
      </c>
      <c r="D926" s="361"/>
      <c r="E926" s="53"/>
      <c r="F926" s="361"/>
      <c r="G926" s="53"/>
      <c r="H926" s="446"/>
    </row>
    <row r="927" spans="1:8" ht="19.5" customHeight="1">
      <c r="A927" s="360" t="s">
        <v>787</v>
      </c>
      <c r="B927" s="361">
        <v>0</v>
      </c>
      <c r="C927" s="361">
        <v>0</v>
      </c>
      <c r="D927" s="361">
        <f aca="true" t="shared" si="98" ref="B927:F927">SUM(D928:D929)</f>
        <v>0</v>
      </c>
      <c r="E927" s="53"/>
      <c r="F927" s="361">
        <f t="shared" si="98"/>
        <v>0</v>
      </c>
      <c r="G927" s="53"/>
      <c r="H927" s="446"/>
    </row>
    <row r="928" spans="1:8" ht="19.5" customHeight="1">
      <c r="A928" s="360" t="s">
        <v>788</v>
      </c>
      <c r="B928" s="361">
        <v>0</v>
      </c>
      <c r="C928" s="361">
        <v>0</v>
      </c>
      <c r="D928" s="361"/>
      <c r="E928" s="53"/>
      <c r="F928" s="361"/>
      <c r="G928" s="53"/>
      <c r="H928" s="446"/>
    </row>
    <row r="929" spans="1:8" ht="19.5" customHeight="1">
      <c r="A929" s="360" t="s">
        <v>789</v>
      </c>
      <c r="B929" s="361">
        <v>0</v>
      </c>
      <c r="C929" s="361">
        <v>0</v>
      </c>
      <c r="D929" s="361"/>
      <c r="E929" s="53"/>
      <c r="F929" s="361"/>
      <c r="G929" s="53"/>
      <c r="H929" s="446"/>
    </row>
    <row r="930" spans="1:8" ht="19.5" customHeight="1">
      <c r="A930" s="360" t="s">
        <v>790</v>
      </c>
      <c r="B930" s="361">
        <v>0</v>
      </c>
      <c r="C930" s="361">
        <v>16807</v>
      </c>
      <c r="D930" s="361">
        <v>8970</v>
      </c>
      <c r="E930" s="53">
        <f>D930/C930*100</f>
        <v>53.37061938478015</v>
      </c>
      <c r="F930" s="361">
        <v>404</v>
      </c>
      <c r="G930" s="53"/>
      <c r="H930" s="446"/>
    </row>
    <row r="931" spans="1:8" ht="19.5" customHeight="1">
      <c r="A931" s="432" t="s">
        <v>791</v>
      </c>
      <c r="B931" s="373">
        <v>0</v>
      </c>
      <c r="C931" s="448">
        <f>SUM(C932:C940)</f>
        <v>0</v>
      </c>
      <c r="D931" s="361"/>
      <c r="E931" s="53"/>
      <c r="F931" s="361"/>
      <c r="G931" s="53"/>
      <c r="H931" s="446"/>
    </row>
    <row r="932" spans="1:8" ht="19.5" customHeight="1">
      <c r="A932" s="360" t="s">
        <v>72</v>
      </c>
      <c r="B932" s="361">
        <v>0</v>
      </c>
      <c r="C932" s="447">
        <v>0</v>
      </c>
      <c r="D932" s="361"/>
      <c r="E932" s="53"/>
      <c r="F932" s="361"/>
      <c r="G932" s="53"/>
      <c r="H932" s="446"/>
    </row>
    <row r="933" spans="1:8" ht="19.5" customHeight="1">
      <c r="A933" s="360" t="s">
        <v>73</v>
      </c>
      <c r="B933" s="361">
        <v>0</v>
      </c>
      <c r="C933" s="447">
        <v>0</v>
      </c>
      <c r="D933" s="361">
        <f aca="true" t="shared" si="99" ref="B933:F933">SUM(D934:D937)</f>
        <v>0</v>
      </c>
      <c r="E933" s="53"/>
      <c r="F933" s="361">
        <f t="shared" si="99"/>
        <v>0</v>
      </c>
      <c r="G933" s="53"/>
      <c r="H933" s="446"/>
    </row>
    <row r="934" spans="1:8" ht="19.5" customHeight="1">
      <c r="A934" s="360" t="s">
        <v>74</v>
      </c>
      <c r="B934" s="361">
        <v>0</v>
      </c>
      <c r="C934" s="447">
        <v>0</v>
      </c>
      <c r="D934" s="361"/>
      <c r="E934" s="53"/>
      <c r="F934" s="361"/>
      <c r="G934" s="53"/>
      <c r="H934" s="446"/>
    </row>
    <row r="935" spans="1:8" ht="19.5" customHeight="1">
      <c r="A935" s="360" t="s">
        <v>792</v>
      </c>
      <c r="B935" s="361">
        <v>0</v>
      </c>
      <c r="C935" s="447">
        <v>0</v>
      </c>
      <c r="D935" s="361"/>
      <c r="E935" s="53"/>
      <c r="F935" s="361"/>
      <c r="G935" s="53"/>
      <c r="H935" s="446"/>
    </row>
    <row r="936" spans="1:8" ht="19.5" customHeight="1">
      <c r="A936" s="360" t="s">
        <v>793</v>
      </c>
      <c r="B936" s="361">
        <v>0</v>
      </c>
      <c r="C936" s="361">
        <v>0</v>
      </c>
      <c r="D936" s="361"/>
      <c r="E936" s="53"/>
      <c r="F936" s="361"/>
      <c r="G936" s="53"/>
      <c r="H936" s="446"/>
    </row>
    <row r="937" spans="1:8" ht="19.5" customHeight="1">
      <c r="A937" s="360" t="s">
        <v>794</v>
      </c>
      <c r="B937" s="361">
        <v>0</v>
      </c>
      <c r="C937" s="361">
        <v>0</v>
      </c>
      <c r="D937" s="361"/>
      <c r="E937" s="53"/>
      <c r="F937" s="361"/>
      <c r="G937" s="53"/>
      <c r="H937" s="446"/>
    </row>
    <row r="938" spans="1:8" ht="19.5" customHeight="1">
      <c r="A938" s="360" t="s">
        <v>795</v>
      </c>
      <c r="B938" s="361">
        <v>0</v>
      </c>
      <c r="C938" s="361">
        <v>0</v>
      </c>
      <c r="D938" s="361">
        <f aca="true" t="shared" si="100" ref="B938:F938">SUM(D939:D940)</f>
        <v>0</v>
      </c>
      <c r="E938" s="53"/>
      <c r="F938" s="361">
        <f t="shared" si="100"/>
        <v>0</v>
      </c>
      <c r="G938" s="53"/>
      <c r="H938" s="446"/>
    </row>
    <row r="939" spans="1:8" ht="19.5" customHeight="1">
      <c r="A939" s="360" t="s">
        <v>796</v>
      </c>
      <c r="B939" s="361">
        <v>0</v>
      </c>
      <c r="C939" s="361">
        <v>0</v>
      </c>
      <c r="D939" s="361"/>
      <c r="E939" s="53"/>
      <c r="F939" s="361"/>
      <c r="G939" s="53"/>
      <c r="H939" s="446"/>
    </row>
    <row r="940" spans="1:8" ht="19.5" customHeight="1">
      <c r="A940" s="360" t="s">
        <v>797</v>
      </c>
      <c r="B940" s="361">
        <v>0</v>
      </c>
      <c r="C940" s="361">
        <v>0</v>
      </c>
      <c r="D940" s="361"/>
      <c r="E940" s="53"/>
      <c r="F940" s="361"/>
      <c r="G940" s="53"/>
      <c r="H940" s="446"/>
    </row>
    <row r="941" spans="1:8" ht="19.5" customHeight="1">
      <c r="A941" s="432" t="s">
        <v>798</v>
      </c>
      <c r="B941" s="373">
        <v>0</v>
      </c>
      <c r="C941" s="373">
        <f>SUM(C942:C950)</f>
        <v>0</v>
      </c>
      <c r="D941" s="361">
        <f aca="true" t="shared" si="101" ref="B941:F941">SUM(D942:D945)</f>
        <v>0</v>
      </c>
      <c r="E941" s="53"/>
      <c r="F941" s="361">
        <f t="shared" si="101"/>
        <v>0</v>
      </c>
      <c r="G941" s="53"/>
      <c r="H941" s="446"/>
    </row>
    <row r="942" spans="1:8" ht="19.5" customHeight="1">
      <c r="A942" s="360" t="s">
        <v>72</v>
      </c>
      <c r="B942" s="361">
        <v>0</v>
      </c>
      <c r="C942" s="361">
        <v>0</v>
      </c>
      <c r="D942" s="361"/>
      <c r="E942" s="53"/>
      <c r="F942" s="361"/>
      <c r="G942" s="53"/>
      <c r="H942" s="446"/>
    </row>
    <row r="943" spans="1:8" ht="19.5" customHeight="1">
      <c r="A943" s="360" t="s">
        <v>73</v>
      </c>
      <c r="B943" s="361">
        <v>0</v>
      </c>
      <c r="C943" s="361">
        <v>0</v>
      </c>
      <c r="D943" s="361"/>
      <c r="E943" s="53"/>
      <c r="F943" s="361"/>
      <c r="G943" s="53"/>
      <c r="H943" s="446"/>
    </row>
    <row r="944" spans="1:8" ht="19.5" customHeight="1">
      <c r="A944" s="360" t="s">
        <v>74</v>
      </c>
      <c r="B944" s="361">
        <v>0</v>
      </c>
      <c r="C944" s="361">
        <v>0</v>
      </c>
      <c r="D944" s="361"/>
      <c r="E944" s="53"/>
      <c r="F944" s="361"/>
      <c r="G944" s="53"/>
      <c r="H944" s="446"/>
    </row>
    <row r="945" spans="1:8" ht="19.5" customHeight="1">
      <c r="A945" s="360" t="s">
        <v>799</v>
      </c>
      <c r="B945" s="361">
        <v>0</v>
      </c>
      <c r="C945" s="361">
        <v>0</v>
      </c>
      <c r="D945" s="361"/>
      <c r="E945" s="53"/>
      <c r="F945" s="361"/>
      <c r="G945" s="53"/>
      <c r="H945" s="446"/>
    </row>
    <row r="946" spans="1:8" ht="19.5" customHeight="1">
      <c r="A946" s="360" t="s">
        <v>800</v>
      </c>
      <c r="B946" s="361">
        <v>0</v>
      </c>
      <c r="C946" s="361">
        <v>0</v>
      </c>
      <c r="D946" s="361">
        <f aca="true" t="shared" si="102" ref="B946:F946">SUM(D947:D948)</f>
        <v>0</v>
      </c>
      <c r="E946" s="53"/>
      <c r="F946" s="361">
        <f t="shared" si="102"/>
        <v>0</v>
      </c>
      <c r="G946" s="53"/>
      <c r="H946" s="446"/>
    </row>
    <row r="947" spans="1:8" ht="19.5" customHeight="1">
      <c r="A947" s="360" t="s">
        <v>801</v>
      </c>
      <c r="B947" s="361">
        <v>0</v>
      </c>
      <c r="C947" s="361">
        <v>0</v>
      </c>
      <c r="D947" s="361"/>
      <c r="E947" s="53"/>
      <c r="F947" s="361"/>
      <c r="G947" s="53"/>
      <c r="H947" s="446"/>
    </row>
    <row r="948" spans="1:8" ht="19.5" customHeight="1">
      <c r="A948" s="360" t="s">
        <v>802</v>
      </c>
      <c r="B948" s="361">
        <v>0</v>
      </c>
      <c r="C948" s="361">
        <v>0</v>
      </c>
      <c r="D948" s="361"/>
      <c r="E948" s="53"/>
      <c r="F948" s="361"/>
      <c r="G948" s="53"/>
      <c r="H948" s="446"/>
    </row>
    <row r="949" spans="1:8" ht="19.5" customHeight="1">
      <c r="A949" s="360" t="s">
        <v>803</v>
      </c>
      <c r="B949" s="361">
        <v>0</v>
      </c>
      <c r="C949" s="361">
        <v>0</v>
      </c>
      <c r="D949" s="361"/>
      <c r="E949" s="53"/>
      <c r="F949" s="361"/>
      <c r="G949" s="53"/>
      <c r="H949" s="446"/>
    </row>
    <row r="950" spans="1:8" ht="19.5" customHeight="1">
      <c r="A950" s="360" t="s">
        <v>804</v>
      </c>
      <c r="B950" s="361">
        <v>0</v>
      </c>
      <c r="C950" s="361">
        <v>0</v>
      </c>
      <c r="D950" s="361">
        <f aca="true" t="shared" si="103" ref="B950:F950">SUM(D951:D959)</f>
        <v>0</v>
      </c>
      <c r="E950" s="53"/>
      <c r="F950" s="361">
        <f t="shared" si="103"/>
        <v>0</v>
      </c>
      <c r="G950" s="53"/>
      <c r="H950" s="446"/>
    </row>
    <row r="951" spans="1:8" ht="19.5" customHeight="1">
      <c r="A951" s="432" t="s">
        <v>805</v>
      </c>
      <c r="B951" s="373">
        <v>0</v>
      </c>
      <c r="C951" s="373">
        <f>SUM(C952:C955)</f>
        <v>0</v>
      </c>
      <c r="D951" s="361"/>
      <c r="E951" s="53"/>
      <c r="F951" s="361"/>
      <c r="G951" s="53"/>
      <c r="H951" s="446"/>
    </row>
    <row r="952" spans="1:8" ht="19.5" customHeight="1">
      <c r="A952" s="360" t="s">
        <v>806</v>
      </c>
      <c r="B952" s="361">
        <v>0</v>
      </c>
      <c r="C952" s="361">
        <v>0</v>
      </c>
      <c r="D952" s="361"/>
      <c r="E952" s="53"/>
      <c r="F952" s="361"/>
      <c r="G952" s="53"/>
      <c r="H952" s="446"/>
    </row>
    <row r="953" spans="1:8" ht="19.5" customHeight="1">
      <c r="A953" s="360" t="s">
        <v>807</v>
      </c>
      <c r="B953" s="361">
        <v>0</v>
      </c>
      <c r="C953" s="361">
        <v>0</v>
      </c>
      <c r="D953" s="361"/>
      <c r="E953" s="53"/>
      <c r="F953" s="361"/>
      <c r="G953" s="53"/>
      <c r="H953" s="446"/>
    </row>
    <row r="954" spans="1:8" ht="19.5" customHeight="1">
      <c r="A954" s="360" t="s">
        <v>808</v>
      </c>
      <c r="B954" s="361">
        <v>0</v>
      </c>
      <c r="C954" s="361">
        <v>0</v>
      </c>
      <c r="D954" s="361"/>
      <c r="E954" s="53"/>
      <c r="F954" s="361"/>
      <c r="G954" s="53"/>
      <c r="H954" s="446"/>
    </row>
    <row r="955" spans="1:8" ht="19.5" customHeight="1">
      <c r="A955" s="360" t="s">
        <v>809</v>
      </c>
      <c r="B955" s="361">
        <v>0</v>
      </c>
      <c r="C955" s="361">
        <v>0</v>
      </c>
      <c r="D955" s="361"/>
      <c r="E955" s="53"/>
      <c r="F955" s="361"/>
      <c r="G955" s="53"/>
      <c r="H955" s="446"/>
    </row>
    <row r="956" spans="1:8" ht="19.5" customHeight="1">
      <c r="A956" s="432" t="s">
        <v>810</v>
      </c>
      <c r="B956" s="373">
        <v>0</v>
      </c>
      <c r="C956" s="373">
        <f>SUM(C957:C962)</f>
        <v>0</v>
      </c>
      <c r="D956" s="361"/>
      <c r="E956" s="53"/>
      <c r="F956" s="361"/>
      <c r="G956" s="53"/>
      <c r="H956" s="446"/>
    </row>
    <row r="957" spans="1:8" ht="19.5" customHeight="1">
      <c r="A957" s="360" t="s">
        <v>72</v>
      </c>
      <c r="B957" s="361">
        <v>0</v>
      </c>
      <c r="C957" s="361">
        <v>0</v>
      </c>
      <c r="D957" s="361"/>
      <c r="E957" s="53"/>
      <c r="F957" s="361"/>
      <c r="G957" s="53"/>
      <c r="H957" s="446"/>
    </row>
    <row r="958" spans="1:8" ht="19.5" customHeight="1">
      <c r="A958" s="360" t="s">
        <v>73</v>
      </c>
      <c r="B958" s="361">
        <v>0</v>
      </c>
      <c r="C958" s="361">
        <v>0</v>
      </c>
      <c r="D958" s="361"/>
      <c r="E958" s="53"/>
      <c r="F958" s="361"/>
      <c r="G958" s="53"/>
      <c r="H958" s="446"/>
    </row>
    <row r="959" spans="1:8" ht="19.5" customHeight="1">
      <c r="A959" s="360" t="s">
        <v>74</v>
      </c>
      <c r="B959" s="361">
        <v>0</v>
      </c>
      <c r="C959" s="361">
        <v>0</v>
      </c>
      <c r="D959" s="361"/>
      <c r="E959" s="53"/>
      <c r="F959" s="361"/>
      <c r="G959" s="53"/>
      <c r="H959" s="446"/>
    </row>
    <row r="960" spans="1:8" ht="19.5" customHeight="1">
      <c r="A960" s="360" t="s">
        <v>796</v>
      </c>
      <c r="B960" s="361">
        <v>0</v>
      </c>
      <c r="C960" s="361">
        <v>0</v>
      </c>
      <c r="D960" s="361"/>
      <c r="E960" s="53"/>
      <c r="F960" s="361"/>
      <c r="G960" s="53"/>
      <c r="H960" s="446"/>
    </row>
    <row r="961" spans="1:8" ht="19.5" customHeight="1">
      <c r="A961" s="360" t="s">
        <v>811</v>
      </c>
      <c r="B961" s="361">
        <v>0</v>
      </c>
      <c r="C961" s="361">
        <v>0</v>
      </c>
      <c r="D961" s="361"/>
      <c r="E961" s="53"/>
      <c r="F961" s="361"/>
      <c r="G961" s="53"/>
      <c r="H961" s="446"/>
    </row>
    <row r="962" spans="1:8" ht="19.5" customHeight="1">
      <c r="A962" s="360" t="s">
        <v>812</v>
      </c>
      <c r="B962" s="361">
        <v>0</v>
      </c>
      <c r="C962" s="361">
        <v>0</v>
      </c>
      <c r="D962" s="361"/>
      <c r="E962" s="53"/>
      <c r="F962" s="361"/>
      <c r="G962" s="53"/>
      <c r="H962" s="446"/>
    </row>
    <row r="963" spans="1:8" ht="19.5" customHeight="1">
      <c r="A963" s="432" t="s">
        <v>813</v>
      </c>
      <c r="B963" s="373">
        <v>0</v>
      </c>
      <c r="C963" s="373">
        <f>SUM(C964:C967)</f>
        <v>0</v>
      </c>
      <c r="D963" s="373">
        <f>SUM(D964:D967)</f>
        <v>8116</v>
      </c>
      <c r="E963" s="53"/>
      <c r="F963" s="373">
        <f>SUM(F964:F967)</f>
        <v>0</v>
      </c>
      <c r="G963" s="53"/>
      <c r="H963" s="446"/>
    </row>
    <row r="964" spans="1:8" ht="19.5" customHeight="1">
      <c r="A964" s="360" t="s">
        <v>814</v>
      </c>
      <c r="B964" s="361">
        <v>0</v>
      </c>
      <c r="C964" s="361">
        <v>0</v>
      </c>
      <c r="D964" s="361"/>
      <c r="E964" s="53"/>
      <c r="F964" s="361"/>
      <c r="G964" s="53"/>
      <c r="H964" s="446"/>
    </row>
    <row r="965" spans="1:8" ht="19.5" customHeight="1">
      <c r="A965" s="360" t="s">
        <v>815</v>
      </c>
      <c r="B965" s="361">
        <v>0</v>
      </c>
      <c r="C965" s="361">
        <v>0</v>
      </c>
      <c r="D965" s="361">
        <v>8116</v>
      </c>
      <c r="E965" s="53"/>
      <c r="F965" s="361"/>
      <c r="G965" s="53"/>
      <c r="H965" s="446"/>
    </row>
    <row r="966" spans="1:8" ht="19.5" customHeight="1">
      <c r="A966" s="360" t="s">
        <v>816</v>
      </c>
      <c r="B966" s="361">
        <v>0</v>
      </c>
      <c r="C966" s="361">
        <v>0</v>
      </c>
      <c r="D966" s="361"/>
      <c r="E966" s="53"/>
      <c r="F966" s="361"/>
      <c r="G966" s="53"/>
      <c r="H966" s="446"/>
    </row>
    <row r="967" spans="1:8" ht="19.5" customHeight="1">
      <c r="A967" s="360" t="s">
        <v>817</v>
      </c>
      <c r="B967" s="361">
        <v>0</v>
      </c>
      <c r="C967" s="361">
        <v>0</v>
      </c>
      <c r="D967" s="361"/>
      <c r="E967" s="53"/>
      <c r="F967" s="361"/>
      <c r="G967" s="53"/>
      <c r="H967" s="446"/>
    </row>
    <row r="968" spans="1:8" ht="19.5" customHeight="1">
      <c r="A968" s="432" t="s">
        <v>818</v>
      </c>
      <c r="B968" s="373">
        <v>293</v>
      </c>
      <c r="C968" s="373">
        <f>SUM(C969:C970)</f>
        <v>293</v>
      </c>
      <c r="D968" s="373">
        <f>SUM(D969:D970)</f>
        <v>326</v>
      </c>
      <c r="E968" s="53">
        <f>D968/C968*100</f>
        <v>111.26279863481227</v>
      </c>
      <c r="F968" s="373">
        <f>SUM(F969:F970)</f>
        <v>9565</v>
      </c>
      <c r="G968" s="53"/>
      <c r="H968" s="446"/>
    </row>
    <row r="969" spans="1:8" ht="19.5" customHeight="1">
      <c r="A969" s="360" t="s">
        <v>819</v>
      </c>
      <c r="B969" s="361">
        <v>0</v>
      </c>
      <c r="C969" s="361">
        <v>0</v>
      </c>
      <c r="D969" s="361">
        <v>10</v>
      </c>
      <c r="E969" s="53"/>
      <c r="F969" s="361"/>
      <c r="G969" s="53"/>
      <c r="H969" s="446"/>
    </row>
    <row r="970" spans="1:8" ht="19.5" customHeight="1">
      <c r="A970" s="360" t="s">
        <v>820</v>
      </c>
      <c r="B970" s="361">
        <v>293</v>
      </c>
      <c r="C970" s="361">
        <v>293</v>
      </c>
      <c r="D970" s="361">
        <v>316</v>
      </c>
      <c r="E970" s="53">
        <f aca="true" t="shared" si="104" ref="E970:E975">D970/C970*100</f>
        <v>107.84982935153585</v>
      </c>
      <c r="F970" s="361">
        <v>9565</v>
      </c>
      <c r="G970" s="53"/>
      <c r="H970" s="446"/>
    </row>
    <row r="971" spans="1:8" ht="19.5" customHeight="1">
      <c r="A971" s="432" t="s">
        <v>821</v>
      </c>
      <c r="B971" s="373">
        <v>1119</v>
      </c>
      <c r="C971" s="373">
        <f>C972+C982+C998+C1003+C1018+C1025+C1032</f>
        <v>4766</v>
      </c>
      <c r="D971" s="373">
        <f>D972+D982+D998+D1003+D1018+D1025+D1032</f>
        <v>6093</v>
      </c>
      <c r="E971" s="53">
        <f t="shared" si="104"/>
        <v>127.84305497272345</v>
      </c>
      <c r="F971" s="373">
        <f>F972+F982+F998+F1003+F1018+F1025+F1032</f>
        <v>1415</v>
      </c>
      <c r="G971" s="53"/>
      <c r="H971" s="446"/>
    </row>
    <row r="972" spans="1:8" ht="19.5" customHeight="1">
      <c r="A972" s="432" t="s">
        <v>822</v>
      </c>
      <c r="B972" s="373">
        <v>328</v>
      </c>
      <c r="C972" s="373">
        <f>SUM(C973:C981)</f>
        <v>328</v>
      </c>
      <c r="D972" s="373">
        <f>SUM(D973:D981)</f>
        <v>437</v>
      </c>
      <c r="E972" s="53">
        <f t="shared" si="104"/>
        <v>133.23170731707316</v>
      </c>
      <c r="F972" s="373">
        <f>SUM(F973:F981)</f>
        <v>433</v>
      </c>
      <c r="G972" s="53"/>
      <c r="H972" s="446"/>
    </row>
    <row r="973" spans="1:8" ht="19.5" customHeight="1">
      <c r="A973" s="360" t="s">
        <v>72</v>
      </c>
      <c r="B973" s="361">
        <v>154</v>
      </c>
      <c r="C973" s="361">
        <v>154</v>
      </c>
      <c r="D973" s="361">
        <v>168</v>
      </c>
      <c r="E973" s="53">
        <f t="shared" si="104"/>
        <v>109.09090909090908</v>
      </c>
      <c r="F973" s="361">
        <v>195</v>
      </c>
      <c r="G973" s="53"/>
      <c r="H973" s="446"/>
    </row>
    <row r="974" spans="1:8" ht="19.5" customHeight="1">
      <c r="A974" s="360" t="s">
        <v>73</v>
      </c>
      <c r="B974" s="361">
        <v>1</v>
      </c>
      <c r="C974" s="361">
        <v>1</v>
      </c>
      <c r="D974" s="361">
        <v>1</v>
      </c>
      <c r="E974" s="53">
        <f t="shared" si="104"/>
        <v>100</v>
      </c>
      <c r="F974" s="361">
        <v>0</v>
      </c>
      <c r="G974" s="53"/>
      <c r="H974" s="446"/>
    </row>
    <row r="975" spans="1:8" ht="19.5" customHeight="1">
      <c r="A975" s="360" t="s">
        <v>74</v>
      </c>
      <c r="B975" s="361">
        <v>143</v>
      </c>
      <c r="C975" s="361">
        <v>143</v>
      </c>
      <c r="D975" s="361">
        <v>156</v>
      </c>
      <c r="E975" s="53">
        <f t="shared" si="104"/>
        <v>109.09090909090908</v>
      </c>
      <c r="F975" s="361">
        <v>185</v>
      </c>
      <c r="G975" s="53">
        <f>(D975-F975)/F975*100</f>
        <v>-15.675675675675677</v>
      </c>
      <c r="H975" s="446"/>
    </row>
    <row r="976" spans="1:8" ht="19.5" customHeight="1">
      <c r="A976" s="360" t="s">
        <v>823</v>
      </c>
      <c r="B976" s="361">
        <v>0</v>
      </c>
      <c r="C976" s="361">
        <v>0</v>
      </c>
      <c r="D976" s="361">
        <f aca="true" t="shared" si="105" ref="B976:F976">SUM(D977:D980)</f>
        <v>0</v>
      </c>
      <c r="E976" s="53"/>
      <c r="F976" s="361">
        <f t="shared" si="105"/>
        <v>0</v>
      </c>
      <c r="G976" s="53"/>
      <c r="H976" s="446"/>
    </row>
    <row r="977" spans="1:8" ht="19.5" customHeight="1">
      <c r="A977" s="360" t="s">
        <v>824</v>
      </c>
      <c r="B977" s="361">
        <v>0</v>
      </c>
      <c r="C977" s="361">
        <v>0</v>
      </c>
      <c r="D977" s="361"/>
      <c r="E977" s="53"/>
      <c r="F977" s="361"/>
      <c r="G977" s="53"/>
      <c r="H977" s="446"/>
    </row>
    <row r="978" spans="1:8" ht="19.5" customHeight="1">
      <c r="A978" s="360" t="s">
        <v>825</v>
      </c>
      <c r="B978" s="361">
        <v>0</v>
      </c>
      <c r="C978" s="361">
        <v>0</v>
      </c>
      <c r="D978" s="361"/>
      <c r="E978" s="53"/>
      <c r="F978" s="361"/>
      <c r="G978" s="53"/>
      <c r="H978" s="446"/>
    </row>
    <row r="979" spans="1:8" ht="19.5" customHeight="1">
      <c r="A979" s="360" t="s">
        <v>826</v>
      </c>
      <c r="B979" s="361">
        <v>0</v>
      </c>
      <c r="C979" s="361">
        <v>0</v>
      </c>
      <c r="D979" s="361"/>
      <c r="E979" s="53"/>
      <c r="F979" s="361"/>
      <c r="G979" s="53"/>
      <c r="H979" s="446"/>
    </row>
    <row r="980" spans="1:8" ht="19.5" customHeight="1">
      <c r="A980" s="360" t="s">
        <v>827</v>
      </c>
      <c r="B980" s="361">
        <v>0</v>
      </c>
      <c r="C980" s="361">
        <v>0</v>
      </c>
      <c r="D980" s="361"/>
      <c r="E980" s="53"/>
      <c r="F980" s="361"/>
      <c r="G980" s="53"/>
      <c r="H980" s="446"/>
    </row>
    <row r="981" spans="1:8" ht="19.5" customHeight="1">
      <c r="A981" s="360" t="s">
        <v>828</v>
      </c>
      <c r="B981" s="361">
        <v>30</v>
      </c>
      <c r="C981" s="361">
        <v>30</v>
      </c>
      <c r="D981" s="361">
        <v>112</v>
      </c>
      <c r="E981" s="53">
        <f>D981/C981*100</f>
        <v>373.3333333333333</v>
      </c>
      <c r="F981" s="361">
        <v>53</v>
      </c>
      <c r="G981" s="53">
        <f aca="true" t="shared" si="106" ref="G981:G983">(D981-F981)/F981*100</f>
        <v>111.32075471698113</v>
      </c>
      <c r="H981" s="446"/>
    </row>
    <row r="982" spans="1:8" ht="19.5" customHeight="1">
      <c r="A982" s="432" t="s">
        <v>829</v>
      </c>
      <c r="B982" s="373">
        <v>0</v>
      </c>
      <c r="C982" s="373">
        <f>SUM(C983:C997)</f>
        <v>0</v>
      </c>
      <c r="D982" s="373">
        <f>SUM(D983:D997)</f>
        <v>30</v>
      </c>
      <c r="E982" s="53"/>
      <c r="F982" s="373">
        <f>SUM(F983:F997)</f>
        <v>354</v>
      </c>
      <c r="G982" s="53">
        <f t="shared" si="106"/>
        <v>-91.52542372881356</v>
      </c>
      <c r="H982" s="446"/>
    </row>
    <row r="983" spans="1:8" ht="19.5" customHeight="1">
      <c r="A983" s="360" t="s">
        <v>72</v>
      </c>
      <c r="B983" s="361">
        <v>0</v>
      </c>
      <c r="C983" s="361">
        <v>0</v>
      </c>
      <c r="D983" s="361"/>
      <c r="E983" s="53"/>
      <c r="F983" s="361"/>
      <c r="G983" s="53"/>
      <c r="H983" s="446"/>
    </row>
    <row r="984" spans="1:8" ht="19.5" customHeight="1">
      <c r="A984" s="360" t="s">
        <v>73</v>
      </c>
      <c r="B984" s="361">
        <v>0</v>
      </c>
      <c r="C984" s="361">
        <v>0</v>
      </c>
      <c r="D984" s="361"/>
      <c r="E984" s="53"/>
      <c r="F984" s="361"/>
      <c r="G984" s="53"/>
      <c r="H984" s="446"/>
    </row>
    <row r="985" spans="1:8" ht="19.5" customHeight="1">
      <c r="A985" s="360" t="s">
        <v>74</v>
      </c>
      <c r="B985" s="361">
        <v>0</v>
      </c>
      <c r="C985" s="361">
        <v>0</v>
      </c>
      <c r="D985" s="361"/>
      <c r="E985" s="53"/>
      <c r="F985" s="361"/>
      <c r="G985" s="53"/>
      <c r="H985" s="446"/>
    </row>
    <row r="986" spans="1:8" ht="19.5" customHeight="1">
      <c r="A986" s="360" t="s">
        <v>830</v>
      </c>
      <c r="B986" s="361">
        <v>0</v>
      </c>
      <c r="C986" s="361">
        <v>0</v>
      </c>
      <c r="D986" s="361"/>
      <c r="E986" s="53"/>
      <c r="F986" s="361"/>
      <c r="G986" s="53"/>
      <c r="H986" s="446"/>
    </row>
    <row r="987" spans="1:8" ht="19.5" customHeight="1">
      <c r="A987" s="360" t="s">
        <v>831</v>
      </c>
      <c r="B987" s="361">
        <v>0</v>
      </c>
      <c r="C987" s="361">
        <v>0</v>
      </c>
      <c r="D987" s="361"/>
      <c r="E987" s="53"/>
      <c r="F987" s="361"/>
      <c r="G987" s="53"/>
      <c r="H987" s="446"/>
    </row>
    <row r="988" spans="1:8" ht="19.5" customHeight="1">
      <c r="A988" s="360" t="s">
        <v>832</v>
      </c>
      <c r="B988" s="361">
        <v>0</v>
      </c>
      <c r="C988" s="361">
        <v>0</v>
      </c>
      <c r="D988" s="361"/>
      <c r="E988" s="53"/>
      <c r="F988" s="361"/>
      <c r="G988" s="53"/>
      <c r="H988" s="446"/>
    </row>
    <row r="989" spans="1:8" ht="19.5" customHeight="1">
      <c r="A989" s="360" t="s">
        <v>833</v>
      </c>
      <c r="B989" s="361">
        <v>0</v>
      </c>
      <c r="C989" s="361">
        <v>0</v>
      </c>
      <c r="D989" s="361"/>
      <c r="E989" s="53"/>
      <c r="F989" s="361"/>
      <c r="G989" s="53"/>
      <c r="H989" s="446"/>
    </row>
    <row r="990" spans="1:8" ht="19.5" customHeight="1">
      <c r="A990" s="360" t="s">
        <v>834</v>
      </c>
      <c r="B990" s="361">
        <v>0</v>
      </c>
      <c r="C990" s="361">
        <v>0</v>
      </c>
      <c r="D990" s="361"/>
      <c r="E990" s="53"/>
      <c r="F990" s="361"/>
      <c r="G990" s="53"/>
      <c r="H990" s="446"/>
    </row>
    <row r="991" spans="1:8" ht="19.5" customHeight="1">
      <c r="A991" s="360" t="s">
        <v>835</v>
      </c>
      <c r="B991" s="361">
        <v>0</v>
      </c>
      <c r="C991" s="361">
        <v>0</v>
      </c>
      <c r="D991" s="361"/>
      <c r="E991" s="53"/>
      <c r="F991" s="361"/>
      <c r="G991" s="53"/>
      <c r="H991" s="446"/>
    </row>
    <row r="992" spans="1:8" ht="19.5" customHeight="1">
      <c r="A992" s="360" t="s">
        <v>836</v>
      </c>
      <c r="B992" s="361">
        <v>0</v>
      </c>
      <c r="C992" s="361">
        <v>0</v>
      </c>
      <c r="D992" s="361"/>
      <c r="E992" s="53"/>
      <c r="F992" s="361"/>
      <c r="G992" s="53"/>
      <c r="H992" s="446"/>
    </row>
    <row r="993" spans="1:8" ht="19.5" customHeight="1">
      <c r="A993" s="360" t="s">
        <v>837</v>
      </c>
      <c r="B993" s="361">
        <v>0</v>
      </c>
      <c r="C993" s="361">
        <v>0</v>
      </c>
      <c r="D993" s="361"/>
      <c r="E993" s="53"/>
      <c r="F993" s="361"/>
      <c r="G993" s="53"/>
      <c r="H993" s="446"/>
    </row>
    <row r="994" spans="1:8" ht="19.5" customHeight="1">
      <c r="A994" s="360" t="s">
        <v>838</v>
      </c>
      <c r="B994" s="361">
        <v>0</v>
      </c>
      <c r="C994" s="361">
        <v>0</v>
      </c>
      <c r="D994" s="361"/>
      <c r="E994" s="53"/>
      <c r="F994" s="361"/>
      <c r="G994" s="53"/>
      <c r="H994" s="446"/>
    </row>
    <row r="995" spans="1:8" ht="19.5" customHeight="1">
      <c r="A995" s="360" t="s">
        <v>839</v>
      </c>
      <c r="B995" s="361">
        <v>0</v>
      </c>
      <c r="C995" s="361">
        <v>0</v>
      </c>
      <c r="D995" s="361"/>
      <c r="E995" s="53"/>
      <c r="F995" s="361"/>
      <c r="G995" s="53"/>
      <c r="H995" s="446"/>
    </row>
    <row r="996" spans="1:8" ht="19.5" customHeight="1">
      <c r="A996" s="360" t="s">
        <v>840</v>
      </c>
      <c r="B996" s="361">
        <v>0</v>
      </c>
      <c r="C996" s="361">
        <v>0</v>
      </c>
      <c r="D996" s="361"/>
      <c r="E996" s="53"/>
      <c r="F996" s="361"/>
      <c r="G996" s="53"/>
      <c r="H996" s="446"/>
    </row>
    <row r="997" spans="1:8" ht="19.5" customHeight="1">
      <c r="A997" s="360" t="s">
        <v>841</v>
      </c>
      <c r="B997" s="361">
        <v>0</v>
      </c>
      <c r="C997" s="361">
        <v>0</v>
      </c>
      <c r="D997" s="361">
        <v>30</v>
      </c>
      <c r="E997" s="53"/>
      <c r="F997" s="361">
        <v>354</v>
      </c>
      <c r="G997" s="53">
        <f>(D997-F997)/F997*100</f>
        <v>-91.52542372881356</v>
      </c>
      <c r="H997" s="446"/>
    </row>
    <row r="998" spans="1:8" ht="19.5" customHeight="1">
      <c r="A998" s="432" t="s">
        <v>842</v>
      </c>
      <c r="B998" s="373">
        <v>0</v>
      </c>
      <c r="C998" s="373">
        <f>SUM(C999:C1002)</f>
        <v>0</v>
      </c>
      <c r="D998" s="361"/>
      <c r="E998" s="53"/>
      <c r="F998" s="361"/>
      <c r="G998" s="53"/>
      <c r="H998" s="446"/>
    </row>
    <row r="999" spans="1:8" ht="19.5" customHeight="1">
      <c r="A999" s="360" t="s">
        <v>72</v>
      </c>
      <c r="B999" s="361">
        <v>0</v>
      </c>
      <c r="C999" s="361">
        <v>0</v>
      </c>
      <c r="D999" s="361"/>
      <c r="E999" s="53"/>
      <c r="F999" s="361"/>
      <c r="G999" s="53"/>
      <c r="H999" s="446"/>
    </row>
    <row r="1000" spans="1:8" ht="19.5" customHeight="1">
      <c r="A1000" s="360" t="s">
        <v>73</v>
      </c>
      <c r="B1000" s="361">
        <v>0</v>
      </c>
      <c r="C1000" s="361">
        <v>0</v>
      </c>
      <c r="D1000" s="361"/>
      <c r="E1000" s="53"/>
      <c r="F1000" s="361"/>
      <c r="G1000" s="53"/>
      <c r="H1000" s="446"/>
    </row>
    <row r="1001" spans="1:8" ht="19.5" customHeight="1">
      <c r="A1001" s="360" t="s">
        <v>74</v>
      </c>
      <c r="B1001" s="361">
        <v>0</v>
      </c>
      <c r="C1001" s="361">
        <v>0</v>
      </c>
      <c r="D1001" s="361"/>
      <c r="E1001" s="53"/>
      <c r="F1001" s="361"/>
      <c r="G1001" s="53"/>
      <c r="H1001" s="446"/>
    </row>
    <row r="1002" spans="1:8" ht="19.5" customHeight="1">
      <c r="A1002" s="360" t="s">
        <v>843</v>
      </c>
      <c r="B1002" s="361">
        <v>0</v>
      </c>
      <c r="C1002" s="361">
        <v>0</v>
      </c>
      <c r="D1002" s="361"/>
      <c r="E1002" s="53"/>
      <c r="F1002" s="361"/>
      <c r="G1002" s="53"/>
      <c r="H1002" s="446"/>
    </row>
    <row r="1003" spans="1:8" ht="19.5" customHeight="1">
      <c r="A1003" s="432" t="s">
        <v>844</v>
      </c>
      <c r="B1003" s="373">
        <v>709</v>
      </c>
      <c r="C1003" s="373">
        <f>SUM(C1004:C1017)</f>
        <v>879</v>
      </c>
      <c r="D1003" s="373">
        <f>SUM(D1004:D1017)</f>
        <v>1061</v>
      </c>
      <c r="E1003" s="53">
        <f>D1003/C1003*100</f>
        <v>120.70534698521047</v>
      </c>
      <c r="F1003" s="373">
        <f>SUM(F1004:F1017)</f>
        <v>515</v>
      </c>
      <c r="G1003" s="53">
        <f>(D1003-F1003)/F1003*100</f>
        <v>106.01941747572816</v>
      </c>
      <c r="H1003" s="446"/>
    </row>
    <row r="1004" spans="1:8" ht="19.5" customHeight="1">
      <c r="A1004" s="360" t="s">
        <v>72</v>
      </c>
      <c r="B1004" s="361">
        <v>160</v>
      </c>
      <c r="C1004" s="361">
        <v>160</v>
      </c>
      <c r="D1004" s="361">
        <v>178</v>
      </c>
      <c r="E1004" s="53">
        <f>D1004/C1004*100</f>
        <v>111.25</v>
      </c>
      <c r="F1004" s="361">
        <v>75</v>
      </c>
      <c r="G1004" s="53">
        <f>(D1004-F1004)/F1004*100</f>
        <v>137.33333333333334</v>
      </c>
      <c r="H1004" s="446"/>
    </row>
    <row r="1005" spans="1:8" ht="19.5" customHeight="1">
      <c r="A1005" s="360" t="s">
        <v>73</v>
      </c>
      <c r="B1005" s="361">
        <v>11</v>
      </c>
      <c r="C1005" s="361">
        <v>11</v>
      </c>
      <c r="D1005" s="361">
        <v>173</v>
      </c>
      <c r="E1005" s="53">
        <f>D1005/C1005*100</f>
        <v>1572.7272727272727</v>
      </c>
      <c r="F1005" s="361">
        <v>171</v>
      </c>
      <c r="G1005" s="53"/>
      <c r="H1005" s="446"/>
    </row>
    <row r="1006" spans="1:8" ht="19.5" customHeight="1">
      <c r="A1006" s="360" t="s">
        <v>81</v>
      </c>
      <c r="B1006" s="361">
        <v>96</v>
      </c>
      <c r="C1006" s="361">
        <v>96</v>
      </c>
      <c r="D1006" s="361">
        <v>106</v>
      </c>
      <c r="E1006" s="53">
        <f>D1006/C1006*100</f>
        <v>110.41666666666667</v>
      </c>
      <c r="F1006" s="361">
        <v>183</v>
      </c>
      <c r="G1006" s="53"/>
      <c r="H1006" s="446"/>
    </row>
    <row r="1007" spans="1:8" ht="19.5" customHeight="1">
      <c r="A1007" s="360" t="s">
        <v>845</v>
      </c>
      <c r="B1007" s="361">
        <v>0</v>
      </c>
      <c r="C1007" s="361">
        <v>0</v>
      </c>
      <c r="D1007" s="361"/>
      <c r="E1007" s="53"/>
      <c r="F1007" s="361"/>
      <c r="G1007" s="53"/>
      <c r="H1007" s="446"/>
    </row>
    <row r="1008" spans="1:8" ht="19.5" customHeight="1">
      <c r="A1008" s="360" t="s">
        <v>846</v>
      </c>
      <c r="B1008" s="361">
        <v>0</v>
      </c>
      <c r="C1008" s="361">
        <v>0</v>
      </c>
      <c r="D1008" s="361"/>
      <c r="E1008" s="53"/>
      <c r="F1008" s="361"/>
      <c r="G1008" s="53"/>
      <c r="H1008" s="446"/>
    </row>
    <row r="1009" spans="1:8" ht="19.5" customHeight="1">
      <c r="A1009" s="360" t="s">
        <v>847</v>
      </c>
      <c r="B1009" s="361">
        <v>0</v>
      </c>
      <c r="C1009" s="361">
        <v>0</v>
      </c>
      <c r="D1009" s="361"/>
      <c r="E1009" s="53"/>
      <c r="F1009" s="361"/>
      <c r="G1009" s="53"/>
      <c r="H1009" s="446"/>
    </row>
    <row r="1010" spans="1:8" ht="19.5" customHeight="1">
      <c r="A1010" s="360" t="s">
        <v>848</v>
      </c>
      <c r="B1010" s="361">
        <v>0</v>
      </c>
      <c r="C1010" s="361">
        <v>170</v>
      </c>
      <c r="D1010" s="361"/>
      <c r="E1010" s="53">
        <f>D1010/C1010*100</f>
        <v>0</v>
      </c>
      <c r="F1010" s="361"/>
      <c r="G1010" s="53"/>
      <c r="H1010" s="446"/>
    </row>
    <row r="1011" spans="1:8" ht="19.5" customHeight="1">
      <c r="A1011" s="360" t="s">
        <v>849</v>
      </c>
      <c r="B1011" s="361">
        <v>0</v>
      </c>
      <c r="C1011" s="361">
        <v>0</v>
      </c>
      <c r="D1011" s="361">
        <f aca="true" t="shared" si="107" ref="B1011:F1011">SUM(D1012:D1016)</f>
        <v>0</v>
      </c>
      <c r="E1011" s="53"/>
      <c r="F1011" s="361">
        <f t="shared" si="107"/>
        <v>0</v>
      </c>
      <c r="G1011" s="53"/>
      <c r="H1011" s="446"/>
    </row>
    <row r="1012" spans="1:8" ht="19.5" customHeight="1">
      <c r="A1012" s="360" t="s">
        <v>850</v>
      </c>
      <c r="B1012" s="361">
        <v>0</v>
      </c>
      <c r="C1012" s="361">
        <v>0</v>
      </c>
      <c r="D1012" s="361"/>
      <c r="E1012" s="53"/>
      <c r="F1012" s="361"/>
      <c r="G1012" s="53"/>
      <c r="H1012" s="446"/>
    </row>
    <row r="1013" spans="1:8" ht="19.5" customHeight="1">
      <c r="A1013" s="360" t="s">
        <v>851</v>
      </c>
      <c r="B1013" s="361">
        <v>0</v>
      </c>
      <c r="C1013" s="361">
        <v>0</v>
      </c>
      <c r="D1013" s="361"/>
      <c r="E1013" s="53"/>
      <c r="F1013" s="361"/>
      <c r="G1013" s="53"/>
      <c r="H1013" s="446"/>
    </row>
    <row r="1014" spans="1:8" ht="19.5" customHeight="1">
      <c r="A1014" s="360" t="s">
        <v>852</v>
      </c>
      <c r="B1014" s="361">
        <v>0</v>
      </c>
      <c r="C1014" s="361">
        <v>0</v>
      </c>
      <c r="D1014" s="361"/>
      <c r="E1014" s="53"/>
      <c r="F1014" s="361"/>
      <c r="G1014" s="53"/>
      <c r="H1014" s="446"/>
    </row>
    <row r="1015" spans="1:8" ht="19.5" customHeight="1">
      <c r="A1015" s="360" t="s">
        <v>796</v>
      </c>
      <c r="B1015" s="361">
        <v>0</v>
      </c>
      <c r="C1015" s="361">
        <v>0</v>
      </c>
      <c r="D1015" s="361"/>
      <c r="E1015" s="53"/>
      <c r="F1015" s="361"/>
      <c r="G1015" s="53"/>
      <c r="H1015" s="446"/>
    </row>
    <row r="1016" spans="1:8" ht="19.5" customHeight="1">
      <c r="A1016" s="360" t="s">
        <v>853</v>
      </c>
      <c r="B1016" s="361">
        <v>0</v>
      </c>
      <c r="C1016" s="361">
        <v>0</v>
      </c>
      <c r="D1016" s="361"/>
      <c r="E1016" s="53"/>
      <c r="F1016" s="361"/>
      <c r="G1016" s="53"/>
      <c r="H1016" s="446"/>
    </row>
    <row r="1017" spans="1:8" ht="19.5" customHeight="1">
      <c r="A1017" s="360" t="s">
        <v>854</v>
      </c>
      <c r="B1017" s="361">
        <v>442</v>
      </c>
      <c r="C1017" s="361">
        <v>442</v>
      </c>
      <c r="D1017" s="361">
        <v>604</v>
      </c>
      <c r="E1017" s="53">
        <f>D1017/C1017*100</f>
        <v>136.65158371040724</v>
      </c>
      <c r="F1017" s="361">
        <v>86</v>
      </c>
      <c r="G1017" s="53">
        <f>(D1017-F1017)/F1017*100</f>
        <v>602.3255813953489</v>
      </c>
      <c r="H1017" s="446"/>
    </row>
    <row r="1018" spans="1:8" ht="19.5" customHeight="1">
      <c r="A1018" s="432" t="s">
        <v>855</v>
      </c>
      <c r="B1018" s="373">
        <v>82</v>
      </c>
      <c r="C1018" s="373">
        <f>SUM(C1019:C1024)</f>
        <v>2505</v>
      </c>
      <c r="D1018" s="373">
        <f>SUM(D1019:D1024)</f>
        <v>3314</v>
      </c>
      <c r="E1018" s="53">
        <f>D1018/C1018*100</f>
        <v>132.29540918163673</v>
      </c>
      <c r="F1018" s="373">
        <f>SUM(F1019:F1024)</f>
        <v>0</v>
      </c>
      <c r="G1018" s="53"/>
      <c r="H1018" s="446"/>
    </row>
    <row r="1019" spans="1:8" ht="19.5" customHeight="1">
      <c r="A1019" s="360" t="s">
        <v>72</v>
      </c>
      <c r="B1019" s="361">
        <v>1</v>
      </c>
      <c r="C1019" s="361">
        <v>1</v>
      </c>
      <c r="D1019" s="361"/>
      <c r="E1019" s="53">
        <f>D1019/C1019*100</f>
        <v>0</v>
      </c>
      <c r="F1019" s="361"/>
      <c r="G1019" s="53"/>
      <c r="H1019" s="446"/>
    </row>
    <row r="1020" spans="1:8" ht="19.5" customHeight="1">
      <c r="A1020" s="360" t="s">
        <v>73</v>
      </c>
      <c r="B1020" s="361">
        <v>0</v>
      </c>
      <c r="C1020" s="361">
        <v>0</v>
      </c>
      <c r="D1020" s="361"/>
      <c r="E1020" s="53"/>
      <c r="F1020" s="361"/>
      <c r="G1020" s="53"/>
      <c r="H1020" s="446"/>
    </row>
    <row r="1021" spans="1:8" ht="19.5" customHeight="1">
      <c r="A1021" s="360" t="s">
        <v>74</v>
      </c>
      <c r="B1021" s="361">
        <v>0</v>
      </c>
      <c r="C1021" s="361">
        <v>0</v>
      </c>
      <c r="D1021" s="361"/>
      <c r="E1021" s="53"/>
      <c r="F1021" s="361"/>
      <c r="G1021" s="53"/>
      <c r="H1021" s="446"/>
    </row>
    <row r="1022" spans="1:8" ht="19.5" customHeight="1">
      <c r="A1022" s="360" t="s">
        <v>856</v>
      </c>
      <c r="B1022" s="361">
        <v>0</v>
      </c>
      <c r="C1022" s="361">
        <v>0</v>
      </c>
      <c r="D1022" s="361"/>
      <c r="E1022" s="53"/>
      <c r="F1022" s="361"/>
      <c r="G1022" s="53"/>
      <c r="H1022" s="446"/>
    </row>
    <row r="1023" spans="1:8" ht="19.5" customHeight="1">
      <c r="A1023" s="360" t="s">
        <v>857</v>
      </c>
      <c r="B1023" s="361">
        <v>0</v>
      </c>
      <c r="C1023" s="361">
        <v>0</v>
      </c>
      <c r="D1023" s="361"/>
      <c r="E1023" s="53"/>
      <c r="F1023" s="361"/>
      <c r="G1023" s="53"/>
      <c r="H1023" s="446"/>
    </row>
    <row r="1024" spans="1:8" ht="19.5" customHeight="1">
      <c r="A1024" s="360" t="s">
        <v>858</v>
      </c>
      <c r="B1024" s="361">
        <v>81</v>
      </c>
      <c r="C1024" s="361">
        <v>2504</v>
      </c>
      <c r="D1024" s="361">
        <v>3314</v>
      </c>
      <c r="E1024" s="53">
        <f>D1024/C1024*100</f>
        <v>132.3482428115016</v>
      </c>
      <c r="F1024" s="361"/>
      <c r="G1024" s="53"/>
      <c r="H1024" s="446"/>
    </row>
    <row r="1025" spans="1:8" ht="19.5" customHeight="1">
      <c r="A1025" s="432" t="s">
        <v>859</v>
      </c>
      <c r="B1025" s="373">
        <v>0</v>
      </c>
      <c r="C1025" s="373">
        <f>SUM(C1026:C1031)</f>
        <v>1054</v>
      </c>
      <c r="D1025" s="373">
        <f>SUM(D1026:D1031)</f>
        <v>1251</v>
      </c>
      <c r="E1025" s="53">
        <f>D1025/C1025*100</f>
        <v>118.69070208728654</v>
      </c>
      <c r="F1025" s="373">
        <f>SUM(F1026:F1031)</f>
        <v>113</v>
      </c>
      <c r="G1025" s="53"/>
      <c r="H1025" s="446"/>
    </row>
    <row r="1026" spans="1:8" ht="19.5" customHeight="1">
      <c r="A1026" s="360" t="s">
        <v>72</v>
      </c>
      <c r="B1026" s="361">
        <v>0</v>
      </c>
      <c r="C1026" s="361">
        <v>0</v>
      </c>
      <c r="D1026" s="361"/>
      <c r="E1026" s="53"/>
      <c r="F1026" s="361"/>
      <c r="G1026" s="53"/>
      <c r="H1026" s="446"/>
    </row>
    <row r="1027" spans="1:8" ht="19.5" customHeight="1">
      <c r="A1027" s="360" t="s">
        <v>73</v>
      </c>
      <c r="B1027" s="361">
        <v>0</v>
      </c>
      <c r="C1027" s="361">
        <v>0</v>
      </c>
      <c r="D1027" s="361"/>
      <c r="E1027" s="53"/>
      <c r="F1027" s="361"/>
      <c r="G1027" s="53"/>
      <c r="H1027" s="446"/>
    </row>
    <row r="1028" spans="1:8" ht="19.5" customHeight="1">
      <c r="A1028" s="360" t="s">
        <v>74</v>
      </c>
      <c r="B1028" s="361">
        <v>0</v>
      </c>
      <c r="C1028" s="361">
        <v>0</v>
      </c>
      <c r="D1028" s="361"/>
      <c r="E1028" s="53"/>
      <c r="F1028" s="361"/>
      <c r="G1028" s="53"/>
      <c r="H1028" s="446"/>
    </row>
    <row r="1029" spans="1:8" ht="19.5" customHeight="1">
      <c r="A1029" s="360" t="s">
        <v>860</v>
      </c>
      <c r="B1029" s="361">
        <v>0</v>
      </c>
      <c r="C1029" s="361">
        <v>0</v>
      </c>
      <c r="D1029" s="361"/>
      <c r="E1029" s="53"/>
      <c r="F1029" s="361"/>
      <c r="G1029" s="53"/>
      <c r="H1029" s="446"/>
    </row>
    <row r="1030" spans="1:8" ht="19.5" customHeight="1">
      <c r="A1030" s="360" t="s">
        <v>861</v>
      </c>
      <c r="B1030" s="361">
        <v>0</v>
      </c>
      <c r="C1030" s="361">
        <v>1054</v>
      </c>
      <c r="D1030" s="361">
        <v>1251</v>
      </c>
      <c r="E1030" s="53">
        <f>D1030/C1030*100</f>
        <v>118.69070208728654</v>
      </c>
      <c r="F1030" s="361">
        <v>88</v>
      </c>
      <c r="G1030" s="53"/>
      <c r="H1030" s="446"/>
    </row>
    <row r="1031" spans="1:8" ht="19.5" customHeight="1">
      <c r="A1031" s="360" t="s">
        <v>862</v>
      </c>
      <c r="B1031" s="361">
        <v>0</v>
      </c>
      <c r="C1031" s="361">
        <v>0</v>
      </c>
      <c r="D1031" s="361"/>
      <c r="E1031" s="53"/>
      <c r="F1031" s="361">
        <v>25</v>
      </c>
      <c r="G1031" s="53"/>
      <c r="H1031" s="446"/>
    </row>
    <row r="1032" spans="1:8" ht="19.5" customHeight="1">
      <c r="A1032" s="432" t="s">
        <v>863</v>
      </c>
      <c r="B1032" s="373">
        <v>0</v>
      </c>
      <c r="C1032" s="373">
        <f>SUM(C1033:C1037)</f>
        <v>0</v>
      </c>
      <c r="D1032" s="361"/>
      <c r="E1032" s="53"/>
      <c r="F1032" s="361"/>
      <c r="G1032" s="53"/>
      <c r="H1032" s="446"/>
    </row>
    <row r="1033" spans="1:8" ht="19.5" customHeight="1">
      <c r="A1033" s="360" t="s">
        <v>864</v>
      </c>
      <c r="B1033" s="361">
        <v>0</v>
      </c>
      <c r="C1033" s="361">
        <v>0</v>
      </c>
      <c r="D1033" s="361"/>
      <c r="E1033" s="53"/>
      <c r="F1033" s="361"/>
      <c r="G1033" s="53"/>
      <c r="H1033" s="446"/>
    </row>
    <row r="1034" spans="1:8" ht="19.5" customHeight="1">
      <c r="A1034" s="360" t="s">
        <v>865</v>
      </c>
      <c r="B1034" s="361">
        <v>0</v>
      </c>
      <c r="C1034" s="361">
        <v>0</v>
      </c>
      <c r="D1034" s="361">
        <f aca="true" t="shared" si="108" ref="B1034:F1034">SUM(D1035:D1036)</f>
        <v>0</v>
      </c>
      <c r="E1034" s="53"/>
      <c r="F1034" s="361">
        <f t="shared" si="108"/>
        <v>0</v>
      </c>
      <c r="G1034" s="53"/>
      <c r="H1034" s="446"/>
    </row>
    <row r="1035" spans="1:8" ht="19.5" customHeight="1">
      <c r="A1035" s="360" t="s">
        <v>866</v>
      </c>
      <c r="B1035" s="361">
        <v>0</v>
      </c>
      <c r="C1035" s="361">
        <v>0</v>
      </c>
      <c r="D1035" s="361"/>
      <c r="E1035" s="53"/>
      <c r="F1035" s="449"/>
      <c r="G1035" s="53"/>
      <c r="H1035" s="446"/>
    </row>
    <row r="1036" spans="1:8" ht="19.5" customHeight="1">
      <c r="A1036" s="360" t="s">
        <v>867</v>
      </c>
      <c r="B1036" s="361">
        <v>0</v>
      </c>
      <c r="C1036" s="361">
        <v>0</v>
      </c>
      <c r="D1036" s="361"/>
      <c r="E1036" s="53"/>
      <c r="F1036" s="449"/>
      <c r="G1036" s="53"/>
      <c r="H1036" s="446"/>
    </row>
    <row r="1037" spans="1:8" ht="19.5" customHeight="1">
      <c r="A1037" s="360" t="s">
        <v>868</v>
      </c>
      <c r="B1037" s="361">
        <v>0</v>
      </c>
      <c r="C1037" s="361">
        <v>0</v>
      </c>
      <c r="D1037" s="361"/>
      <c r="E1037" s="53"/>
      <c r="F1037" s="361"/>
      <c r="G1037" s="53"/>
      <c r="H1037" s="446"/>
    </row>
    <row r="1038" spans="1:8" ht="19.5" customHeight="1">
      <c r="A1038" s="432" t="s">
        <v>869</v>
      </c>
      <c r="B1038" s="373">
        <v>1546</v>
      </c>
      <c r="C1038" s="373">
        <f>C1039+C1049+C1055</f>
        <v>1732</v>
      </c>
      <c r="D1038" s="373">
        <f>D1039+D1049+D1055</f>
        <v>1734</v>
      </c>
      <c r="E1038" s="53">
        <f>D1038/C1038*100</f>
        <v>100.11547344110853</v>
      </c>
      <c r="F1038" s="373">
        <f>F1039+F1049+F1055</f>
        <v>1244</v>
      </c>
      <c r="G1038" s="53">
        <f>(D1038-F1038)/F1038*100</f>
        <v>39.38906752411576</v>
      </c>
      <c r="H1038" s="446"/>
    </row>
    <row r="1039" spans="1:8" ht="19.5" customHeight="1">
      <c r="A1039" s="432" t="s">
        <v>870</v>
      </c>
      <c r="B1039" s="373">
        <v>536</v>
      </c>
      <c r="C1039" s="373">
        <f>SUM(C1040:C1048)</f>
        <v>574</v>
      </c>
      <c r="D1039" s="373">
        <f>SUM(D1040:D1048)</f>
        <v>412</v>
      </c>
      <c r="E1039" s="53">
        <f>D1039/C1039*100</f>
        <v>71.77700348432056</v>
      </c>
      <c r="F1039" s="373">
        <f>SUM(F1040:F1048)</f>
        <v>592</v>
      </c>
      <c r="G1039" s="53">
        <f>(D1039-F1039)/F1039*100</f>
        <v>-30.405405405405407</v>
      </c>
      <c r="H1039" s="446"/>
    </row>
    <row r="1040" spans="1:8" ht="19.5" customHeight="1">
      <c r="A1040" s="360" t="s">
        <v>72</v>
      </c>
      <c r="B1040" s="361">
        <v>268</v>
      </c>
      <c r="C1040" s="361">
        <v>268</v>
      </c>
      <c r="D1040" s="361">
        <v>263</v>
      </c>
      <c r="E1040" s="53">
        <f>D1040/C1040*100</f>
        <v>98.13432835820896</v>
      </c>
      <c r="F1040" s="361">
        <v>266</v>
      </c>
      <c r="G1040" s="53">
        <f>(D1040-F1040)/F1040*100</f>
        <v>-1.1278195488721803</v>
      </c>
      <c r="H1040" s="446"/>
    </row>
    <row r="1041" spans="1:8" ht="19.5" customHeight="1">
      <c r="A1041" s="360" t="s">
        <v>73</v>
      </c>
      <c r="B1041" s="361">
        <v>2</v>
      </c>
      <c r="C1041" s="361">
        <v>2</v>
      </c>
      <c r="D1041" s="361">
        <v>44</v>
      </c>
      <c r="E1041" s="53">
        <f>D1041/C1041*100</f>
        <v>2200</v>
      </c>
      <c r="F1041" s="361">
        <v>88</v>
      </c>
      <c r="G1041" s="53"/>
      <c r="H1041" s="446"/>
    </row>
    <row r="1042" spans="1:8" ht="19.5" customHeight="1">
      <c r="A1042" s="360" t="s">
        <v>74</v>
      </c>
      <c r="B1042" s="361">
        <v>29</v>
      </c>
      <c r="C1042" s="361">
        <v>29</v>
      </c>
      <c r="D1042" s="361">
        <v>33</v>
      </c>
      <c r="E1042" s="53">
        <f>D1042/C1042*100</f>
        <v>113.79310344827587</v>
      </c>
      <c r="F1042" s="361"/>
      <c r="G1042" s="53"/>
      <c r="H1042" s="446"/>
    </row>
    <row r="1043" spans="1:8" ht="19.5" customHeight="1">
      <c r="A1043" s="360" t="s">
        <v>871</v>
      </c>
      <c r="B1043" s="361">
        <v>0</v>
      </c>
      <c r="C1043" s="361">
        <v>0</v>
      </c>
      <c r="D1043" s="361"/>
      <c r="E1043" s="53"/>
      <c r="F1043" s="361"/>
      <c r="G1043" s="53"/>
      <c r="H1043" s="446"/>
    </row>
    <row r="1044" spans="1:8" ht="19.5" customHeight="1">
      <c r="A1044" s="360" t="s">
        <v>872</v>
      </c>
      <c r="B1044" s="361">
        <v>0</v>
      </c>
      <c r="C1044" s="361">
        <v>0</v>
      </c>
      <c r="D1044" s="361"/>
      <c r="E1044" s="53"/>
      <c r="F1044" s="449"/>
      <c r="G1044" s="53"/>
      <c r="H1044" s="446"/>
    </row>
    <row r="1045" spans="1:8" ht="19.5" customHeight="1">
      <c r="A1045" s="360" t="s">
        <v>873</v>
      </c>
      <c r="B1045" s="361">
        <v>0</v>
      </c>
      <c r="C1045" s="361">
        <v>0</v>
      </c>
      <c r="D1045" s="361"/>
      <c r="E1045" s="53"/>
      <c r="F1045" s="361"/>
      <c r="G1045" s="53"/>
      <c r="H1045" s="446"/>
    </row>
    <row r="1046" spans="1:8" ht="19.5" customHeight="1">
      <c r="A1046" s="360" t="s">
        <v>874</v>
      </c>
      <c r="B1046" s="361">
        <v>0</v>
      </c>
      <c r="C1046" s="361">
        <v>0</v>
      </c>
      <c r="D1046" s="361"/>
      <c r="E1046" s="53"/>
      <c r="F1046" s="449"/>
      <c r="G1046" s="53"/>
      <c r="H1046" s="446"/>
    </row>
    <row r="1047" spans="1:8" ht="19.5" customHeight="1">
      <c r="A1047" s="360" t="s">
        <v>81</v>
      </c>
      <c r="B1047" s="361">
        <v>57</v>
      </c>
      <c r="C1047" s="361">
        <v>57</v>
      </c>
      <c r="D1047" s="361">
        <v>58</v>
      </c>
      <c r="E1047" s="53">
        <f>D1047/C1047*100</f>
        <v>101.75438596491229</v>
      </c>
      <c r="F1047" s="361">
        <v>97</v>
      </c>
      <c r="G1047" s="53"/>
      <c r="H1047" s="446"/>
    </row>
    <row r="1048" spans="1:8" ht="19.5" customHeight="1">
      <c r="A1048" s="360" t="s">
        <v>875</v>
      </c>
      <c r="B1048" s="361">
        <v>180</v>
      </c>
      <c r="C1048" s="361">
        <v>218</v>
      </c>
      <c r="D1048" s="361">
        <v>14</v>
      </c>
      <c r="E1048" s="53">
        <f>D1048/C1048*100</f>
        <v>6.422018348623854</v>
      </c>
      <c r="F1048" s="361">
        <v>141</v>
      </c>
      <c r="G1048" s="53"/>
      <c r="H1048" s="446"/>
    </row>
    <row r="1049" spans="1:8" ht="19.5" customHeight="1">
      <c r="A1049" s="432" t="s">
        <v>876</v>
      </c>
      <c r="B1049" s="373">
        <v>1000</v>
      </c>
      <c r="C1049" s="373">
        <f>SUM(C1050:C1054)</f>
        <v>1004</v>
      </c>
      <c r="D1049" s="373">
        <f>SUM(D1050:D1054)</f>
        <v>820</v>
      </c>
      <c r="E1049" s="53">
        <f>D1049/C1049*100</f>
        <v>81.67330677290838</v>
      </c>
      <c r="F1049" s="373">
        <f>SUM(F1050:F1054)</f>
        <v>19</v>
      </c>
      <c r="G1049" s="53"/>
      <c r="H1049" s="446"/>
    </row>
    <row r="1050" spans="1:8" ht="19.5" customHeight="1">
      <c r="A1050" s="360" t="s">
        <v>72</v>
      </c>
      <c r="B1050" s="361">
        <v>0</v>
      </c>
      <c r="C1050" s="361">
        <v>0</v>
      </c>
      <c r="D1050" s="361"/>
      <c r="E1050" s="53"/>
      <c r="F1050" s="449"/>
      <c r="G1050" s="53"/>
      <c r="H1050" s="446"/>
    </row>
    <row r="1051" spans="1:8" ht="19.5" customHeight="1">
      <c r="A1051" s="360" t="s">
        <v>73</v>
      </c>
      <c r="B1051" s="361">
        <v>0</v>
      </c>
      <c r="C1051" s="361">
        <v>0</v>
      </c>
      <c r="D1051" s="361"/>
      <c r="E1051" s="53"/>
      <c r="F1051" s="449"/>
      <c r="G1051" s="53"/>
      <c r="H1051" s="446"/>
    </row>
    <row r="1052" spans="1:8" ht="19.5" customHeight="1">
      <c r="A1052" s="360" t="s">
        <v>74</v>
      </c>
      <c r="B1052" s="361">
        <v>0</v>
      </c>
      <c r="C1052" s="361">
        <v>0</v>
      </c>
      <c r="D1052" s="361"/>
      <c r="E1052" s="53"/>
      <c r="F1052" s="449"/>
      <c r="G1052" s="53"/>
      <c r="H1052" s="446"/>
    </row>
    <row r="1053" spans="1:8" ht="19.5" customHeight="1">
      <c r="A1053" s="360" t="s">
        <v>877</v>
      </c>
      <c r="B1053" s="361">
        <v>0</v>
      </c>
      <c r="C1053" s="361">
        <v>0</v>
      </c>
      <c r="D1053" s="361"/>
      <c r="E1053" s="53"/>
      <c r="F1053" s="449"/>
      <c r="G1053" s="53"/>
      <c r="H1053" s="446"/>
    </row>
    <row r="1054" spans="1:8" ht="19.5" customHeight="1">
      <c r="A1054" s="360" t="s">
        <v>878</v>
      </c>
      <c r="B1054" s="361">
        <v>1000</v>
      </c>
      <c r="C1054" s="361">
        <v>1004</v>
      </c>
      <c r="D1054" s="361">
        <v>820</v>
      </c>
      <c r="E1054" s="53">
        <f>D1054/C1054*100</f>
        <v>81.67330677290838</v>
      </c>
      <c r="F1054" s="53">
        <v>19</v>
      </c>
      <c r="G1054" s="53"/>
      <c r="H1054" s="446"/>
    </row>
    <row r="1055" spans="1:8" ht="19.5" customHeight="1">
      <c r="A1055" s="432" t="s">
        <v>879</v>
      </c>
      <c r="B1055" s="373">
        <v>10</v>
      </c>
      <c r="C1055" s="373">
        <f>SUM(C1056:C1057)</f>
        <v>154</v>
      </c>
      <c r="D1055" s="373">
        <f>SUM(D1056:D1057)</f>
        <v>502</v>
      </c>
      <c r="E1055" s="53">
        <f>D1055/C1055*100</f>
        <v>325.974025974026</v>
      </c>
      <c r="F1055" s="373">
        <f>SUM(F1056:F1057)</f>
        <v>633</v>
      </c>
      <c r="G1055" s="53"/>
      <c r="H1055" s="446"/>
    </row>
    <row r="1056" spans="1:8" ht="19.5" customHeight="1">
      <c r="A1056" s="360" t="s">
        <v>880</v>
      </c>
      <c r="B1056" s="361">
        <v>0</v>
      </c>
      <c r="C1056" s="361">
        <v>0</v>
      </c>
      <c r="D1056" s="361"/>
      <c r="E1056" s="53"/>
      <c r="F1056" s="449"/>
      <c r="G1056" s="53"/>
      <c r="H1056" s="446"/>
    </row>
    <row r="1057" spans="1:8" ht="19.5" customHeight="1">
      <c r="A1057" s="360" t="s">
        <v>881</v>
      </c>
      <c r="B1057" s="361">
        <v>10</v>
      </c>
      <c r="C1057" s="361">
        <v>154</v>
      </c>
      <c r="D1057" s="361">
        <v>502</v>
      </c>
      <c r="E1057" s="53">
        <f>D1057/C1057*100</f>
        <v>325.974025974026</v>
      </c>
      <c r="F1057" s="450">
        <v>633</v>
      </c>
      <c r="G1057" s="53"/>
      <c r="H1057" s="446"/>
    </row>
    <row r="1058" spans="1:8" ht="19.5" customHeight="1">
      <c r="A1058" s="432" t="s">
        <v>882</v>
      </c>
      <c r="B1058" s="373">
        <v>103</v>
      </c>
      <c r="C1058" s="373">
        <f>C1059+C1066+C1076+C1082+C1085</f>
        <v>103</v>
      </c>
      <c r="D1058" s="373">
        <f>D1059+D1066+D1076+D1082+D1085</f>
        <v>138</v>
      </c>
      <c r="E1058" s="53">
        <f>D1058/C1058*100</f>
        <v>133.98058252427185</v>
      </c>
      <c r="F1058" s="373">
        <f>F1059+F1066+F1076+F1082+F1085</f>
        <v>87</v>
      </c>
      <c r="G1058" s="53"/>
      <c r="H1058" s="446"/>
    </row>
    <row r="1059" spans="1:8" ht="19.5" customHeight="1">
      <c r="A1059" s="432" t="s">
        <v>883</v>
      </c>
      <c r="B1059" s="373">
        <v>103</v>
      </c>
      <c r="C1059" s="373">
        <f>SUM(C1060:C1065)</f>
        <v>103</v>
      </c>
      <c r="D1059" s="373">
        <f>SUM(D1060:D1065)</f>
        <v>124</v>
      </c>
      <c r="E1059" s="53">
        <f>D1059/C1059*100</f>
        <v>120.3883495145631</v>
      </c>
      <c r="F1059" s="373">
        <f>SUM(F1060:F1065)</f>
        <v>50</v>
      </c>
      <c r="G1059" s="53"/>
      <c r="H1059" s="446"/>
    </row>
    <row r="1060" spans="1:8" ht="19.5" customHeight="1">
      <c r="A1060" s="360" t="s">
        <v>72</v>
      </c>
      <c r="B1060" s="361">
        <v>42</v>
      </c>
      <c r="C1060" s="361">
        <v>42</v>
      </c>
      <c r="D1060" s="361">
        <v>32</v>
      </c>
      <c r="E1060" s="53">
        <f>D1060/C1060*100</f>
        <v>76.19047619047619</v>
      </c>
      <c r="F1060" s="450">
        <v>28</v>
      </c>
      <c r="G1060" s="53"/>
      <c r="H1060" s="446"/>
    </row>
    <row r="1061" spans="1:8" ht="19.5" customHeight="1">
      <c r="A1061" s="360" t="s">
        <v>73</v>
      </c>
      <c r="B1061" s="361">
        <v>2</v>
      </c>
      <c r="C1061" s="361">
        <v>2</v>
      </c>
      <c r="D1061" s="361">
        <v>3</v>
      </c>
      <c r="E1061" s="53">
        <f>D1061/C1061*100</f>
        <v>150</v>
      </c>
      <c r="F1061" s="450">
        <f>SUM(F1062:F1063)</f>
        <v>0</v>
      </c>
      <c r="G1061" s="53"/>
      <c r="H1061" s="446"/>
    </row>
    <row r="1062" spans="1:8" ht="19.5" customHeight="1">
      <c r="A1062" s="360" t="s">
        <v>74</v>
      </c>
      <c r="B1062" s="361">
        <v>0</v>
      </c>
      <c r="C1062" s="361">
        <v>0</v>
      </c>
      <c r="D1062" s="361"/>
      <c r="E1062" s="53"/>
      <c r="F1062" s="450"/>
      <c r="G1062" s="53"/>
      <c r="H1062" s="446"/>
    </row>
    <row r="1063" spans="1:8" ht="19.5" customHeight="1">
      <c r="A1063" s="360" t="s">
        <v>884</v>
      </c>
      <c r="B1063" s="361">
        <v>0</v>
      </c>
      <c r="C1063" s="361">
        <v>0</v>
      </c>
      <c r="D1063" s="361"/>
      <c r="E1063" s="53"/>
      <c r="F1063" s="450"/>
      <c r="G1063" s="53"/>
      <c r="H1063" s="446"/>
    </row>
    <row r="1064" spans="1:8" ht="19.5" customHeight="1">
      <c r="A1064" s="360" t="s">
        <v>81</v>
      </c>
      <c r="B1064" s="361">
        <v>39</v>
      </c>
      <c r="C1064" s="361">
        <v>39</v>
      </c>
      <c r="D1064" s="361">
        <v>59</v>
      </c>
      <c r="E1064" s="53">
        <f>D1064/C1064*100</f>
        <v>151.28205128205127</v>
      </c>
      <c r="F1064" s="450"/>
      <c r="G1064" s="53"/>
      <c r="H1064" s="446"/>
    </row>
    <row r="1065" spans="1:8" ht="19.5" customHeight="1">
      <c r="A1065" s="360" t="s">
        <v>885</v>
      </c>
      <c r="B1065" s="361">
        <v>20</v>
      </c>
      <c r="C1065" s="361">
        <v>20</v>
      </c>
      <c r="D1065" s="361">
        <v>30</v>
      </c>
      <c r="E1065" s="53">
        <f>D1065/C1065*100</f>
        <v>150</v>
      </c>
      <c r="F1065" s="450">
        <v>22</v>
      </c>
      <c r="G1065" s="53">
        <f>(D1065-F1065)/F1065*100</f>
        <v>36.36363636363637</v>
      </c>
      <c r="H1065" s="446"/>
    </row>
    <row r="1066" spans="1:8" ht="19.5" customHeight="1">
      <c r="A1066" s="432" t="s">
        <v>886</v>
      </c>
      <c r="B1066" s="373">
        <v>0</v>
      </c>
      <c r="C1066" s="373">
        <f>SUM(C1067:C1075)</f>
        <v>0</v>
      </c>
      <c r="D1066" s="373">
        <f>SUM(D1067:D1075)</f>
        <v>4</v>
      </c>
      <c r="E1066" s="53"/>
      <c r="F1066" s="373">
        <f>SUM(F1067:F1075)</f>
        <v>0</v>
      </c>
      <c r="G1066" s="53"/>
      <c r="H1066" s="446"/>
    </row>
    <row r="1067" spans="1:8" ht="19.5" customHeight="1">
      <c r="A1067" s="360" t="s">
        <v>887</v>
      </c>
      <c r="B1067" s="361">
        <v>0</v>
      </c>
      <c r="C1067" s="361">
        <v>0</v>
      </c>
      <c r="D1067" s="361"/>
      <c r="E1067" s="53"/>
      <c r="F1067" s="361"/>
      <c r="G1067" s="53"/>
      <c r="H1067" s="446"/>
    </row>
    <row r="1068" spans="1:8" ht="19.5" customHeight="1">
      <c r="A1068" s="360" t="s">
        <v>888</v>
      </c>
      <c r="B1068" s="361">
        <v>0</v>
      </c>
      <c r="C1068" s="361">
        <v>0</v>
      </c>
      <c r="D1068" s="361"/>
      <c r="E1068" s="53"/>
      <c r="F1068" s="361"/>
      <c r="G1068" s="53"/>
      <c r="H1068" s="446"/>
    </row>
    <row r="1069" spans="1:8" ht="19.5" customHeight="1">
      <c r="A1069" s="360" t="s">
        <v>889</v>
      </c>
      <c r="B1069" s="361">
        <v>0</v>
      </c>
      <c r="C1069" s="361">
        <v>0</v>
      </c>
      <c r="D1069" s="361"/>
      <c r="E1069" s="53"/>
      <c r="F1069" s="361"/>
      <c r="G1069" s="53"/>
      <c r="H1069" s="446"/>
    </row>
    <row r="1070" spans="1:8" ht="19.5" customHeight="1">
      <c r="A1070" s="360" t="s">
        <v>890</v>
      </c>
      <c r="B1070" s="361">
        <v>0</v>
      </c>
      <c r="C1070" s="361">
        <v>0</v>
      </c>
      <c r="D1070" s="361"/>
      <c r="E1070" s="53"/>
      <c r="F1070" s="449"/>
      <c r="G1070" s="53"/>
      <c r="H1070" s="446"/>
    </row>
    <row r="1071" spans="1:8" ht="19.5" customHeight="1">
      <c r="A1071" s="360" t="s">
        <v>891</v>
      </c>
      <c r="B1071" s="361">
        <v>0</v>
      </c>
      <c r="C1071" s="361">
        <v>0</v>
      </c>
      <c r="D1071" s="361"/>
      <c r="E1071" s="53"/>
      <c r="F1071" s="361"/>
      <c r="G1071" s="53"/>
      <c r="H1071" s="446"/>
    </row>
    <row r="1072" spans="1:8" ht="19.5" customHeight="1">
      <c r="A1072" s="360" t="s">
        <v>892</v>
      </c>
      <c r="B1072" s="361">
        <v>0</v>
      </c>
      <c r="C1072" s="361">
        <v>0</v>
      </c>
      <c r="D1072" s="361"/>
      <c r="E1072" s="53"/>
      <c r="F1072" s="361"/>
      <c r="G1072" s="53"/>
      <c r="H1072" s="446"/>
    </row>
    <row r="1073" spans="1:8" ht="19.5" customHeight="1">
      <c r="A1073" s="360" t="s">
        <v>893</v>
      </c>
      <c r="B1073" s="361">
        <v>0</v>
      </c>
      <c r="C1073" s="361">
        <v>0</v>
      </c>
      <c r="D1073" s="361"/>
      <c r="E1073" s="53"/>
      <c r="F1073" s="361"/>
      <c r="G1073" s="53"/>
      <c r="H1073" s="446"/>
    </row>
    <row r="1074" spans="1:8" ht="19.5" customHeight="1">
      <c r="A1074" s="360" t="s">
        <v>894</v>
      </c>
      <c r="B1074" s="361">
        <v>0</v>
      </c>
      <c r="C1074" s="361">
        <v>0</v>
      </c>
      <c r="D1074" s="361"/>
      <c r="E1074" s="53"/>
      <c r="F1074" s="361"/>
      <c r="G1074" s="53"/>
      <c r="H1074" s="446"/>
    </row>
    <row r="1075" spans="1:8" ht="19.5" customHeight="1">
      <c r="A1075" s="360" t="s">
        <v>895</v>
      </c>
      <c r="B1075" s="361">
        <v>0</v>
      </c>
      <c r="C1075" s="361">
        <v>0</v>
      </c>
      <c r="D1075" s="361">
        <v>4</v>
      </c>
      <c r="E1075" s="53"/>
      <c r="F1075" s="361"/>
      <c r="G1075" s="53"/>
      <c r="H1075" s="446"/>
    </row>
    <row r="1076" spans="1:8" ht="19.5" customHeight="1">
      <c r="A1076" s="432" t="s">
        <v>896</v>
      </c>
      <c r="B1076" s="373">
        <v>0</v>
      </c>
      <c r="C1076" s="373">
        <f>SUM(C1077:C1081)</f>
        <v>0</v>
      </c>
      <c r="D1076" s="373">
        <f>SUM(D1077:D1081)</f>
        <v>0</v>
      </c>
      <c r="E1076" s="53"/>
      <c r="F1076" s="373">
        <f>SUM(F1077:F1081)</f>
        <v>37</v>
      </c>
      <c r="G1076" s="53"/>
      <c r="H1076" s="446"/>
    </row>
    <row r="1077" spans="1:8" ht="19.5" customHeight="1">
      <c r="A1077" s="360" t="s">
        <v>897</v>
      </c>
      <c r="B1077" s="361">
        <v>0</v>
      </c>
      <c r="C1077" s="361">
        <v>0</v>
      </c>
      <c r="D1077" s="361"/>
      <c r="E1077" s="53"/>
      <c r="F1077" s="449"/>
      <c r="G1077" s="53"/>
      <c r="H1077" s="446"/>
    </row>
    <row r="1078" spans="1:8" ht="19.5" customHeight="1">
      <c r="A1078" s="360" t="s">
        <v>898</v>
      </c>
      <c r="B1078" s="361">
        <v>0</v>
      </c>
      <c r="C1078" s="361">
        <v>0</v>
      </c>
      <c r="D1078" s="361"/>
      <c r="E1078" s="53"/>
      <c r="F1078" s="361"/>
      <c r="G1078" s="53"/>
      <c r="H1078" s="446"/>
    </row>
    <row r="1079" spans="1:8" ht="19.5" customHeight="1">
      <c r="A1079" s="360" t="s">
        <v>899</v>
      </c>
      <c r="B1079" s="361">
        <v>0</v>
      </c>
      <c r="C1079" s="361">
        <v>0</v>
      </c>
      <c r="D1079" s="361"/>
      <c r="E1079" s="53"/>
      <c r="F1079" s="449"/>
      <c r="G1079" s="53"/>
      <c r="H1079" s="446"/>
    </row>
    <row r="1080" spans="1:8" ht="19.5" customHeight="1">
      <c r="A1080" s="360" t="s">
        <v>900</v>
      </c>
      <c r="B1080" s="361">
        <v>0</v>
      </c>
      <c r="C1080" s="361">
        <v>0</v>
      </c>
      <c r="D1080" s="361"/>
      <c r="E1080" s="53"/>
      <c r="F1080" s="449"/>
      <c r="G1080" s="53"/>
      <c r="H1080" s="446"/>
    </row>
    <row r="1081" spans="1:8" ht="19.5" customHeight="1">
      <c r="A1081" s="360" t="s">
        <v>901</v>
      </c>
      <c r="B1081" s="361">
        <v>0</v>
      </c>
      <c r="C1081" s="361">
        <v>0</v>
      </c>
      <c r="D1081" s="361"/>
      <c r="E1081" s="53"/>
      <c r="F1081" s="361">
        <v>37</v>
      </c>
      <c r="G1081" s="53"/>
      <c r="H1081" s="446"/>
    </row>
    <row r="1082" spans="1:8" ht="19.5" customHeight="1">
      <c r="A1082" s="432" t="s">
        <v>902</v>
      </c>
      <c r="B1082" s="373">
        <v>0</v>
      </c>
      <c r="C1082" s="373">
        <f>SUM(C1083:C1084)</f>
        <v>0</v>
      </c>
      <c r="D1082" s="361"/>
      <c r="E1082" s="53"/>
      <c r="F1082" s="361"/>
      <c r="G1082" s="53"/>
      <c r="H1082" s="446"/>
    </row>
    <row r="1083" spans="1:8" ht="19.5" customHeight="1">
      <c r="A1083" s="360" t="s">
        <v>903</v>
      </c>
      <c r="B1083" s="361">
        <v>0</v>
      </c>
      <c r="C1083" s="361">
        <v>0</v>
      </c>
      <c r="D1083" s="361"/>
      <c r="E1083" s="53"/>
      <c r="F1083" s="361"/>
      <c r="G1083" s="53"/>
      <c r="H1083" s="446"/>
    </row>
    <row r="1084" spans="1:8" ht="19.5" customHeight="1">
      <c r="A1084" s="360" t="s">
        <v>904</v>
      </c>
      <c r="B1084" s="361">
        <v>0</v>
      </c>
      <c r="C1084" s="361">
        <v>0</v>
      </c>
      <c r="D1084" s="361"/>
      <c r="E1084" s="53"/>
      <c r="F1084" s="361"/>
      <c r="G1084" s="53"/>
      <c r="H1084" s="446"/>
    </row>
    <row r="1085" spans="1:8" ht="19.5" customHeight="1">
      <c r="A1085" s="432" t="s">
        <v>905</v>
      </c>
      <c r="B1085" s="373">
        <v>0</v>
      </c>
      <c r="C1085" s="373">
        <f>SUM(C1086)</f>
        <v>0</v>
      </c>
      <c r="D1085" s="373">
        <f>SUM(D1086)</f>
        <v>10</v>
      </c>
      <c r="E1085" s="53"/>
      <c r="F1085" s="373">
        <f>SUM(F1086)</f>
        <v>0</v>
      </c>
      <c r="G1085" s="53"/>
      <c r="H1085" s="446"/>
    </row>
    <row r="1086" spans="1:8" ht="19.5" customHeight="1">
      <c r="A1086" s="360" t="s">
        <v>906</v>
      </c>
      <c r="B1086" s="361">
        <v>0</v>
      </c>
      <c r="C1086" s="361">
        <v>0</v>
      </c>
      <c r="D1086" s="361">
        <v>10</v>
      </c>
      <c r="E1086" s="53"/>
      <c r="F1086" s="361"/>
      <c r="G1086" s="53"/>
      <c r="H1086" s="446"/>
    </row>
    <row r="1087" spans="1:8" ht="19.5" customHeight="1">
      <c r="A1087" s="432" t="s">
        <v>907</v>
      </c>
      <c r="B1087" s="373">
        <v>0</v>
      </c>
      <c r="C1087" s="373">
        <v>0</v>
      </c>
      <c r="D1087" s="373"/>
      <c r="E1087" s="53"/>
      <c r="F1087" s="361"/>
      <c r="G1087" s="53"/>
      <c r="H1087" s="446"/>
    </row>
    <row r="1088" spans="1:8" ht="19.5" customHeight="1">
      <c r="A1088" s="432" t="s">
        <v>908</v>
      </c>
      <c r="B1088" s="373">
        <v>1630</v>
      </c>
      <c r="C1088" s="373">
        <f>C1089+C1109+C1111+C1114+C1129</f>
        <v>2035</v>
      </c>
      <c r="D1088" s="373">
        <f>D1089+D1109+D1111+D1114+D1129</f>
        <v>2234</v>
      </c>
      <c r="E1088" s="53">
        <f aca="true" t="shared" si="109" ref="E1088:E1094">D1088/C1088*100</f>
        <v>109.77886977886978</v>
      </c>
      <c r="F1088" s="373">
        <f>F1089+F1109+F1111+F1114+F1129</f>
        <v>1450</v>
      </c>
      <c r="G1088" s="53"/>
      <c r="H1088" s="446"/>
    </row>
    <row r="1089" spans="1:8" ht="19.5" customHeight="1">
      <c r="A1089" s="432" t="s">
        <v>909</v>
      </c>
      <c r="B1089" s="373">
        <v>1513</v>
      </c>
      <c r="C1089" s="373">
        <f>SUM(C1090:C1108)</f>
        <v>1918</v>
      </c>
      <c r="D1089" s="373">
        <f>SUM(D1090:D1108)</f>
        <v>2118</v>
      </c>
      <c r="E1089" s="53">
        <f t="shared" si="109"/>
        <v>110.42752867570387</v>
      </c>
      <c r="F1089" s="373">
        <f>SUM(F1090:F1108)</f>
        <v>1042</v>
      </c>
      <c r="G1089" s="53"/>
      <c r="H1089" s="446"/>
    </row>
    <row r="1090" spans="1:8" ht="19.5" customHeight="1">
      <c r="A1090" s="360" t="s">
        <v>72</v>
      </c>
      <c r="B1090" s="361">
        <v>221</v>
      </c>
      <c r="C1090" s="361">
        <v>221</v>
      </c>
      <c r="D1090" s="361">
        <v>229</v>
      </c>
      <c r="E1090" s="53">
        <f t="shared" si="109"/>
        <v>103.61990950226246</v>
      </c>
      <c r="F1090" s="361">
        <v>237</v>
      </c>
      <c r="G1090" s="53"/>
      <c r="H1090" s="446"/>
    </row>
    <row r="1091" spans="1:8" ht="19.5" customHeight="1">
      <c r="A1091" s="360" t="s">
        <v>73</v>
      </c>
      <c r="B1091" s="361">
        <v>16</v>
      </c>
      <c r="C1091" s="361">
        <v>16</v>
      </c>
      <c r="D1091" s="361">
        <v>117</v>
      </c>
      <c r="E1091" s="53">
        <f t="shared" si="109"/>
        <v>731.25</v>
      </c>
      <c r="F1091" s="449"/>
      <c r="G1091" s="53"/>
      <c r="H1091" s="446"/>
    </row>
    <row r="1092" spans="1:8" ht="19.5" customHeight="1">
      <c r="A1092" s="360" t="s">
        <v>74</v>
      </c>
      <c r="B1092" s="361">
        <v>345</v>
      </c>
      <c r="C1092" s="361">
        <v>345</v>
      </c>
      <c r="D1092" s="361">
        <v>350</v>
      </c>
      <c r="E1092" s="53">
        <f t="shared" si="109"/>
        <v>101.44927536231884</v>
      </c>
      <c r="F1092" s="361">
        <v>416</v>
      </c>
      <c r="G1092" s="53">
        <f>(D1092-F1092)/F1092*100</f>
        <v>-15.865384615384615</v>
      </c>
      <c r="H1092" s="446"/>
    </row>
    <row r="1093" spans="1:8" ht="19.5" customHeight="1">
      <c r="A1093" s="360" t="s">
        <v>81</v>
      </c>
      <c r="B1093" s="361">
        <v>929</v>
      </c>
      <c r="C1093" s="361">
        <v>929</v>
      </c>
      <c r="D1093" s="361">
        <v>648</v>
      </c>
      <c r="E1093" s="53">
        <f t="shared" si="109"/>
        <v>69.7524219590958</v>
      </c>
      <c r="F1093" s="361"/>
      <c r="G1093" s="53"/>
      <c r="H1093" s="446"/>
    </row>
    <row r="1094" spans="1:8" ht="19.5" customHeight="1">
      <c r="A1094" s="360" t="s">
        <v>910</v>
      </c>
      <c r="B1094" s="361">
        <v>0</v>
      </c>
      <c r="C1094" s="361">
        <v>89</v>
      </c>
      <c r="D1094" s="361">
        <v>89</v>
      </c>
      <c r="E1094" s="53">
        <f t="shared" si="109"/>
        <v>100</v>
      </c>
      <c r="F1094" s="450"/>
      <c r="G1094" s="53"/>
      <c r="H1094" s="446"/>
    </row>
    <row r="1095" spans="1:8" ht="19.5" customHeight="1">
      <c r="A1095" s="360" t="s">
        <v>911</v>
      </c>
      <c r="B1095" s="361">
        <v>0</v>
      </c>
      <c r="C1095" s="361">
        <v>0</v>
      </c>
      <c r="D1095" s="361"/>
      <c r="E1095" s="53"/>
      <c r="F1095" s="450"/>
      <c r="G1095" s="53"/>
      <c r="H1095" s="446"/>
    </row>
    <row r="1096" spans="1:8" ht="19.5" customHeight="1">
      <c r="A1096" s="360" t="s">
        <v>912</v>
      </c>
      <c r="B1096" s="361">
        <v>0</v>
      </c>
      <c r="C1096" s="361">
        <v>0</v>
      </c>
      <c r="D1096" s="361">
        <v>387</v>
      </c>
      <c r="E1096" s="53"/>
      <c r="F1096" s="361">
        <v>83</v>
      </c>
      <c r="G1096" s="53"/>
      <c r="H1096" s="446"/>
    </row>
    <row r="1097" spans="1:8" ht="19.5" customHeight="1">
      <c r="A1097" s="360" t="s">
        <v>913</v>
      </c>
      <c r="B1097" s="361">
        <v>0</v>
      </c>
      <c r="C1097" s="361">
        <v>0</v>
      </c>
      <c r="D1097" s="361"/>
      <c r="E1097" s="53"/>
      <c r="F1097" s="361"/>
      <c r="G1097" s="53"/>
      <c r="H1097" s="446"/>
    </row>
    <row r="1098" spans="1:8" ht="19.5" customHeight="1">
      <c r="A1098" s="360" t="s">
        <v>914</v>
      </c>
      <c r="B1098" s="361">
        <v>0</v>
      </c>
      <c r="C1098" s="361">
        <v>0</v>
      </c>
      <c r="D1098" s="361"/>
      <c r="E1098" s="53"/>
      <c r="F1098" s="361">
        <v>200</v>
      </c>
      <c r="G1098" s="53"/>
      <c r="H1098" s="446"/>
    </row>
    <row r="1099" spans="1:8" ht="19.5" customHeight="1">
      <c r="A1099" s="360" t="s">
        <v>915</v>
      </c>
      <c r="B1099" s="361">
        <v>0</v>
      </c>
      <c r="C1099" s="361">
        <v>0</v>
      </c>
      <c r="D1099" s="361"/>
      <c r="E1099" s="53"/>
      <c r="F1099" s="450"/>
      <c r="G1099" s="53"/>
      <c r="H1099" s="446"/>
    </row>
    <row r="1100" spans="1:8" ht="19.5" customHeight="1">
      <c r="A1100" s="360" t="s">
        <v>916</v>
      </c>
      <c r="B1100" s="361">
        <v>0</v>
      </c>
      <c r="C1100" s="361">
        <v>0</v>
      </c>
      <c r="D1100" s="361"/>
      <c r="E1100" s="53"/>
      <c r="F1100" s="450"/>
      <c r="G1100" s="53"/>
      <c r="H1100" s="446"/>
    </row>
    <row r="1101" spans="1:8" ht="19.5" customHeight="1">
      <c r="A1101" s="360" t="s">
        <v>917</v>
      </c>
      <c r="B1101" s="361">
        <v>0</v>
      </c>
      <c r="C1101" s="361">
        <v>0</v>
      </c>
      <c r="D1101" s="361"/>
      <c r="E1101" s="53"/>
      <c r="F1101" s="449"/>
      <c r="G1101" s="53"/>
      <c r="H1101" s="446"/>
    </row>
    <row r="1102" spans="1:8" ht="19.5" customHeight="1">
      <c r="A1102" s="360" t="s">
        <v>918</v>
      </c>
      <c r="B1102" s="361">
        <v>0</v>
      </c>
      <c r="C1102" s="361">
        <v>0</v>
      </c>
      <c r="D1102" s="361"/>
      <c r="E1102" s="53"/>
      <c r="F1102" s="449"/>
      <c r="G1102" s="53"/>
      <c r="H1102" s="446"/>
    </row>
    <row r="1103" spans="1:8" ht="19.5" customHeight="1">
      <c r="A1103" s="360" t="s">
        <v>919</v>
      </c>
      <c r="B1103" s="361">
        <v>0</v>
      </c>
      <c r="C1103" s="361">
        <v>316</v>
      </c>
      <c r="D1103" s="361">
        <v>59</v>
      </c>
      <c r="E1103" s="53">
        <f>D1103/C1103*100</f>
        <v>18.670886075949365</v>
      </c>
      <c r="F1103" s="449"/>
      <c r="G1103" s="53"/>
      <c r="H1103" s="446"/>
    </row>
    <row r="1104" spans="1:8" ht="19.5" customHeight="1">
      <c r="A1104" s="360" t="s">
        <v>920</v>
      </c>
      <c r="B1104" s="361">
        <v>0</v>
      </c>
      <c r="C1104" s="361">
        <v>0</v>
      </c>
      <c r="D1104" s="361"/>
      <c r="E1104" s="53"/>
      <c r="F1104" s="449"/>
      <c r="G1104" s="53"/>
      <c r="H1104" s="446"/>
    </row>
    <row r="1105" spans="1:8" ht="19.5" customHeight="1">
      <c r="A1105" s="360" t="s">
        <v>921</v>
      </c>
      <c r="B1105" s="361">
        <v>0</v>
      </c>
      <c r="C1105" s="361">
        <v>0</v>
      </c>
      <c r="D1105" s="361"/>
      <c r="E1105" s="53"/>
      <c r="F1105" s="450"/>
      <c r="G1105" s="53"/>
      <c r="H1105" s="446"/>
    </row>
    <row r="1106" spans="1:8" ht="19.5" customHeight="1">
      <c r="A1106" s="360" t="s">
        <v>922</v>
      </c>
      <c r="B1106" s="361">
        <v>0</v>
      </c>
      <c r="C1106" s="361">
        <v>0</v>
      </c>
      <c r="D1106" s="361"/>
      <c r="E1106" s="53"/>
      <c r="F1106" s="450"/>
      <c r="G1106" s="53"/>
      <c r="H1106" s="446"/>
    </row>
    <row r="1107" spans="1:8" ht="19.5" customHeight="1">
      <c r="A1107" s="360" t="s">
        <v>81</v>
      </c>
      <c r="B1107" s="361">
        <v>0</v>
      </c>
      <c r="C1107" s="361">
        <v>0</v>
      </c>
      <c r="D1107" s="361"/>
      <c r="E1107" s="53"/>
      <c r="F1107" s="361">
        <v>105</v>
      </c>
      <c r="G1107" s="53"/>
      <c r="H1107" s="446"/>
    </row>
    <row r="1108" spans="1:8" ht="19.5" customHeight="1">
      <c r="A1108" s="360" t="s">
        <v>923</v>
      </c>
      <c r="B1108" s="361">
        <v>2</v>
      </c>
      <c r="C1108" s="361">
        <v>2</v>
      </c>
      <c r="D1108" s="361">
        <v>239</v>
      </c>
      <c r="E1108" s="53">
        <f>D1108/C1108*100</f>
        <v>11950</v>
      </c>
      <c r="F1108" s="361">
        <v>1</v>
      </c>
      <c r="G1108" s="53"/>
      <c r="H1108" s="446"/>
    </row>
    <row r="1109" spans="1:8" ht="19.5" customHeight="1">
      <c r="A1109" s="432" t="s">
        <v>924</v>
      </c>
      <c r="B1109" s="373">
        <v>0</v>
      </c>
      <c r="C1109" s="373">
        <f>SUM(C1110)</f>
        <v>0</v>
      </c>
      <c r="D1109" s="373">
        <f>SUM(D1110)</f>
        <v>0</v>
      </c>
      <c r="E1109" s="53"/>
      <c r="F1109" s="373">
        <f>SUM(F1110)</f>
        <v>0</v>
      </c>
      <c r="G1109" s="53"/>
      <c r="H1109" s="446"/>
    </row>
    <row r="1110" spans="1:8" ht="19.5" customHeight="1">
      <c r="A1110" s="360" t="s">
        <v>72</v>
      </c>
      <c r="B1110" s="361">
        <v>0</v>
      </c>
      <c r="C1110" s="361">
        <v>0</v>
      </c>
      <c r="D1110" s="361"/>
      <c r="E1110" s="53"/>
      <c r="F1110" s="361"/>
      <c r="G1110" s="53"/>
      <c r="H1110" s="446"/>
    </row>
    <row r="1111" spans="1:8" ht="19.5" customHeight="1">
      <c r="A1111" s="432" t="s">
        <v>925</v>
      </c>
      <c r="B1111" s="373">
        <v>0</v>
      </c>
      <c r="C1111" s="373">
        <f>SUM(C1112:C1113)</f>
        <v>0</v>
      </c>
      <c r="D1111" s="361"/>
      <c r="E1111" s="53"/>
      <c r="F1111" s="361"/>
      <c r="G1111" s="53"/>
      <c r="H1111" s="446"/>
    </row>
    <row r="1112" spans="1:8" ht="19.5" customHeight="1">
      <c r="A1112" s="360" t="s">
        <v>72</v>
      </c>
      <c r="B1112" s="361">
        <v>0</v>
      </c>
      <c r="C1112" s="361">
        <v>0</v>
      </c>
      <c r="D1112" s="361"/>
      <c r="E1112" s="53"/>
      <c r="F1112" s="361"/>
      <c r="G1112" s="53"/>
      <c r="H1112" s="446"/>
    </row>
    <row r="1113" spans="1:8" ht="19.5" customHeight="1">
      <c r="A1113" s="360" t="s">
        <v>926</v>
      </c>
      <c r="B1113" s="361">
        <v>0</v>
      </c>
      <c r="C1113" s="361">
        <v>0</v>
      </c>
      <c r="D1113" s="361"/>
      <c r="E1113" s="53"/>
      <c r="F1113" s="361"/>
      <c r="G1113" s="53"/>
      <c r="H1113" s="446"/>
    </row>
    <row r="1114" spans="1:8" ht="19.5" customHeight="1">
      <c r="A1114" s="432" t="s">
        <v>927</v>
      </c>
      <c r="B1114" s="373">
        <v>117</v>
      </c>
      <c r="C1114" s="373">
        <f>SUM(C1115:C1128)</f>
        <v>117</v>
      </c>
      <c r="D1114" s="373">
        <f>SUM(D1115:D1128)</f>
        <v>116</v>
      </c>
      <c r="E1114" s="53">
        <f>D1114/C1114*100</f>
        <v>99.14529914529915</v>
      </c>
      <c r="F1114" s="373">
        <f>SUM(F1115:F1128)</f>
        <v>109</v>
      </c>
      <c r="G1114" s="53"/>
      <c r="H1114" s="446"/>
    </row>
    <row r="1115" spans="1:8" ht="19.5" customHeight="1">
      <c r="A1115" s="360" t="s">
        <v>72</v>
      </c>
      <c r="B1115" s="361">
        <v>5</v>
      </c>
      <c r="C1115" s="361">
        <v>5</v>
      </c>
      <c r="D1115" s="361">
        <v>5</v>
      </c>
      <c r="E1115" s="53">
        <f>D1115/C1115*100</f>
        <v>100</v>
      </c>
      <c r="F1115" s="361"/>
      <c r="G1115" s="53"/>
      <c r="H1115" s="446"/>
    </row>
    <row r="1116" spans="1:8" ht="19.5" customHeight="1">
      <c r="A1116" s="360" t="s">
        <v>73</v>
      </c>
      <c r="B1116" s="361">
        <v>0</v>
      </c>
      <c r="C1116" s="361">
        <v>0</v>
      </c>
      <c r="D1116" s="361"/>
      <c r="E1116" s="53"/>
      <c r="F1116" s="451">
        <v>56</v>
      </c>
      <c r="G1116" s="53">
        <f>(D1116-F1116)/F1116*100</f>
        <v>-100</v>
      </c>
      <c r="H1116" s="446"/>
    </row>
    <row r="1117" spans="1:8" ht="19.5" customHeight="1">
      <c r="A1117" s="360" t="s">
        <v>74</v>
      </c>
      <c r="B1117" s="361">
        <v>52</v>
      </c>
      <c r="C1117" s="361">
        <v>52</v>
      </c>
      <c r="D1117" s="361">
        <v>53</v>
      </c>
      <c r="E1117" s="53">
        <f>D1117/C1117*100</f>
        <v>101.92307692307692</v>
      </c>
      <c r="F1117" s="361">
        <v>53</v>
      </c>
      <c r="G1117" s="53"/>
      <c r="H1117" s="446"/>
    </row>
    <row r="1118" spans="1:8" ht="19.5" customHeight="1">
      <c r="A1118" s="360" t="s">
        <v>928</v>
      </c>
      <c r="B1118" s="361">
        <v>0</v>
      </c>
      <c r="C1118" s="361">
        <v>0</v>
      </c>
      <c r="D1118" s="361"/>
      <c r="E1118" s="53"/>
      <c r="F1118" s="361"/>
      <c r="G1118" s="53"/>
      <c r="H1118" s="446"/>
    </row>
    <row r="1119" spans="1:8" ht="19.5" customHeight="1">
      <c r="A1119" s="360" t="s">
        <v>929</v>
      </c>
      <c r="B1119" s="361">
        <v>0</v>
      </c>
      <c r="C1119" s="361">
        <v>0</v>
      </c>
      <c r="D1119" s="361"/>
      <c r="E1119" s="53"/>
      <c r="F1119" s="361"/>
      <c r="G1119" s="53"/>
      <c r="H1119" s="446"/>
    </row>
    <row r="1120" spans="1:8" ht="19.5" customHeight="1">
      <c r="A1120" s="360" t="s">
        <v>930</v>
      </c>
      <c r="B1120" s="361">
        <v>0</v>
      </c>
      <c r="C1120" s="361">
        <v>0</v>
      </c>
      <c r="D1120" s="361">
        <f aca="true" t="shared" si="110" ref="B1120:F1120">SUM(D1121:D1123)</f>
        <v>0</v>
      </c>
      <c r="E1120" s="53"/>
      <c r="F1120" s="361">
        <f t="shared" si="110"/>
        <v>0</v>
      </c>
      <c r="G1120" s="53"/>
      <c r="H1120" s="446"/>
    </row>
    <row r="1121" spans="1:8" ht="19.5" customHeight="1">
      <c r="A1121" s="360" t="s">
        <v>931</v>
      </c>
      <c r="B1121" s="361">
        <v>0</v>
      </c>
      <c r="C1121" s="361">
        <v>0</v>
      </c>
      <c r="D1121" s="361"/>
      <c r="E1121" s="53"/>
      <c r="F1121" s="361"/>
      <c r="G1121" s="53"/>
      <c r="H1121" s="446"/>
    </row>
    <row r="1122" spans="1:8" ht="19.5" customHeight="1">
      <c r="A1122" s="360" t="s">
        <v>932</v>
      </c>
      <c r="B1122" s="361">
        <v>0</v>
      </c>
      <c r="C1122" s="361">
        <v>0</v>
      </c>
      <c r="D1122" s="361"/>
      <c r="E1122" s="53"/>
      <c r="F1122" s="449"/>
      <c r="G1122" s="53"/>
      <c r="H1122" s="446"/>
    </row>
    <row r="1123" spans="1:8" ht="19.5" customHeight="1">
      <c r="A1123" s="360" t="s">
        <v>933</v>
      </c>
      <c r="B1123" s="361">
        <v>0</v>
      </c>
      <c r="C1123" s="361">
        <v>0</v>
      </c>
      <c r="D1123" s="361"/>
      <c r="E1123" s="53"/>
      <c r="F1123" s="449"/>
      <c r="G1123" s="53"/>
      <c r="H1123" s="446"/>
    </row>
    <row r="1124" spans="1:8" ht="19.5" customHeight="1">
      <c r="A1124" s="360" t="s">
        <v>934</v>
      </c>
      <c r="B1124" s="361">
        <v>8</v>
      </c>
      <c r="C1124" s="361">
        <v>8</v>
      </c>
      <c r="D1124" s="361">
        <v>8</v>
      </c>
      <c r="E1124" s="53">
        <f>D1124/C1124*100</f>
        <v>100</v>
      </c>
      <c r="F1124" s="361">
        <f>SUM(F1125:F1127)</f>
        <v>0</v>
      </c>
      <c r="G1124" s="53"/>
      <c r="H1124" s="446"/>
    </row>
    <row r="1125" spans="1:8" ht="19.5" customHeight="1">
      <c r="A1125" s="360" t="s">
        <v>935</v>
      </c>
      <c r="B1125" s="361">
        <v>0</v>
      </c>
      <c r="C1125" s="361">
        <v>0</v>
      </c>
      <c r="D1125" s="361"/>
      <c r="E1125" s="53"/>
      <c r="F1125" s="361"/>
      <c r="G1125" s="53"/>
      <c r="H1125" s="446"/>
    </row>
    <row r="1126" spans="1:8" ht="19.5" customHeight="1">
      <c r="A1126" s="360" t="s">
        <v>936</v>
      </c>
      <c r="B1126" s="361">
        <v>0</v>
      </c>
      <c r="C1126" s="361">
        <v>0</v>
      </c>
      <c r="D1126" s="361"/>
      <c r="E1126" s="53"/>
      <c r="F1126" s="449"/>
      <c r="G1126" s="53"/>
      <c r="H1126" s="446"/>
    </row>
    <row r="1127" spans="1:8" ht="19.5" customHeight="1">
      <c r="A1127" s="360" t="s">
        <v>937</v>
      </c>
      <c r="B1127" s="361">
        <v>0</v>
      </c>
      <c r="C1127" s="361">
        <v>0</v>
      </c>
      <c r="D1127" s="361"/>
      <c r="E1127" s="53"/>
      <c r="F1127" s="449"/>
      <c r="G1127" s="53"/>
      <c r="H1127" s="446"/>
    </row>
    <row r="1128" spans="1:8" ht="19.5" customHeight="1">
      <c r="A1128" s="360" t="s">
        <v>938</v>
      </c>
      <c r="B1128" s="361">
        <v>52</v>
      </c>
      <c r="C1128" s="361">
        <v>52</v>
      </c>
      <c r="D1128" s="361">
        <v>50</v>
      </c>
      <c r="E1128" s="53">
        <f>D1128/C1128*100</f>
        <v>96.15384615384616</v>
      </c>
      <c r="F1128" s="361"/>
      <c r="G1128" s="53"/>
      <c r="H1128" s="446"/>
    </row>
    <row r="1129" spans="1:8" ht="19.5" customHeight="1">
      <c r="A1129" s="432" t="s">
        <v>939</v>
      </c>
      <c r="B1129" s="373">
        <v>0</v>
      </c>
      <c r="C1129" s="373">
        <f>SUM(C1130)</f>
        <v>0</v>
      </c>
      <c r="D1129" s="373">
        <f>SUM(D1130)</f>
        <v>0</v>
      </c>
      <c r="E1129" s="53"/>
      <c r="F1129" s="373">
        <f>SUM(F1130)</f>
        <v>299</v>
      </c>
      <c r="G1129" s="53">
        <f aca="true" t="shared" si="111" ref="G1128:G1130">(D1129-F1129)/F1129*100</f>
        <v>-100</v>
      </c>
      <c r="H1129" s="446"/>
    </row>
    <row r="1130" spans="1:8" ht="19.5" customHeight="1">
      <c r="A1130" s="360" t="s">
        <v>940</v>
      </c>
      <c r="B1130" s="361">
        <v>0</v>
      </c>
      <c r="C1130" s="361">
        <v>0</v>
      </c>
      <c r="D1130" s="361"/>
      <c r="E1130" s="53"/>
      <c r="F1130" s="361">
        <v>299</v>
      </c>
      <c r="G1130" s="53">
        <f t="shared" si="111"/>
        <v>-100</v>
      </c>
      <c r="H1130" s="446"/>
    </row>
    <row r="1131" spans="1:8" ht="19.5" customHeight="1">
      <c r="A1131" s="432" t="s">
        <v>941</v>
      </c>
      <c r="B1131" s="373">
        <v>3999</v>
      </c>
      <c r="C1131" s="373">
        <f>C1132+C1141+C1145</f>
        <v>8588</v>
      </c>
      <c r="D1131" s="373">
        <f>D1132+D1141+D1145</f>
        <v>7632</v>
      </c>
      <c r="E1131" s="53">
        <f>D1131/C1131*100</f>
        <v>88.86818816953888</v>
      </c>
      <c r="F1131" s="373">
        <f>F1132+F1141+F1145</f>
        <v>5802</v>
      </c>
      <c r="G1131" s="53"/>
      <c r="H1131" s="446"/>
    </row>
    <row r="1132" spans="1:8" ht="19.5" customHeight="1">
      <c r="A1132" s="432" t="s">
        <v>942</v>
      </c>
      <c r="B1132" s="373">
        <v>107</v>
      </c>
      <c r="C1132" s="373">
        <f>SUM(C1133:C1140)</f>
        <v>3225</v>
      </c>
      <c r="D1132" s="373">
        <f>SUM(D1133:D1140)</f>
        <v>2821</v>
      </c>
      <c r="E1132" s="53">
        <f>D1132/C1132*100</f>
        <v>87.47286821705427</v>
      </c>
      <c r="F1132" s="373">
        <f>SUM(F1133:F1140)</f>
        <v>1884</v>
      </c>
      <c r="G1132" s="53"/>
      <c r="H1132" s="446"/>
    </row>
    <row r="1133" spans="1:8" ht="19.5" customHeight="1">
      <c r="A1133" s="360" t="s">
        <v>943</v>
      </c>
      <c r="B1133" s="361">
        <v>0</v>
      </c>
      <c r="C1133" s="361">
        <v>0</v>
      </c>
      <c r="D1133" s="361"/>
      <c r="E1133" s="53"/>
      <c r="F1133" s="361"/>
      <c r="G1133" s="53"/>
      <c r="H1133" s="446"/>
    </row>
    <row r="1134" spans="1:8" ht="19.5" customHeight="1">
      <c r="A1134" s="360" t="s">
        <v>944</v>
      </c>
      <c r="B1134" s="361">
        <v>0</v>
      </c>
      <c r="C1134" s="361">
        <v>0</v>
      </c>
      <c r="D1134" s="361"/>
      <c r="E1134" s="53"/>
      <c r="F1134" s="361"/>
      <c r="G1134" s="53"/>
      <c r="H1134" s="446"/>
    </row>
    <row r="1135" spans="1:8" ht="19.5" customHeight="1">
      <c r="A1135" s="360" t="s">
        <v>945</v>
      </c>
      <c r="B1135" s="361">
        <v>107</v>
      </c>
      <c r="C1135" s="361">
        <v>107</v>
      </c>
      <c r="D1135" s="361">
        <v>107</v>
      </c>
      <c r="E1135" s="53">
        <f>D1135/C1135*100</f>
        <v>100</v>
      </c>
      <c r="F1135" s="361">
        <v>111</v>
      </c>
      <c r="G1135" s="53"/>
      <c r="H1135" s="446"/>
    </row>
    <row r="1136" spans="1:8" ht="19.5" customHeight="1">
      <c r="A1136" s="360" t="s">
        <v>946</v>
      </c>
      <c r="B1136" s="361">
        <v>0</v>
      </c>
      <c r="C1136" s="361">
        <v>0</v>
      </c>
      <c r="D1136" s="361"/>
      <c r="E1136" s="53"/>
      <c r="F1136" s="361"/>
      <c r="G1136" s="53"/>
      <c r="H1136" s="446"/>
    </row>
    <row r="1137" spans="1:8" ht="19.5" customHeight="1">
      <c r="A1137" s="360" t="s">
        <v>947</v>
      </c>
      <c r="B1137" s="361">
        <v>0</v>
      </c>
      <c r="C1137" s="361">
        <v>0</v>
      </c>
      <c r="D1137" s="361">
        <v>629</v>
      </c>
      <c r="E1137" s="53"/>
      <c r="F1137" s="361">
        <v>76</v>
      </c>
      <c r="G1137" s="53"/>
      <c r="H1137" s="446"/>
    </row>
    <row r="1138" spans="1:8" ht="19.5" customHeight="1">
      <c r="A1138" s="360" t="s">
        <v>948</v>
      </c>
      <c r="B1138" s="361">
        <v>0</v>
      </c>
      <c r="C1138" s="361">
        <v>0</v>
      </c>
      <c r="D1138" s="361"/>
      <c r="E1138" s="53"/>
      <c r="F1138" s="361"/>
      <c r="G1138" s="53"/>
      <c r="H1138" s="446"/>
    </row>
    <row r="1139" spans="1:8" ht="19.5" customHeight="1">
      <c r="A1139" s="360" t="s">
        <v>949</v>
      </c>
      <c r="B1139" s="361">
        <v>0</v>
      </c>
      <c r="C1139" s="361">
        <v>3118</v>
      </c>
      <c r="D1139" s="361">
        <v>2085</v>
      </c>
      <c r="E1139" s="53">
        <f>D1139/C1139*100</f>
        <v>66.8697883258499</v>
      </c>
      <c r="F1139" s="361">
        <v>1697</v>
      </c>
      <c r="G1139" s="53"/>
      <c r="H1139" s="446"/>
    </row>
    <row r="1140" spans="1:8" ht="19.5" customHeight="1">
      <c r="A1140" s="360" t="s">
        <v>950</v>
      </c>
      <c r="B1140" s="361">
        <v>0</v>
      </c>
      <c r="C1140" s="361">
        <v>0</v>
      </c>
      <c r="D1140" s="361"/>
      <c r="E1140" s="53"/>
      <c r="F1140" s="361"/>
      <c r="G1140" s="53"/>
      <c r="H1140" s="446"/>
    </row>
    <row r="1141" spans="1:8" ht="19.5" customHeight="1">
      <c r="A1141" s="432" t="s">
        <v>951</v>
      </c>
      <c r="B1141" s="373">
        <v>3892</v>
      </c>
      <c r="C1141" s="373">
        <f>SUM(C1142:C1144)</f>
        <v>5363</v>
      </c>
      <c r="D1141" s="373">
        <f>SUM(D1142:D1144)</f>
        <v>4811</v>
      </c>
      <c r="E1141" s="53">
        <f>D1141/C1141*100</f>
        <v>89.70725340294611</v>
      </c>
      <c r="F1141" s="373">
        <f>SUM(F1142:F1144)</f>
        <v>3918</v>
      </c>
      <c r="G1141" s="53"/>
      <c r="H1141" s="446"/>
    </row>
    <row r="1142" spans="1:8" ht="19.5" customHeight="1">
      <c r="A1142" s="360" t="s">
        <v>952</v>
      </c>
      <c r="B1142" s="361">
        <v>3892</v>
      </c>
      <c r="C1142" s="361">
        <v>5363</v>
      </c>
      <c r="D1142" s="361">
        <v>4811</v>
      </c>
      <c r="E1142" s="53">
        <f>D1142/C1142*100</f>
        <v>89.70725340294611</v>
      </c>
      <c r="F1142" s="361">
        <v>3918</v>
      </c>
      <c r="G1142" s="53"/>
      <c r="H1142" s="446"/>
    </row>
    <row r="1143" spans="1:8" ht="19.5" customHeight="1">
      <c r="A1143" s="360" t="s">
        <v>953</v>
      </c>
      <c r="B1143" s="361">
        <v>0</v>
      </c>
      <c r="C1143" s="361">
        <v>0</v>
      </c>
      <c r="D1143" s="361"/>
      <c r="E1143" s="53"/>
      <c r="F1143" s="361"/>
      <c r="G1143" s="53"/>
      <c r="H1143" s="446"/>
    </row>
    <row r="1144" spans="1:8" ht="19.5" customHeight="1">
      <c r="A1144" s="360" t="s">
        <v>954</v>
      </c>
      <c r="B1144" s="361">
        <v>0</v>
      </c>
      <c r="C1144" s="361">
        <v>0</v>
      </c>
      <c r="D1144" s="361"/>
      <c r="E1144" s="53"/>
      <c r="F1144" s="361"/>
      <c r="G1144" s="53"/>
      <c r="H1144" s="446"/>
    </row>
    <row r="1145" spans="1:8" ht="19.5" customHeight="1">
      <c r="A1145" s="432" t="s">
        <v>955</v>
      </c>
      <c r="B1145" s="373">
        <v>0</v>
      </c>
      <c r="C1145" s="373">
        <f>SUM(C1146:C1148)</f>
        <v>0</v>
      </c>
      <c r="D1145" s="373">
        <f>SUM(D1146:D1148)</f>
        <v>0</v>
      </c>
      <c r="E1145" s="53"/>
      <c r="F1145" s="361">
        <f>SUM(F1146:F1148)</f>
        <v>0</v>
      </c>
      <c r="G1145" s="53"/>
      <c r="H1145" s="446"/>
    </row>
    <row r="1146" spans="1:8" ht="19.5" customHeight="1">
      <c r="A1146" s="360" t="s">
        <v>956</v>
      </c>
      <c r="B1146" s="361">
        <v>0</v>
      </c>
      <c r="C1146" s="361">
        <v>0</v>
      </c>
      <c r="D1146" s="361"/>
      <c r="E1146" s="53"/>
      <c r="F1146" s="361"/>
      <c r="G1146" s="53"/>
      <c r="H1146" s="446"/>
    </row>
    <row r="1147" spans="1:8" ht="19.5" customHeight="1">
      <c r="A1147" s="360" t="s">
        <v>957</v>
      </c>
      <c r="B1147" s="361">
        <v>0</v>
      </c>
      <c r="C1147" s="361">
        <v>0</v>
      </c>
      <c r="D1147" s="361"/>
      <c r="E1147" s="53"/>
      <c r="F1147" s="361"/>
      <c r="G1147" s="53"/>
      <c r="H1147" s="446"/>
    </row>
    <row r="1148" spans="1:8" ht="19.5" customHeight="1">
      <c r="A1148" s="360" t="s">
        <v>958</v>
      </c>
      <c r="B1148" s="361">
        <v>0</v>
      </c>
      <c r="C1148" s="361">
        <v>0</v>
      </c>
      <c r="D1148" s="361"/>
      <c r="E1148" s="53"/>
      <c r="F1148" s="361"/>
      <c r="G1148" s="53"/>
      <c r="H1148" s="446"/>
    </row>
    <row r="1149" spans="1:8" ht="19.5" customHeight="1">
      <c r="A1149" s="432" t="s">
        <v>959</v>
      </c>
      <c r="B1149" s="373">
        <v>367</v>
      </c>
      <c r="C1149" s="373">
        <f>C1150+C1165+C1179+C1184+C1190</f>
        <v>432</v>
      </c>
      <c r="D1149" s="373">
        <f>D1150+D1165+D1179+D1184+D1190</f>
        <v>508</v>
      </c>
      <c r="E1149" s="53">
        <f>D1149/C1149*100</f>
        <v>117.59259259259258</v>
      </c>
      <c r="F1149" s="373">
        <f>F1150+F1165+F1179+F1184+F1190</f>
        <v>192</v>
      </c>
      <c r="G1149" s="53"/>
      <c r="H1149" s="446"/>
    </row>
    <row r="1150" spans="1:8" ht="19.5" customHeight="1">
      <c r="A1150" s="432" t="s">
        <v>960</v>
      </c>
      <c r="B1150" s="373">
        <v>349</v>
      </c>
      <c r="C1150" s="373">
        <f>SUM(C1151:C1164)</f>
        <v>414</v>
      </c>
      <c r="D1150" s="373">
        <f>SUM(D1151:D1164)</f>
        <v>463</v>
      </c>
      <c r="E1150" s="53">
        <f>D1150/C1150*100</f>
        <v>111.83574879227054</v>
      </c>
      <c r="F1150" s="373">
        <f>SUM(F1151:F1164)</f>
        <v>171</v>
      </c>
      <c r="G1150" s="53"/>
      <c r="H1150" s="446"/>
    </row>
    <row r="1151" spans="1:8" ht="19.5" customHeight="1">
      <c r="A1151" s="360" t="s">
        <v>72</v>
      </c>
      <c r="B1151" s="361">
        <v>102</v>
      </c>
      <c r="C1151" s="361">
        <v>102</v>
      </c>
      <c r="D1151" s="361">
        <v>107</v>
      </c>
      <c r="E1151" s="53">
        <f>D1151/C1151*100</f>
        <v>104.90196078431373</v>
      </c>
      <c r="F1151" s="361">
        <v>158</v>
      </c>
      <c r="G1151" s="53"/>
      <c r="H1151" s="446"/>
    </row>
    <row r="1152" spans="1:8" ht="19.5" customHeight="1">
      <c r="A1152" s="360" t="s">
        <v>73</v>
      </c>
      <c r="B1152" s="361">
        <v>55</v>
      </c>
      <c r="C1152" s="361">
        <v>55</v>
      </c>
      <c r="D1152" s="361">
        <v>96</v>
      </c>
      <c r="E1152" s="53">
        <f>D1152/C1152*100</f>
        <v>174.54545454545453</v>
      </c>
      <c r="F1152" s="361"/>
      <c r="G1152" s="53"/>
      <c r="H1152" s="446"/>
    </row>
    <row r="1153" spans="1:8" ht="19.5" customHeight="1">
      <c r="A1153" s="360" t="s">
        <v>74</v>
      </c>
      <c r="B1153" s="361">
        <v>0</v>
      </c>
      <c r="C1153" s="361">
        <v>0</v>
      </c>
      <c r="D1153" s="361"/>
      <c r="E1153" s="53"/>
      <c r="F1153" s="361"/>
      <c r="G1153" s="53"/>
      <c r="H1153" s="446"/>
    </row>
    <row r="1154" spans="1:8" ht="19.5" customHeight="1">
      <c r="A1154" s="360" t="s">
        <v>961</v>
      </c>
      <c r="B1154" s="361">
        <v>0</v>
      </c>
      <c r="C1154" s="361">
        <v>0</v>
      </c>
      <c r="D1154" s="361"/>
      <c r="E1154" s="53"/>
      <c r="F1154" s="361"/>
      <c r="G1154" s="53"/>
      <c r="H1154" s="446"/>
    </row>
    <row r="1155" spans="1:8" ht="19.5" customHeight="1">
      <c r="A1155" s="360" t="s">
        <v>962</v>
      </c>
      <c r="B1155" s="361">
        <v>0</v>
      </c>
      <c r="C1155" s="361">
        <v>0</v>
      </c>
      <c r="D1155" s="361"/>
      <c r="E1155" s="53"/>
      <c r="F1155" s="361"/>
      <c r="G1155" s="53"/>
      <c r="H1155" s="446"/>
    </row>
    <row r="1156" spans="1:8" ht="19.5" customHeight="1">
      <c r="A1156" s="360" t="s">
        <v>963</v>
      </c>
      <c r="B1156" s="361">
        <v>0</v>
      </c>
      <c r="C1156" s="361">
        <v>0</v>
      </c>
      <c r="D1156" s="361"/>
      <c r="E1156" s="53"/>
      <c r="F1156" s="361"/>
      <c r="G1156" s="53"/>
      <c r="H1156" s="446"/>
    </row>
    <row r="1157" spans="1:8" ht="19.5" customHeight="1">
      <c r="A1157" s="360" t="s">
        <v>964</v>
      </c>
      <c r="B1157" s="361">
        <v>56</v>
      </c>
      <c r="C1157" s="361">
        <v>56</v>
      </c>
      <c r="D1157" s="361">
        <v>56</v>
      </c>
      <c r="E1157" s="53">
        <f>D1157/C1157*100</f>
        <v>100</v>
      </c>
      <c r="F1157" s="361"/>
      <c r="G1157" s="53"/>
      <c r="H1157" s="446"/>
    </row>
    <row r="1158" spans="1:8" ht="19.5" customHeight="1">
      <c r="A1158" s="360" t="s">
        <v>965</v>
      </c>
      <c r="B1158" s="361">
        <v>0</v>
      </c>
      <c r="C1158" s="361">
        <v>0</v>
      </c>
      <c r="D1158" s="361"/>
      <c r="E1158" s="53"/>
      <c r="F1158" s="361"/>
      <c r="G1158" s="53"/>
      <c r="H1158" s="446"/>
    </row>
    <row r="1159" spans="1:8" ht="19.5" customHeight="1">
      <c r="A1159" s="360" t="s">
        <v>966</v>
      </c>
      <c r="B1159" s="361">
        <v>0</v>
      </c>
      <c r="C1159" s="361">
        <v>0</v>
      </c>
      <c r="D1159" s="361"/>
      <c r="E1159" s="53"/>
      <c r="F1159" s="361"/>
      <c r="G1159" s="53"/>
      <c r="H1159" s="446"/>
    </row>
    <row r="1160" spans="1:8" ht="19.5" customHeight="1">
      <c r="A1160" s="360" t="s">
        <v>967</v>
      </c>
      <c r="B1160" s="361">
        <v>36</v>
      </c>
      <c r="C1160" s="361">
        <v>36</v>
      </c>
      <c r="D1160" s="361">
        <v>26</v>
      </c>
      <c r="E1160" s="53">
        <f>D1160/C1160*100</f>
        <v>72.22222222222221</v>
      </c>
      <c r="F1160" s="361"/>
      <c r="G1160" s="53"/>
      <c r="H1160" s="446"/>
    </row>
    <row r="1161" spans="1:8" ht="19.5" customHeight="1">
      <c r="A1161" s="360" t="s">
        <v>968</v>
      </c>
      <c r="B1161" s="361">
        <v>0</v>
      </c>
      <c r="C1161" s="361">
        <v>0</v>
      </c>
      <c r="D1161" s="361"/>
      <c r="E1161" s="53"/>
      <c r="F1161" s="361"/>
      <c r="G1161" s="53"/>
      <c r="H1161" s="446"/>
    </row>
    <row r="1162" spans="1:8" ht="19.5" customHeight="1">
      <c r="A1162" s="360" t="s">
        <v>969</v>
      </c>
      <c r="B1162" s="361">
        <v>0</v>
      </c>
      <c r="C1162" s="361">
        <v>0</v>
      </c>
      <c r="D1162" s="361"/>
      <c r="E1162" s="53"/>
      <c r="F1162" s="361"/>
      <c r="G1162" s="53"/>
      <c r="H1162" s="446"/>
    </row>
    <row r="1163" spans="1:8" ht="19.5" customHeight="1">
      <c r="A1163" s="360" t="s">
        <v>81</v>
      </c>
      <c r="B1163" s="361">
        <v>0</v>
      </c>
      <c r="C1163" s="361">
        <v>0</v>
      </c>
      <c r="D1163" s="361"/>
      <c r="E1163" s="53"/>
      <c r="F1163" s="361"/>
      <c r="G1163" s="53"/>
      <c r="H1163" s="446"/>
    </row>
    <row r="1164" spans="1:8" ht="19.5" customHeight="1">
      <c r="A1164" s="360" t="s">
        <v>970</v>
      </c>
      <c r="B1164" s="361">
        <v>100</v>
      </c>
      <c r="C1164" s="361">
        <v>165</v>
      </c>
      <c r="D1164" s="361">
        <v>178</v>
      </c>
      <c r="E1164" s="53">
        <f>D1164/C1164*100</f>
        <v>107.87878787878789</v>
      </c>
      <c r="F1164" s="361">
        <v>13</v>
      </c>
      <c r="G1164" s="53">
        <f>(D1164-F1164)/F1164*100</f>
        <v>1269.230769230769</v>
      </c>
      <c r="H1164" s="446"/>
    </row>
    <row r="1165" spans="1:8" ht="19.5" customHeight="1">
      <c r="A1165" s="432" t="s">
        <v>971</v>
      </c>
      <c r="B1165" s="373">
        <v>0</v>
      </c>
      <c r="C1165" s="448">
        <f>SUM(C1166:C1178)</f>
        <v>0</v>
      </c>
      <c r="D1165" s="361"/>
      <c r="E1165" s="53"/>
      <c r="F1165" s="449"/>
      <c r="G1165" s="53"/>
      <c r="H1165" s="446"/>
    </row>
    <row r="1166" spans="1:8" ht="19.5" customHeight="1">
      <c r="A1166" s="360" t="s">
        <v>72</v>
      </c>
      <c r="B1166" s="361"/>
      <c r="C1166" s="361"/>
      <c r="D1166" s="361"/>
      <c r="E1166" s="53"/>
      <c r="F1166" s="449"/>
      <c r="G1166" s="53"/>
      <c r="H1166" s="446"/>
    </row>
    <row r="1167" spans="1:8" ht="19.5" customHeight="1">
      <c r="A1167" s="360" t="s">
        <v>73</v>
      </c>
      <c r="B1167" s="361"/>
      <c r="C1167" s="361"/>
      <c r="D1167" s="361"/>
      <c r="E1167" s="53"/>
      <c r="F1167" s="449"/>
      <c r="G1167" s="53"/>
      <c r="H1167" s="446"/>
    </row>
    <row r="1168" spans="1:8" ht="19.5" customHeight="1">
      <c r="A1168" s="360" t="s">
        <v>74</v>
      </c>
      <c r="B1168" s="361"/>
      <c r="C1168" s="447"/>
      <c r="D1168" s="361"/>
      <c r="E1168" s="53"/>
      <c r="F1168" s="361"/>
      <c r="G1168" s="53"/>
      <c r="H1168" s="446"/>
    </row>
    <row r="1169" spans="1:8" ht="19.5" customHeight="1">
      <c r="A1169" s="360" t="s">
        <v>972</v>
      </c>
      <c r="B1169" s="361"/>
      <c r="C1169" s="447"/>
      <c r="D1169" s="361"/>
      <c r="E1169" s="53"/>
      <c r="F1169" s="449"/>
      <c r="G1169" s="53"/>
      <c r="H1169" s="446"/>
    </row>
    <row r="1170" spans="1:8" ht="19.5" customHeight="1">
      <c r="A1170" s="360" t="s">
        <v>973</v>
      </c>
      <c r="B1170" s="361"/>
      <c r="C1170" s="447"/>
      <c r="D1170" s="361"/>
      <c r="E1170" s="53"/>
      <c r="F1170" s="361">
        <f>SUM(F1171:F1181)</f>
        <v>0</v>
      </c>
      <c r="G1170" s="53"/>
      <c r="H1170" s="446"/>
    </row>
    <row r="1171" spans="1:8" ht="19.5" customHeight="1">
      <c r="A1171" s="360" t="s">
        <v>974</v>
      </c>
      <c r="B1171" s="361"/>
      <c r="C1171" s="447"/>
      <c r="D1171" s="361"/>
      <c r="E1171" s="53"/>
      <c r="F1171" s="361"/>
      <c r="G1171" s="53"/>
      <c r="H1171" s="446"/>
    </row>
    <row r="1172" spans="1:8" ht="19.5" customHeight="1">
      <c r="A1172" s="360" t="s">
        <v>975</v>
      </c>
      <c r="B1172" s="361"/>
      <c r="C1172" s="447"/>
      <c r="D1172" s="361"/>
      <c r="E1172" s="53"/>
      <c r="F1172" s="449"/>
      <c r="G1172" s="53"/>
      <c r="H1172" s="446"/>
    </row>
    <row r="1173" spans="1:8" ht="19.5" customHeight="1">
      <c r="A1173" s="360" t="s">
        <v>976</v>
      </c>
      <c r="B1173" s="361"/>
      <c r="C1173" s="447"/>
      <c r="D1173" s="361"/>
      <c r="E1173" s="53"/>
      <c r="F1173" s="449"/>
      <c r="G1173" s="53"/>
      <c r="H1173" s="446"/>
    </row>
    <row r="1174" spans="1:8" ht="19.5" customHeight="1">
      <c r="A1174" s="360" t="s">
        <v>977</v>
      </c>
      <c r="B1174" s="361"/>
      <c r="C1174" s="447"/>
      <c r="D1174" s="361"/>
      <c r="E1174" s="53"/>
      <c r="F1174" s="449"/>
      <c r="G1174" s="53"/>
      <c r="H1174" s="446"/>
    </row>
    <row r="1175" spans="1:8" ht="19.5" customHeight="1">
      <c r="A1175" s="360" t="s">
        <v>978</v>
      </c>
      <c r="B1175" s="361"/>
      <c r="C1175" s="447"/>
      <c r="D1175" s="361"/>
      <c r="E1175" s="53"/>
      <c r="F1175" s="449"/>
      <c r="G1175" s="53"/>
      <c r="H1175" s="446"/>
    </row>
    <row r="1176" spans="1:8" ht="19.5" customHeight="1">
      <c r="A1176" s="360" t="s">
        <v>979</v>
      </c>
      <c r="B1176" s="361"/>
      <c r="C1176" s="447"/>
      <c r="D1176" s="361"/>
      <c r="E1176" s="53"/>
      <c r="F1176" s="449"/>
      <c r="G1176" s="53"/>
      <c r="H1176" s="446"/>
    </row>
    <row r="1177" spans="1:8" ht="19.5" customHeight="1">
      <c r="A1177" s="360" t="s">
        <v>81</v>
      </c>
      <c r="B1177" s="361"/>
      <c r="C1177" s="447"/>
      <c r="D1177" s="361"/>
      <c r="E1177" s="53"/>
      <c r="F1177" s="449"/>
      <c r="G1177" s="53"/>
      <c r="H1177" s="446"/>
    </row>
    <row r="1178" spans="1:8" ht="19.5" customHeight="1">
      <c r="A1178" s="360" t="s">
        <v>980</v>
      </c>
      <c r="B1178" s="361"/>
      <c r="C1178" s="447"/>
      <c r="D1178" s="361"/>
      <c r="E1178" s="53"/>
      <c r="F1178" s="449"/>
      <c r="G1178" s="53"/>
      <c r="H1178" s="446"/>
    </row>
    <row r="1179" spans="1:8" ht="19.5" customHeight="1">
      <c r="A1179" s="432" t="s">
        <v>981</v>
      </c>
      <c r="B1179" s="373">
        <v>0</v>
      </c>
      <c r="C1179" s="448">
        <f>SUM(C1180:C1183)</f>
        <v>0</v>
      </c>
      <c r="D1179" s="361"/>
      <c r="E1179" s="53"/>
      <c r="F1179" s="449"/>
      <c r="G1179" s="53"/>
      <c r="H1179" s="446"/>
    </row>
    <row r="1180" spans="1:8" ht="19.5" customHeight="1">
      <c r="A1180" s="360" t="s">
        <v>982</v>
      </c>
      <c r="B1180" s="361">
        <v>0</v>
      </c>
      <c r="C1180" s="447">
        <v>0</v>
      </c>
      <c r="D1180" s="361"/>
      <c r="E1180" s="53"/>
      <c r="F1180" s="449"/>
      <c r="G1180" s="53"/>
      <c r="H1180" s="446"/>
    </row>
    <row r="1181" spans="1:8" ht="19.5" customHeight="1">
      <c r="A1181" s="360" t="s">
        <v>983</v>
      </c>
      <c r="B1181" s="361">
        <v>0</v>
      </c>
      <c r="C1181" s="361">
        <v>0</v>
      </c>
      <c r="D1181" s="361"/>
      <c r="E1181" s="53"/>
      <c r="F1181" s="449"/>
      <c r="G1181" s="53"/>
      <c r="H1181" s="446"/>
    </row>
    <row r="1182" spans="1:8" ht="19.5" customHeight="1">
      <c r="A1182" s="360" t="s">
        <v>984</v>
      </c>
      <c r="B1182" s="361">
        <v>0</v>
      </c>
      <c r="C1182" s="361">
        <v>0</v>
      </c>
      <c r="D1182" s="361"/>
      <c r="E1182" s="53"/>
      <c r="F1182" s="361"/>
      <c r="G1182" s="53"/>
      <c r="H1182" s="446"/>
    </row>
    <row r="1183" spans="1:8" ht="19.5" customHeight="1">
      <c r="A1183" s="360" t="s">
        <v>985</v>
      </c>
      <c r="B1183" s="361">
        <v>0</v>
      </c>
      <c r="C1183" s="361">
        <v>0</v>
      </c>
      <c r="D1183" s="361"/>
      <c r="E1183" s="53"/>
      <c r="F1183" s="361"/>
      <c r="G1183" s="53"/>
      <c r="H1183" s="446"/>
    </row>
    <row r="1184" spans="1:8" ht="19.5" customHeight="1">
      <c r="A1184" s="432" t="s">
        <v>986</v>
      </c>
      <c r="B1184" s="373">
        <v>0</v>
      </c>
      <c r="C1184" s="373">
        <f>SUM(C1185:C1189)</f>
        <v>0</v>
      </c>
      <c r="D1184" s="373">
        <f>SUM(D1185:D1189)</f>
        <v>45</v>
      </c>
      <c r="E1184" s="53"/>
      <c r="F1184" s="373">
        <f>SUM(F1185:F1189)</f>
        <v>21</v>
      </c>
      <c r="G1184" s="53">
        <f aca="true" t="shared" si="112" ref="G1182:G1185">(D1184-F1184)/F1184*100</f>
        <v>114.28571428571428</v>
      </c>
      <c r="H1184" s="446"/>
    </row>
    <row r="1185" spans="1:8" ht="19.5" customHeight="1">
      <c r="A1185" s="360" t="s">
        <v>987</v>
      </c>
      <c r="B1185" s="361">
        <v>0</v>
      </c>
      <c r="C1185" s="361">
        <v>0</v>
      </c>
      <c r="D1185" s="361"/>
      <c r="E1185" s="53"/>
      <c r="F1185" s="361">
        <v>21</v>
      </c>
      <c r="G1185" s="53">
        <f t="shared" si="112"/>
        <v>-100</v>
      </c>
      <c r="H1185" s="446"/>
    </row>
    <row r="1186" spans="1:8" ht="19.5" customHeight="1">
      <c r="A1186" s="360" t="s">
        <v>988</v>
      </c>
      <c r="B1186" s="361">
        <v>0</v>
      </c>
      <c r="C1186" s="361">
        <v>0</v>
      </c>
      <c r="D1186" s="361">
        <v>11</v>
      </c>
      <c r="E1186" s="53"/>
      <c r="F1186" s="361"/>
      <c r="G1186" s="53"/>
      <c r="H1186" s="446"/>
    </row>
    <row r="1187" spans="1:8" ht="19.5" customHeight="1">
      <c r="A1187" s="360" t="s">
        <v>989</v>
      </c>
      <c r="B1187" s="361">
        <v>0</v>
      </c>
      <c r="C1187" s="361">
        <v>0</v>
      </c>
      <c r="D1187" s="361"/>
      <c r="E1187" s="53"/>
      <c r="F1187" s="361"/>
      <c r="G1187" s="53"/>
      <c r="H1187" s="446"/>
    </row>
    <row r="1188" spans="1:8" ht="19.5" customHeight="1">
      <c r="A1188" s="360" t="s">
        <v>990</v>
      </c>
      <c r="B1188" s="361">
        <v>0</v>
      </c>
      <c r="C1188" s="361">
        <v>0</v>
      </c>
      <c r="D1188" s="361"/>
      <c r="E1188" s="53"/>
      <c r="F1188" s="361"/>
      <c r="G1188" s="53"/>
      <c r="H1188" s="446"/>
    </row>
    <row r="1189" spans="1:8" ht="19.5" customHeight="1">
      <c r="A1189" s="360" t="s">
        <v>991</v>
      </c>
      <c r="B1189" s="361">
        <v>0</v>
      </c>
      <c r="C1189" s="361">
        <v>0</v>
      </c>
      <c r="D1189" s="361">
        <v>34</v>
      </c>
      <c r="E1189" s="53"/>
      <c r="F1189" s="361"/>
      <c r="G1189" s="53"/>
      <c r="H1189" s="446"/>
    </row>
    <row r="1190" spans="1:8" ht="19.5" customHeight="1">
      <c r="A1190" s="432" t="s">
        <v>992</v>
      </c>
      <c r="B1190" s="373">
        <v>18</v>
      </c>
      <c r="C1190" s="373">
        <f>SUM(C1191:C1201)</f>
        <v>18</v>
      </c>
      <c r="D1190" s="361"/>
      <c r="E1190" s="53">
        <f>D1190/C1190*100</f>
        <v>0</v>
      </c>
      <c r="F1190" s="361"/>
      <c r="G1190" s="53"/>
      <c r="H1190" s="446"/>
    </row>
    <row r="1191" spans="1:8" ht="19.5" customHeight="1">
      <c r="A1191" s="360" t="s">
        <v>993</v>
      </c>
      <c r="B1191" s="361">
        <v>0</v>
      </c>
      <c r="C1191" s="361">
        <v>0</v>
      </c>
      <c r="D1191" s="361"/>
      <c r="E1191" s="53"/>
      <c r="F1191" s="361"/>
      <c r="G1191" s="53"/>
      <c r="H1191" s="446"/>
    </row>
    <row r="1192" spans="1:8" ht="19.5" customHeight="1">
      <c r="A1192" s="360" t="s">
        <v>994</v>
      </c>
      <c r="B1192" s="361">
        <v>0</v>
      </c>
      <c r="C1192" s="361">
        <v>0</v>
      </c>
      <c r="D1192" s="361"/>
      <c r="E1192" s="53"/>
      <c r="F1192" s="361"/>
      <c r="G1192" s="53"/>
      <c r="H1192" s="446"/>
    </row>
    <row r="1193" spans="1:8" ht="19.5" customHeight="1">
      <c r="A1193" s="360" t="s">
        <v>995</v>
      </c>
      <c r="B1193" s="361">
        <v>0</v>
      </c>
      <c r="C1193" s="361">
        <v>0</v>
      </c>
      <c r="D1193" s="361"/>
      <c r="E1193" s="53"/>
      <c r="F1193" s="361"/>
      <c r="G1193" s="53"/>
      <c r="H1193" s="446"/>
    </row>
    <row r="1194" spans="1:8" ht="19.5" customHeight="1">
      <c r="A1194" s="360" t="s">
        <v>996</v>
      </c>
      <c r="B1194" s="361">
        <v>0</v>
      </c>
      <c r="C1194" s="361">
        <v>0</v>
      </c>
      <c r="D1194" s="361"/>
      <c r="E1194" s="53"/>
      <c r="F1194" s="361"/>
      <c r="G1194" s="53"/>
      <c r="H1194" s="446"/>
    </row>
    <row r="1195" spans="1:8" ht="19.5" customHeight="1">
      <c r="A1195" s="360" t="s">
        <v>997</v>
      </c>
      <c r="B1195" s="361">
        <v>0</v>
      </c>
      <c r="C1195" s="361">
        <v>0</v>
      </c>
      <c r="D1195" s="361">
        <f aca="true" t="shared" si="113" ref="B1195:F1195">SUM(D1196:D1200)</f>
        <v>0</v>
      </c>
      <c r="E1195" s="53"/>
      <c r="F1195" s="361">
        <f t="shared" si="113"/>
        <v>0</v>
      </c>
      <c r="G1195" s="53"/>
      <c r="H1195" s="446"/>
    </row>
    <row r="1196" spans="1:8" ht="19.5" customHeight="1">
      <c r="A1196" s="360" t="s">
        <v>998</v>
      </c>
      <c r="B1196" s="361">
        <v>0</v>
      </c>
      <c r="C1196" s="361">
        <v>0</v>
      </c>
      <c r="D1196" s="361"/>
      <c r="E1196" s="53"/>
      <c r="F1196" s="449"/>
      <c r="G1196" s="53"/>
      <c r="H1196" s="446"/>
    </row>
    <row r="1197" spans="1:8" ht="19.5" customHeight="1">
      <c r="A1197" s="360" t="s">
        <v>999</v>
      </c>
      <c r="B1197" s="361">
        <v>0</v>
      </c>
      <c r="C1197" s="361">
        <v>0</v>
      </c>
      <c r="D1197" s="361"/>
      <c r="E1197" s="53"/>
      <c r="F1197" s="449"/>
      <c r="G1197" s="53"/>
      <c r="H1197" s="446"/>
    </row>
    <row r="1198" spans="1:8" ht="19.5" customHeight="1">
      <c r="A1198" s="360" t="s">
        <v>1000</v>
      </c>
      <c r="B1198" s="361">
        <v>0</v>
      </c>
      <c r="C1198" s="361">
        <v>0</v>
      </c>
      <c r="D1198" s="361"/>
      <c r="E1198" s="53"/>
      <c r="F1198" s="449"/>
      <c r="G1198" s="53"/>
      <c r="H1198" s="446"/>
    </row>
    <row r="1199" spans="1:8" ht="19.5" customHeight="1">
      <c r="A1199" s="360" t="s">
        <v>1001</v>
      </c>
      <c r="B1199" s="361">
        <v>0</v>
      </c>
      <c r="C1199" s="361">
        <v>0</v>
      </c>
      <c r="D1199" s="361"/>
      <c r="E1199" s="53"/>
      <c r="F1199" s="361"/>
      <c r="G1199" s="53"/>
      <c r="H1199" s="446"/>
    </row>
    <row r="1200" spans="1:8" ht="19.5" customHeight="1">
      <c r="A1200" s="360" t="s">
        <v>1002</v>
      </c>
      <c r="B1200" s="361">
        <v>0</v>
      </c>
      <c r="C1200" s="361">
        <v>0</v>
      </c>
      <c r="D1200" s="361"/>
      <c r="E1200" s="53"/>
      <c r="F1200" s="361"/>
      <c r="G1200" s="53"/>
      <c r="H1200" s="446"/>
    </row>
    <row r="1201" spans="1:8" ht="19.5" customHeight="1">
      <c r="A1201" s="360" t="s">
        <v>1003</v>
      </c>
      <c r="B1201" s="361">
        <v>18</v>
      </c>
      <c r="C1201" s="361">
        <v>18</v>
      </c>
      <c r="D1201" s="361">
        <f aca="true" t="shared" si="114" ref="B1201:F1201">SUM(D1202:D1206)</f>
        <v>7579</v>
      </c>
      <c r="E1201" s="53">
        <f>D1201/C1201*100</f>
        <v>42105.555555555555</v>
      </c>
      <c r="F1201" s="361">
        <f t="shared" si="114"/>
        <v>6948</v>
      </c>
      <c r="G1201" s="53">
        <f aca="true" t="shared" si="115" ref="G1199:G1201">(D1201-F1201)/F1201*100</f>
        <v>9.081750143926309</v>
      </c>
      <c r="H1201" s="446"/>
    </row>
    <row r="1202" spans="1:8" ht="19.5" customHeight="1">
      <c r="A1202" s="432" t="s">
        <v>1004</v>
      </c>
      <c r="B1202" s="373">
        <v>2588</v>
      </c>
      <c r="C1202" s="373">
        <f>C1203+C1215+C1221+C1227+C1235+C1248+C1252+C1258</f>
        <v>5680</v>
      </c>
      <c r="D1202" s="373">
        <f>D1203+D1215+D1221+D1227+D1235+D1248+D1252+D1258</f>
        <v>5326</v>
      </c>
      <c r="E1202" s="53">
        <f>D1202/C1202*100</f>
        <v>93.76760563380282</v>
      </c>
      <c r="F1202" s="373">
        <f>F1203+F1215+F1221+F1227+F1235+F1248+F1252+F1258</f>
        <v>6113</v>
      </c>
      <c r="G1202" s="53"/>
      <c r="H1202" s="446"/>
    </row>
    <row r="1203" spans="1:8" ht="19.5" customHeight="1">
      <c r="A1203" s="432" t="s">
        <v>1005</v>
      </c>
      <c r="B1203" s="373">
        <v>1689</v>
      </c>
      <c r="C1203" s="373">
        <f>SUM(C1204:C1214)</f>
        <v>1719</v>
      </c>
      <c r="D1203" s="373">
        <f>SUM(D1204:D1214)</f>
        <v>1728</v>
      </c>
      <c r="E1203" s="53">
        <f>D1203/C1203*100</f>
        <v>100.52356020942408</v>
      </c>
      <c r="F1203" s="373">
        <f>SUM(F1204:F1214)</f>
        <v>579</v>
      </c>
      <c r="G1203" s="53"/>
      <c r="H1203" s="446"/>
    </row>
    <row r="1204" spans="1:8" ht="19.5" customHeight="1">
      <c r="A1204" s="360" t="s">
        <v>72</v>
      </c>
      <c r="B1204" s="361">
        <v>487</v>
      </c>
      <c r="C1204" s="361">
        <v>487</v>
      </c>
      <c r="D1204" s="361">
        <v>523</v>
      </c>
      <c r="E1204" s="53">
        <f>D1204/C1204*100</f>
        <v>107.39219712525667</v>
      </c>
      <c r="F1204" s="361">
        <v>234</v>
      </c>
      <c r="G1204" s="53"/>
      <c r="H1204" s="446"/>
    </row>
    <row r="1205" spans="1:8" ht="19.5" customHeight="1">
      <c r="A1205" s="360" t="s">
        <v>73</v>
      </c>
      <c r="B1205" s="361">
        <v>2</v>
      </c>
      <c r="C1205" s="361">
        <v>2</v>
      </c>
      <c r="D1205" s="361">
        <v>2</v>
      </c>
      <c r="E1205" s="53">
        <f>D1205/C1205*100</f>
        <v>100</v>
      </c>
      <c r="F1205" s="361">
        <v>22</v>
      </c>
      <c r="G1205" s="53"/>
      <c r="H1205" s="446"/>
    </row>
    <row r="1206" spans="1:8" ht="19.5" customHeight="1">
      <c r="A1206" s="360" t="s">
        <v>74</v>
      </c>
      <c r="B1206" s="361">
        <v>0</v>
      </c>
      <c r="C1206" s="361">
        <v>0</v>
      </c>
      <c r="D1206" s="361"/>
      <c r="E1206" s="53"/>
      <c r="F1206" s="361"/>
      <c r="G1206" s="53"/>
      <c r="H1206" s="446"/>
    </row>
    <row r="1207" spans="1:8" ht="19.5" customHeight="1">
      <c r="A1207" s="360" t="s">
        <v>1006</v>
      </c>
      <c r="B1207" s="361">
        <v>22</v>
      </c>
      <c r="C1207" s="361">
        <v>42</v>
      </c>
      <c r="D1207" s="361">
        <v>7</v>
      </c>
      <c r="E1207" s="53">
        <f>D1207/C1207*100</f>
        <v>16.666666666666664</v>
      </c>
      <c r="F1207" s="361">
        <v>3</v>
      </c>
      <c r="G1207" s="53">
        <f aca="true" t="shared" si="116" ref="G1206:G1209">(D1207-F1207)/F1207*100</f>
        <v>133.33333333333331</v>
      </c>
      <c r="H1207" s="446"/>
    </row>
    <row r="1208" spans="1:8" ht="19.5" customHeight="1">
      <c r="A1208" s="360" t="s">
        <v>1007</v>
      </c>
      <c r="B1208" s="361">
        <v>0</v>
      </c>
      <c r="C1208" s="361">
        <v>0</v>
      </c>
      <c r="D1208" s="361"/>
      <c r="E1208" s="53"/>
      <c r="F1208" s="361"/>
      <c r="G1208" s="53"/>
      <c r="H1208" s="446"/>
    </row>
    <row r="1209" spans="1:8" ht="19.5" customHeight="1">
      <c r="A1209" s="360" t="s">
        <v>1008</v>
      </c>
      <c r="B1209" s="361">
        <v>20</v>
      </c>
      <c r="C1209" s="361">
        <v>20</v>
      </c>
      <c r="D1209" s="361">
        <v>17</v>
      </c>
      <c r="E1209" s="53">
        <f>D1209/C1209*100</f>
        <v>85</v>
      </c>
      <c r="F1209" s="361">
        <v>12</v>
      </c>
      <c r="G1209" s="53">
        <f t="shared" si="116"/>
        <v>41.66666666666667</v>
      </c>
      <c r="H1209" s="446"/>
    </row>
    <row r="1210" spans="1:8" ht="19.5" customHeight="1">
      <c r="A1210" s="360" t="s">
        <v>1009</v>
      </c>
      <c r="B1210" s="361">
        <v>0</v>
      </c>
      <c r="C1210" s="361">
        <v>0</v>
      </c>
      <c r="D1210" s="361"/>
      <c r="E1210" s="53"/>
      <c r="F1210" s="361"/>
      <c r="G1210" s="53"/>
      <c r="H1210" s="446"/>
    </row>
    <row r="1211" spans="1:8" ht="19.5" customHeight="1">
      <c r="A1211" s="360" t="s">
        <v>1010</v>
      </c>
      <c r="B1211" s="361">
        <v>0</v>
      </c>
      <c r="C1211" s="361">
        <v>10</v>
      </c>
      <c r="D1211" s="361"/>
      <c r="E1211" s="53">
        <f>D1211/C1211*100</f>
        <v>0</v>
      </c>
      <c r="F1211" s="361">
        <v>10</v>
      </c>
      <c r="G1211" s="53"/>
      <c r="H1211" s="446"/>
    </row>
    <row r="1212" spans="1:8" ht="19.5" customHeight="1">
      <c r="A1212" s="360" t="s">
        <v>1011</v>
      </c>
      <c r="B1212" s="361">
        <v>8</v>
      </c>
      <c r="C1212" s="361">
        <v>8</v>
      </c>
      <c r="D1212" s="361">
        <v>8</v>
      </c>
      <c r="E1212" s="53">
        <f>D1212/C1212*100</f>
        <v>100</v>
      </c>
      <c r="F1212" s="361">
        <v>2</v>
      </c>
      <c r="G1212" s="53"/>
      <c r="H1212" s="446"/>
    </row>
    <row r="1213" spans="1:8" ht="19.5" customHeight="1">
      <c r="A1213" s="360" t="s">
        <v>81</v>
      </c>
      <c r="B1213" s="361">
        <v>0</v>
      </c>
      <c r="C1213" s="361">
        <v>0</v>
      </c>
      <c r="D1213" s="361">
        <v>13</v>
      </c>
      <c r="E1213" s="53"/>
      <c r="F1213" s="361">
        <v>275</v>
      </c>
      <c r="G1213" s="53"/>
      <c r="H1213" s="446"/>
    </row>
    <row r="1214" spans="1:8" ht="19.5" customHeight="1">
      <c r="A1214" s="360" t="s">
        <v>1012</v>
      </c>
      <c r="B1214" s="361">
        <v>1150</v>
      </c>
      <c r="C1214" s="361">
        <v>1150</v>
      </c>
      <c r="D1214" s="361">
        <v>1158</v>
      </c>
      <c r="E1214" s="53">
        <f>D1214/C1214*100</f>
        <v>100.69565217391305</v>
      </c>
      <c r="F1214" s="361">
        <v>21</v>
      </c>
      <c r="G1214" s="53"/>
      <c r="H1214" s="446"/>
    </row>
    <row r="1215" spans="1:8" ht="19.5" customHeight="1">
      <c r="A1215" s="432" t="s">
        <v>1013</v>
      </c>
      <c r="B1215" s="373">
        <v>813</v>
      </c>
      <c r="C1215" s="373">
        <f>SUM(C1216:C1220)</f>
        <v>813</v>
      </c>
      <c r="D1215" s="373">
        <f>SUM(D1216:D1220)</f>
        <v>657</v>
      </c>
      <c r="E1215" s="53">
        <f>D1215/C1215*100</f>
        <v>80.81180811808119</v>
      </c>
      <c r="F1215" s="373">
        <f>SUM(F1216:F1220)</f>
        <v>510</v>
      </c>
      <c r="G1215" s="53">
        <f aca="true" t="shared" si="117" ref="G1215:G1217">(D1215-F1215)/F1215*100</f>
        <v>28.823529411764703</v>
      </c>
      <c r="H1215" s="446"/>
    </row>
    <row r="1216" spans="1:8" ht="19.5" customHeight="1">
      <c r="A1216" s="360" t="s">
        <v>72</v>
      </c>
      <c r="B1216" s="361">
        <v>769</v>
      </c>
      <c r="C1216" s="361">
        <v>769</v>
      </c>
      <c r="D1216" s="361">
        <v>543</v>
      </c>
      <c r="E1216" s="53">
        <f>D1216/C1216*100</f>
        <v>70.6111833550065</v>
      </c>
      <c r="F1216" s="361">
        <v>17</v>
      </c>
      <c r="G1216" s="53">
        <f t="shared" si="117"/>
        <v>3094.1176470588234</v>
      </c>
      <c r="H1216" s="446"/>
    </row>
    <row r="1217" spans="1:8" ht="19.5" customHeight="1">
      <c r="A1217" s="360" t="s">
        <v>73</v>
      </c>
      <c r="B1217" s="361">
        <v>0</v>
      </c>
      <c r="C1217" s="361">
        <v>0</v>
      </c>
      <c r="D1217" s="361">
        <v>0</v>
      </c>
      <c r="E1217" s="53"/>
      <c r="F1217" s="361"/>
      <c r="G1217" s="53"/>
      <c r="H1217" s="446"/>
    </row>
    <row r="1218" spans="1:8" ht="19.5" customHeight="1">
      <c r="A1218" s="360" t="s">
        <v>74</v>
      </c>
      <c r="B1218" s="361">
        <v>0</v>
      </c>
      <c r="C1218" s="361">
        <v>0</v>
      </c>
      <c r="D1218" s="361">
        <v>0</v>
      </c>
      <c r="E1218" s="53"/>
      <c r="F1218" s="449"/>
      <c r="G1218" s="53"/>
      <c r="H1218" s="446"/>
    </row>
    <row r="1219" spans="1:8" ht="19.5" customHeight="1">
      <c r="A1219" s="360" t="s">
        <v>1014</v>
      </c>
      <c r="B1219" s="361">
        <v>44</v>
      </c>
      <c r="C1219" s="361">
        <v>44</v>
      </c>
      <c r="D1219" s="361">
        <v>20</v>
      </c>
      <c r="E1219" s="53">
        <f>D1219/C1219*100</f>
        <v>45.45454545454545</v>
      </c>
      <c r="F1219" s="361">
        <v>493</v>
      </c>
      <c r="G1219" s="53">
        <f>(D1219-F1219)/F1219*100</f>
        <v>-95.94320486815415</v>
      </c>
      <c r="H1219" s="446"/>
    </row>
    <row r="1220" spans="1:8" ht="19.5" customHeight="1">
      <c r="A1220" s="360" t="s">
        <v>1015</v>
      </c>
      <c r="B1220" s="361">
        <v>0</v>
      </c>
      <c r="C1220" s="361">
        <v>0</v>
      </c>
      <c r="D1220" s="361">
        <v>94</v>
      </c>
      <c r="E1220" s="53"/>
      <c r="F1220" s="361"/>
      <c r="G1220" s="53"/>
      <c r="H1220" s="446"/>
    </row>
    <row r="1221" spans="1:8" ht="19.5" customHeight="1">
      <c r="A1221" s="432" t="s">
        <v>1016</v>
      </c>
      <c r="B1221" s="373">
        <v>0</v>
      </c>
      <c r="C1221" s="373">
        <f>SUM(C1222:C1226)</f>
        <v>0</v>
      </c>
      <c r="D1221" s="361"/>
      <c r="E1221" s="53"/>
      <c r="F1221" s="361"/>
      <c r="G1221" s="53"/>
      <c r="H1221" s="446"/>
    </row>
    <row r="1222" spans="1:8" ht="19.5" customHeight="1">
      <c r="A1222" s="360" t="s">
        <v>72</v>
      </c>
      <c r="B1222" s="361">
        <v>0</v>
      </c>
      <c r="C1222" s="361">
        <v>0</v>
      </c>
      <c r="D1222" s="361"/>
      <c r="E1222" s="53"/>
      <c r="F1222" s="361"/>
      <c r="G1222" s="53"/>
      <c r="H1222" s="446"/>
    </row>
    <row r="1223" spans="1:8" ht="19.5" customHeight="1">
      <c r="A1223" s="360" t="s">
        <v>73</v>
      </c>
      <c r="B1223" s="361">
        <v>0</v>
      </c>
      <c r="C1223" s="361">
        <v>0</v>
      </c>
      <c r="D1223" s="361"/>
      <c r="E1223" s="53"/>
      <c r="F1223" s="361"/>
      <c r="G1223" s="53"/>
      <c r="H1223" s="446"/>
    </row>
    <row r="1224" spans="1:8" ht="19.5" customHeight="1">
      <c r="A1224" s="360" t="s">
        <v>74</v>
      </c>
      <c r="B1224" s="361">
        <v>0</v>
      </c>
      <c r="C1224" s="361">
        <v>0</v>
      </c>
      <c r="D1224" s="361"/>
      <c r="E1224" s="53"/>
      <c r="F1224" s="361"/>
      <c r="G1224" s="53"/>
      <c r="H1224" s="446"/>
    </row>
    <row r="1225" spans="1:8" ht="19.5" customHeight="1">
      <c r="A1225" s="360" t="s">
        <v>1017</v>
      </c>
      <c r="B1225" s="361">
        <v>0</v>
      </c>
      <c r="C1225" s="361">
        <v>0</v>
      </c>
      <c r="D1225" s="361"/>
      <c r="E1225" s="53"/>
      <c r="F1225" s="361"/>
      <c r="G1225" s="53"/>
      <c r="H1225" s="446"/>
    </row>
    <row r="1226" spans="1:8" ht="19.5" customHeight="1">
      <c r="A1226" s="360" t="s">
        <v>1018</v>
      </c>
      <c r="B1226" s="361">
        <v>0</v>
      </c>
      <c r="C1226" s="361">
        <v>0</v>
      </c>
      <c r="D1226" s="361"/>
      <c r="E1226" s="53"/>
      <c r="F1226" s="361"/>
      <c r="G1226" s="53"/>
      <c r="H1226" s="446"/>
    </row>
    <row r="1227" spans="1:8" ht="19.5" customHeight="1">
      <c r="A1227" s="432" t="s">
        <v>1019</v>
      </c>
      <c r="B1227" s="373">
        <f>SUM(B1228:B1234)</f>
        <v>0</v>
      </c>
      <c r="C1227" s="373">
        <f>SUM(C1228:C1234)</f>
        <v>0</v>
      </c>
      <c r="D1227" s="373">
        <f>SUM(D1228:D1234)</f>
        <v>3</v>
      </c>
      <c r="E1227" s="53"/>
      <c r="F1227" s="373">
        <f>SUM(F1228:F1234)</f>
        <v>0</v>
      </c>
      <c r="G1227" s="53"/>
      <c r="H1227" s="446"/>
    </row>
    <row r="1228" spans="1:8" ht="19.5" customHeight="1">
      <c r="A1228" s="360" t="s">
        <v>72</v>
      </c>
      <c r="B1228" s="361">
        <v>0</v>
      </c>
      <c r="C1228" s="361">
        <v>0</v>
      </c>
      <c r="D1228" s="361"/>
      <c r="E1228" s="53"/>
      <c r="F1228" s="361"/>
      <c r="G1228" s="53"/>
      <c r="H1228" s="446"/>
    </row>
    <row r="1229" spans="1:8" ht="19.5" customHeight="1">
      <c r="A1229" s="360" t="s">
        <v>73</v>
      </c>
      <c r="B1229" s="361">
        <v>0</v>
      </c>
      <c r="C1229" s="361">
        <v>0</v>
      </c>
      <c r="D1229" s="361"/>
      <c r="E1229" s="53"/>
      <c r="F1229" s="361"/>
      <c r="G1229" s="53"/>
      <c r="H1229" s="446"/>
    </row>
    <row r="1230" spans="1:8" ht="19.5" customHeight="1">
      <c r="A1230" s="360" t="s">
        <v>74</v>
      </c>
      <c r="B1230" s="361">
        <v>0</v>
      </c>
      <c r="C1230" s="361">
        <v>0</v>
      </c>
      <c r="D1230" s="361"/>
      <c r="E1230" s="53"/>
      <c r="F1230" s="449"/>
      <c r="G1230" s="53"/>
      <c r="H1230" s="446"/>
    </row>
    <row r="1231" spans="1:8" ht="19.5" customHeight="1">
      <c r="A1231" s="360" t="s">
        <v>1020</v>
      </c>
      <c r="B1231" s="361">
        <v>0</v>
      </c>
      <c r="C1231" s="361">
        <v>0</v>
      </c>
      <c r="D1231" s="361">
        <v>3</v>
      </c>
      <c r="E1231" s="53"/>
      <c r="F1231" s="361"/>
      <c r="G1231" s="53"/>
      <c r="H1231" s="446"/>
    </row>
    <row r="1232" spans="1:8" ht="19.5" customHeight="1">
      <c r="A1232" s="360" t="s">
        <v>1021</v>
      </c>
      <c r="B1232" s="361">
        <v>0</v>
      </c>
      <c r="C1232" s="361">
        <v>0</v>
      </c>
      <c r="D1232" s="361"/>
      <c r="E1232" s="53"/>
      <c r="F1232" s="361"/>
      <c r="G1232" s="53"/>
      <c r="H1232" s="446"/>
    </row>
    <row r="1233" spans="1:8" ht="19.5" customHeight="1">
      <c r="A1233" s="360" t="s">
        <v>81</v>
      </c>
      <c r="B1233" s="361">
        <v>0</v>
      </c>
      <c r="C1233" s="361">
        <v>0</v>
      </c>
      <c r="D1233" s="361"/>
      <c r="E1233" s="53"/>
      <c r="F1233" s="361"/>
      <c r="G1233" s="53"/>
      <c r="H1233" s="446"/>
    </row>
    <row r="1234" spans="1:8" ht="19.5" customHeight="1">
      <c r="A1234" s="360" t="s">
        <v>1022</v>
      </c>
      <c r="B1234" s="361">
        <v>0</v>
      </c>
      <c r="C1234" s="361">
        <v>0</v>
      </c>
      <c r="D1234" s="361"/>
      <c r="E1234" s="53"/>
      <c r="F1234" s="361"/>
      <c r="G1234" s="53"/>
      <c r="H1234" s="446"/>
    </row>
    <row r="1235" spans="1:8" ht="19.5" customHeight="1">
      <c r="A1235" s="432" t="s">
        <v>1023</v>
      </c>
      <c r="B1235" s="373">
        <v>86</v>
      </c>
      <c r="C1235" s="373">
        <f>SUM(C1236:C1247)</f>
        <v>86</v>
      </c>
      <c r="D1235" s="373">
        <f>SUM(D1236:D1247)</f>
        <v>80</v>
      </c>
      <c r="E1235" s="53">
        <f>D1235/C1235*100</f>
        <v>93.02325581395348</v>
      </c>
      <c r="F1235" s="373">
        <f>SUM(F1236:F1247)</f>
        <v>93</v>
      </c>
      <c r="G1235" s="53"/>
      <c r="H1235" s="446"/>
    </row>
    <row r="1236" spans="1:8" ht="19.5" customHeight="1">
      <c r="A1236" s="360" t="s">
        <v>72</v>
      </c>
      <c r="B1236" s="361">
        <v>62</v>
      </c>
      <c r="C1236" s="361">
        <v>62</v>
      </c>
      <c r="D1236" s="361">
        <v>64</v>
      </c>
      <c r="E1236" s="53">
        <f>D1236/C1236*100</f>
        <v>103.2258064516129</v>
      </c>
      <c r="F1236" s="361">
        <v>71</v>
      </c>
      <c r="G1236" s="53"/>
      <c r="H1236" s="446"/>
    </row>
    <row r="1237" spans="1:8" ht="19.5" customHeight="1">
      <c r="A1237" s="360" t="s">
        <v>73</v>
      </c>
      <c r="B1237" s="361">
        <v>0</v>
      </c>
      <c r="C1237" s="361">
        <v>0</v>
      </c>
      <c r="D1237" s="361"/>
      <c r="E1237" s="53"/>
      <c r="F1237" s="361">
        <v>4</v>
      </c>
      <c r="G1237" s="53">
        <f>(D1237-F1237)/F1237*100</f>
        <v>-100</v>
      </c>
      <c r="H1237" s="446"/>
    </row>
    <row r="1238" spans="1:8" ht="19.5" customHeight="1">
      <c r="A1238" s="360" t="s">
        <v>74</v>
      </c>
      <c r="B1238" s="361">
        <v>15</v>
      </c>
      <c r="C1238" s="361">
        <v>15</v>
      </c>
      <c r="D1238" s="361">
        <v>8</v>
      </c>
      <c r="E1238" s="53">
        <f>D1238/C1238*100</f>
        <v>53.333333333333336</v>
      </c>
      <c r="F1238" s="361">
        <v>7</v>
      </c>
      <c r="G1238" s="53">
        <f>(D1238-F1238)/F1238*100</f>
        <v>14.285714285714285</v>
      </c>
      <c r="H1238" s="446"/>
    </row>
    <row r="1239" spans="1:8" ht="19.5" customHeight="1">
      <c r="A1239" s="360" t="s">
        <v>1024</v>
      </c>
      <c r="B1239" s="361">
        <v>2</v>
      </c>
      <c r="C1239" s="361">
        <v>2</v>
      </c>
      <c r="D1239" s="361">
        <v>2</v>
      </c>
      <c r="E1239" s="53">
        <f>D1239/C1239*100</f>
        <v>100</v>
      </c>
      <c r="F1239" s="361">
        <v>3</v>
      </c>
      <c r="G1239" s="53">
        <f>(D1239-F1239)/F1239*100</f>
        <v>-33.33333333333333</v>
      </c>
      <c r="H1239" s="446"/>
    </row>
    <row r="1240" spans="1:8" ht="19.5" customHeight="1">
      <c r="A1240" s="360" t="s">
        <v>1025</v>
      </c>
      <c r="B1240" s="361">
        <v>0</v>
      </c>
      <c r="C1240" s="361">
        <v>0</v>
      </c>
      <c r="D1240" s="361">
        <f aca="true" t="shared" si="118" ref="B1240:F1240">D1241</f>
        <v>0</v>
      </c>
      <c r="E1240" s="53"/>
      <c r="F1240" s="361">
        <f t="shared" si="118"/>
        <v>0</v>
      </c>
      <c r="G1240" s="53"/>
      <c r="H1240" s="446"/>
    </row>
    <row r="1241" spans="1:8" ht="19.5" customHeight="1">
      <c r="A1241" s="360" t="s">
        <v>1026</v>
      </c>
      <c r="B1241" s="361">
        <v>0</v>
      </c>
      <c r="C1241" s="361">
        <v>0</v>
      </c>
      <c r="D1241" s="361"/>
      <c r="E1241" s="53"/>
      <c r="F1241" s="361"/>
      <c r="G1241" s="53"/>
      <c r="H1241" s="446"/>
    </row>
    <row r="1242" spans="1:8" ht="19.5" customHeight="1">
      <c r="A1242" s="360" t="s">
        <v>1027</v>
      </c>
      <c r="B1242" s="361">
        <v>0</v>
      </c>
      <c r="C1242" s="361">
        <v>0</v>
      </c>
      <c r="D1242" s="361"/>
      <c r="E1242" s="53"/>
      <c r="F1242" s="361"/>
      <c r="G1242" s="53"/>
      <c r="H1242" s="446"/>
    </row>
    <row r="1243" spans="1:8" ht="19.5" customHeight="1">
      <c r="A1243" s="360" t="s">
        <v>1028</v>
      </c>
      <c r="B1243" s="361">
        <v>0</v>
      </c>
      <c r="C1243" s="361">
        <v>0</v>
      </c>
      <c r="D1243" s="361"/>
      <c r="E1243" s="53"/>
      <c r="F1243" s="361"/>
      <c r="G1243" s="53"/>
      <c r="H1243" s="446"/>
    </row>
    <row r="1244" spans="1:8" ht="19.5" customHeight="1">
      <c r="A1244" s="360" t="s">
        <v>1029</v>
      </c>
      <c r="B1244" s="361">
        <v>4</v>
      </c>
      <c r="C1244" s="361">
        <v>4</v>
      </c>
      <c r="D1244" s="361">
        <v>3</v>
      </c>
      <c r="E1244" s="53">
        <f>D1244/C1244*100</f>
        <v>75</v>
      </c>
      <c r="F1244" s="361">
        <v>2</v>
      </c>
      <c r="G1244" s="53"/>
      <c r="H1244" s="446"/>
    </row>
    <row r="1245" spans="1:8" ht="19.5" customHeight="1">
      <c r="A1245" s="360" t="s">
        <v>1030</v>
      </c>
      <c r="B1245" s="361">
        <v>0</v>
      </c>
      <c r="C1245" s="361">
        <v>0</v>
      </c>
      <c r="D1245" s="361">
        <f aca="true" t="shared" si="119" ref="B1245:F1245">D1246</f>
        <v>0</v>
      </c>
      <c r="E1245" s="53"/>
      <c r="F1245" s="361">
        <f t="shared" si="119"/>
        <v>0</v>
      </c>
      <c r="G1245" s="53"/>
      <c r="H1245" s="446"/>
    </row>
    <row r="1246" spans="1:8" ht="19.5" customHeight="1">
      <c r="A1246" s="360" t="s">
        <v>1031</v>
      </c>
      <c r="B1246" s="361">
        <v>0</v>
      </c>
      <c r="C1246" s="361">
        <v>0</v>
      </c>
      <c r="D1246" s="361"/>
      <c r="E1246" s="53"/>
      <c r="F1246" s="361"/>
      <c r="G1246" s="53"/>
      <c r="H1246" s="446"/>
    </row>
    <row r="1247" spans="1:8" ht="19.5" customHeight="1">
      <c r="A1247" s="360" t="s">
        <v>1032</v>
      </c>
      <c r="B1247" s="361">
        <v>3</v>
      </c>
      <c r="C1247" s="361">
        <v>3</v>
      </c>
      <c r="D1247" s="361">
        <v>3</v>
      </c>
      <c r="E1247" s="53">
        <f>D1247/C1247*100</f>
        <v>100</v>
      </c>
      <c r="F1247" s="361">
        <v>6</v>
      </c>
      <c r="G1247" s="53">
        <f>(D1247-F1247)/F1247*100</f>
        <v>-50</v>
      </c>
      <c r="H1247" s="446"/>
    </row>
    <row r="1248" spans="1:8" ht="19.5" customHeight="1">
      <c r="A1248" s="432" t="s">
        <v>1033</v>
      </c>
      <c r="B1248" s="373">
        <v>0</v>
      </c>
      <c r="C1248" s="373">
        <f>SUM(C1249:C1251)</f>
        <v>2951</v>
      </c>
      <c r="D1248" s="373">
        <f>SUM(D1249:D1251)</f>
        <v>670</v>
      </c>
      <c r="E1248" s="53">
        <f>D1248/C1248*100</f>
        <v>22.704168078617418</v>
      </c>
      <c r="F1248" s="373">
        <f>SUM(F1249:F1251)</f>
        <v>3217</v>
      </c>
      <c r="G1248" s="53">
        <f>(D1248-F1248)/F1248*100</f>
        <v>-79.17314267951508</v>
      </c>
      <c r="H1248" s="446"/>
    </row>
    <row r="1249" spans="1:8" ht="19.5" customHeight="1">
      <c r="A1249" s="360" t="s">
        <v>1034</v>
      </c>
      <c r="B1249" s="361">
        <v>0</v>
      </c>
      <c r="C1249" s="361">
        <v>2951</v>
      </c>
      <c r="D1249" s="361">
        <v>670</v>
      </c>
      <c r="E1249" s="53">
        <f>D1249/C1249*100</f>
        <v>22.704168078617418</v>
      </c>
      <c r="F1249" s="361">
        <v>3197</v>
      </c>
      <c r="G1249" s="53">
        <f>(D1249-F1249)/F1249*100</f>
        <v>-79.04285267438223</v>
      </c>
      <c r="H1249" s="446"/>
    </row>
    <row r="1250" spans="1:8" ht="19.5" customHeight="1">
      <c r="A1250" s="360" t="s">
        <v>1035</v>
      </c>
      <c r="B1250" s="361">
        <v>0</v>
      </c>
      <c r="C1250" s="361">
        <v>0</v>
      </c>
      <c r="D1250" s="361"/>
      <c r="E1250" s="53"/>
      <c r="F1250" s="361"/>
      <c r="G1250" s="53"/>
      <c r="H1250" s="446"/>
    </row>
    <row r="1251" spans="1:8" ht="19.5" customHeight="1">
      <c r="A1251" s="360" t="s">
        <v>1036</v>
      </c>
      <c r="B1251" s="361">
        <v>0</v>
      </c>
      <c r="C1251" s="361">
        <v>0</v>
      </c>
      <c r="D1251" s="361"/>
      <c r="E1251" s="53"/>
      <c r="F1251" s="361">
        <v>20</v>
      </c>
      <c r="G1251" s="53">
        <f>(D1251-F1251)/F1251*100</f>
        <v>-100</v>
      </c>
      <c r="H1251" s="446"/>
    </row>
    <row r="1252" spans="1:8" ht="19.5" customHeight="1">
      <c r="A1252" s="432" t="s">
        <v>1037</v>
      </c>
      <c r="B1252" s="373">
        <v>0</v>
      </c>
      <c r="C1252" s="373">
        <f>SUM(C1253:C1257)</f>
        <v>111</v>
      </c>
      <c r="D1252" s="373">
        <f>SUM(D1253:D1257)</f>
        <v>1845</v>
      </c>
      <c r="E1252" s="53">
        <f>D1252/C1252*100</f>
        <v>1662.162162162162</v>
      </c>
      <c r="F1252" s="373">
        <f>SUM(F1253:F1257)</f>
        <v>305</v>
      </c>
      <c r="G1252" s="53"/>
      <c r="H1252" s="446"/>
    </row>
    <row r="1253" spans="1:8" s="397" customFormat="1" ht="19.5" customHeight="1">
      <c r="A1253" s="360" t="s">
        <v>1038</v>
      </c>
      <c r="B1253" s="361">
        <v>0</v>
      </c>
      <c r="C1253" s="445">
        <v>0</v>
      </c>
      <c r="D1253" s="373"/>
      <c r="E1253" s="53"/>
      <c r="F1253" s="373"/>
      <c r="G1253" s="58"/>
      <c r="H1253" s="452"/>
    </row>
    <row r="1254" spans="1:8" ht="19.5" customHeight="1">
      <c r="A1254" s="360" t="s">
        <v>1039</v>
      </c>
      <c r="B1254" s="453">
        <v>0</v>
      </c>
      <c r="C1254" s="361">
        <v>0</v>
      </c>
      <c r="D1254" s="361"/>
      <c r="E1254" s="53"/>
      <c r="F1254" s="361">
        <f>F1256+F1255</f>
        <v>0</v>
      </c>
      <c r="G1254" s="53"/>
      <c r="H1254" s="446"/>
    </row>
    <row r="1255" spans="1:8" ht="19.5" customHeight="1">
      <c r="A1255" s="360" t="s">
        <v>1040</v>
      </c>
      <c r="B1255" s="453">
        <v>0</v>
      </c>
      <c r="C1255" s="361">
        <v>0</v>
      </c>
      <c r="D1255" s="361">
        <v>1820</v>
      </c>
      <c r="E1255" s="53"/>
      <c r="F1255" s="361"/>
      <c r="G1255" s="53"/>
      <c r="H1255" s="446"/>
    </row>
    <row r="1256" spans="1:8" s="397" customFormat="1" ht="19.5" customHeight="1">
      <c r="A1256" s="360" t="s">
        <v>1041</v>
      </c>
      <c r="B1256" s="453">
        <v>0</v>
      </c>
      <c r="C1256" s="361">
        <v>111</v>
      </c>
      <c r="D1256" s="361"/>
      <c r="E1256" s="53">
        <f>D1256/C1256*100</f>
        <v>0</v>
      </c>
      <c r="F1256" s="361"/>
      <c r="G1256" s="53"/>
      <c r="H1256" s="452"/>
    </row>
    <row r="1257" spans="1:8" ht="19.5" customHeight="1">
      <c r="A1257" s="360" t="s">
        <v>1042</v>
      </c>
      <c r="B1257" s="453">
        <v>0</v>
      </c>
      <c r="C1257" s="361">
        <v>0</v>
      </c>
      <c r="D1257" s="361">
        <v>25</v>
      </c>
      <c r="E1257" s="53"/>
      <c r="F1257" s="361">
        <v>305</v>
      </c>
      <c r="G1257" s="53">
        <f>(D1257-F1257)/F1257*100</f>
        <v>-91.80327868852459</v>
      </c>
      <c r="H1257" s="446"/>
    </row>
    <row r="1258" spans="1:8" ht="19.5" customHeight="1">
      <c r="A1258" s="432" t="s">
        <v>1043</v>
      </c>
      <c r="B1258" s="454">
        <v>0</v>
      </c>
      <c r="C1258" s="373">
        <f>SUM(C1259)</f>
        <v>0</v>
      </c>
      <c r="D1258" s="373">
        <f>SUM(D1259)</f>
        <v>343</v>
      </c>
      <c r="E1258" s="53"/>
      <c r="F1258" s="373">
        <f>SUM(F1259)</f>
        <v>1409</v>
      </c>
      <c r="G1258" s="53">
        <f>(D1258-F1258)/F1258*100</f>
        <v>-75.65649396735273</v>
      </c>
      <c r="H1258" s="446"/>
    </row>
    <row r="1259" spans="1:12" s="422" customFormat="1" ht="19.5" customHeight="1">
      <c r="A1259" s="360" t="s">
        <v>1043</v>
      </c>
      <c r="B1259" s="453">
        <v>0</v>
      </c>
      <c r="C1259" s="361">
        <v>0</v>
      </c>
      <c r="D1259" s="361">
        <v>343</v>
      </c>
      <c r="E1259" s="53"/>
      <c r="F1259" s="361">
        <v>1409</v>
      </c>
      <c r="G1259" s="53">
        <f>(D1259-F1259)/F1259*100</f>
        <v>-75.65649396735273</v>
      </c>
      <c r="H1259" s="446"/>
      <c r="I1259" s="396"/>
      <c r="J1259" s="396"/>
      <c r="K1259" s="396"/>
      <c r="L1259" s="396"/>
    </row>
    <row r="1260" spans="1:12" s="397" customFormat="1" ht="19.5" customHeight="1">
      <c r="A1260" s="432" t="s">
        <v>1044</v>
      </c>
      <c r="B1260" s="453">
        <v>1500</v>
      </c>
      <c r="C1260" s="361">
        <f>C1261</f>
        <v>0</v>
      </c>
      <c r="D1260" s="361">
        <f>D1261</f>
        <v>0</v>
      </c>
      <c r="E1260" s="53"/>
      <c r="F1260" s="361"/>
      <c r="G1260" s="53"/>
      <c r="H1260" s="446"/>
      <c r="I1260" s="396"/>
      <c r="J1260" s="396"/>
      <c r="K1260" s="396"/>
      <c r="L1260" s="396"/>
    </row>
    <row r="1261" spans="1:8" s="397" customFormat="1" ht="19.5" customHeight="1">
      <c r="A1261" s="360" t="s">
        <v>1045</v>
      </c>
      <c r="B1261" s="453">
        <v>1500</v>
      </c>
      <c r="C1261" s="361">
        <v>0</v>
      </c>
      <c r="D1261" s="361"/>
      <c r="E1261" s="53"/>
      <c r="F1261" s="361"/>
      <c r="G1261" s="53"/>
      <c r="H1261" s="452"/>
    </row>
    <row r="1262" spans="1:8" ht="19.5" customHeight="1">
      <c r="A1262" s="432" t="s">
        <v>1046</v>
      </c>
      <c r="B1262" s="453">
        <v>19471</v>
      </c>
      <c r="C1262" s="361">
        <f>C1263+C1265</f>
        <v>12338</v>
      </c>
      <c r="D1262" s="361">
        <f>D1263+D1265</f>
        <v>0</v>
      </c>
      <c r="E1262" s="53">
        <f>D1262/C1262*100</f>
        <v>0</v>
      </c>
      <c r="F1262" s="361">
        <f>F1263+F1265</f>
        <v>0</v>
      </c>
      <c r="G1262" s="53"/>
      <c r="H1262" s="446"/>
    </row>
    <row r="1263" spans="1:8" ht="19.5" customHeight="1">
      <c r="A1263" s="432" t="s">
        <v>1047</v>
      </c>
      <c r="B1263" s="454">
        <v>19471</v>
      </c>
      <c r="C1263" s="373">
        <f>SUM(C1264)</f>
        <v>12338</v>
      </c>
      <c r="D1263" s="373">
        <f>SUM(D1264)</f>
        <v>0</v>
      </c>
      <c r="E1263" s="53">
        <f>D1263/C1263*100</f>
        <v>0</v>
      </c>
      <c r="F1263" s="373">
        <f>SUM(F1264)</f>
        <v>0</v>
      </c>
      <c r="G1263" s="53"/>
      <c r="H1263" s="446"/>
    </row>
    <row r="1264" spans="1:8" ht="19.5" customHeight="1">
      <c r="A1264" s="360" t="s">
        <v>1048</v>
      </c>
      <c r="B1264" s="453">
        <v>19471</v>
      </c>
      <c r="C1264" s="361">
        <v>12338</v>
      </c>
      <c r="D1264" s="361"/>
      <c r="E1264" s="53">
        <f>D1264/C1264*100</f>
        <v>0</v>
      </c>
      <c r="F1264" s="361"/>
      <c r="G1264" s="53"/>
      <c r="H1264" s="446"/>
    </row>
    <row r="1265" spans="1:8" ht="19.5" customHeight="1">
      <c r="A1265" s="360" t="s">
        <v>1049</v>
      </c>
      <c r="B1265" s="453">
        <v>0</v>
      </c>
      <c r="C1265" s="361">
        <f>SUM(C1266)</f>
        <v>0</v>
      </c>
      <c r="D1265" s="361"/>
      <c r="E1265" s="53"/>
      <c r="F1265" s="361"/>
      <c r="G1265" s="53"/>
      <c r="H1265" s="446"/>
    </row>
    <row r="1266" spans="1:8" s="397" customFormat="1" ht="19.5" customHeight="1">
      <c r="A1266" s="360" t="s">
        <v>1050</v>
      </c>
      <c r="B1266" s="453">
        <v>0</v>
      </c>
      <c r="C1266" s="361">
        <v>0</v>
      </c>
      <c r="D1266" s="361"/>
      <c r="E1266" s="53"/>
      <c r="F1266" s="361"/>
      <c r="G1266" s="53"/>
      <c r="H1266" s="452"/>
    </row>
    <row r="1267" spans="1:8" ht="19.5" customHeight="1">
      <c r="A1267" s="432" t="s">
        <v>1051</v>
      </c>
      <c r="B1267" s="454">
        <v>6784</v>
      </c>
      <c r="C1267" s="373">
        <f>C1268</f>
        <v>6784</v>
      </c>
      <c r="D1267" s="373">
        <f>D1268</f>
        <v>6794</v>
      </c>
      <c r="E1267" s="53">
        <f>D1267/C1267*100</f>
        <v>100.14740566037736</v>
      </c>
      <c r="F1267" s="373">
        <f>F1268</f>
        <v>6438</v>
      </c>
      <c r="G1267" s="53">
        <f>(D1267-F1267)/F1267*100</f>
        <v>5.529667598633116</v>
      </c>
      <c r="H1267" s="446"/>
    </row>
    <row r="1268" spans="1:8" ht="19.5" customHeight="1">
      <c r="A1268" s="432" t="s">
        <v>1052</v>
      </c>
      <c r="B1268" s="454">
        <v>6784</v>
      </c>
      <c r="C1268" s="373">
        <f>SUM(C1269:C1271)</f>
        <v>6784</v>
      </c>
      <c r="D1268" s="373">
        <f>SUM(D1269:D1271)</f>
        <v>6794</v>
      </c>
      <c r="E1268" s="53">
        <f>D1268/C1268*100</f>
        <v>100.14740566037736</v>
      </c>
      <c r="F1268" s="373">
        <f>SUM(F1269:F1271)</f>
        <v>6438</v>
      </c>
      <c r="G1268" s="53">
        <f>(D1268-F1268)/F1268*100</f>
        <v>5.529667598633116</v>
      </c>
      <c r="H1268" s="446"/>
    </row>
    <row r="1269" spans="1:8" ht="19.5" customHeight="1">
      <c r="A1269" s="360" t="s">
        <v>1053</v>
      </c>
      <c r="B1269" s="453">
        <v>6784</v>
      </c>
      <c r="C1269" s="361">
        <v>6784</v>
      </c>
      <c r="D1269" s="361">
        <v>6777</v>
      </c>
      <c r="E1269" s="53">
        <f>D1269/C1269*100</f>
        <v>99.89681603773585</v>
      </c>
      <c r="F1269" s="361">
        <v>6438</v>
      </c>
      <c r="G1269" s="53">
        <f>(D1269-F1269)/F1269*100</f>
        <v>5.265610438024231</v>
      </c>
      <c r="H1269" s="446"/>
    </row>
    <row r="1270" spans="1:8" ht="19.5" customHeight="1">
      <c r="A1270" s="360" t="s">
        <v>1054</v>
      </c>
      <c r="B1270" s="453"/>
      <c r="C1270" s="361"/>
      <c r="D1270" s="361">
        <v>17</v>
      </c>
      <c r="E1270" s="53"/>
      <c r="F1270" s="361"/>
      <c r="G1270" s="53"/>
      <c r="H1270" s="446"/>
    </row>
    <row r="1271" spans="1:8" ht="19.5" customHeight="1">
      <c r="A1271" s="360" t="s">
        <v>1055</v>
      </c>
      <c r="B1271" s="453">
        <v>0</v>
      </c>
      <c r="C1271" s="361">
        <v>0</v>
      </c>
      <c r="D1271" s="361"/>
      <c r="E1271" s="53"/>
      <c r="F1271" s="361"/>
      <c r="G1271" s="53"/>
      <c r="H1271" s="446"/>
    </row>
    <row r="1272" spans="1:8" s="397" customFormat="1" ht="19.5" customHeight="1">
      <c r="A1272" s="432" t="s">
        <v>1056</v>
      </c>
      <c r="B1272" s="454">
        <v>30</v>
      </c>
      <c r="C1272" s="373">
        <f>C1273</f>
        <v>30</v>
      </c>
      <c r="D1272" s="373">
        <f>D1273</f>
        <v>13</v>
      </c>
      <c r="E1272" s="53">
        <f aca="true" t="shared" si="120" ref="E1272:E1278">D1272/C1272*100</f>
        <v>43.333333333333336</v>
      </c>
      <c r="F1272" s="373">
        <f>F1273</f>
        <v>46</v>
      </c>
      <c r="G1272" s="53">
        <f aca="true" t="shared" si="121" ref="G1271:G1281">(D1272-F1272)/F1272*100</f>
        <v>-71.73913043478261</v>
      </c>
      <c r="H1272" s="452"/>
    </row>
    <row r="1273" spans="1:8" ht="19.5" customHeight="1">
      <c r="A1273" s="432" t="s">
        <v>1057</v>
      </c>
      <c r="B1273" s="454">
        <v>30</v>
      </c>
      <c r="C1273" s="373">
        <v>30</v>
      </c>
      <c r="D1273" s="373">
        <v>13</v>
      </c>
      <c r="E1273" s="53">
        <f t="shared" si="120"/>
        <v>43.333333333333336</v>
      </c>
      <c r="F1273" s="373">
        <v>46</v>
      </c>
      <c r="G1273" s="53">
        <f t="shared" si="121"/>
        <v>-71.73913043478261</v>
      </c>
      <c r="H1273" s="446"/>
    </row>
    <row r="1274" spans="1:8" ht="19.5" customHeight="1">
      <c r="A1274" s="360" t="s">
        <v>1058</v>
      </c>
      <c r="B1274" s="453">
        <v>30</v>
      </c>
      <c r="C1274" s="361">
        <v>30</v>
      </c>
      <c r="D1274" s="361">
        <v>13</v>
      </c>
      <c r="E1274" s="53">
        <f t="shared" si="120"/>
        <v>43.333333333333336</v>
      </c>
      <c r="F1274" s="361">
        <v>46</v>
      </c>
      <c r="G1274" s="53">
        <f t="shared" si="121"/>
        <v>-71.73913043478261</v>
      </c>
      <c r="H1274" s="446"/>
    </row>
    <row r="1275" spans="1:8" ht="19.5" customHeight="1">
      <c r="A1275" s="432" t="s">
        <v>1059</v>
      </c>
      <c r="B1275" s="454">
        <v>146587</v>
      </c>
      <c r="C1275" s="373">
        <f>C5+C219+C238+C257+C321+C376+C432+C488+C609+C679+C758+C781+C907+C971+C1038+C1087+C1058+C1088+C1131+C1149+C1202+C1260+C1262+C1267+C1272</f>
        <v>232496</v>
      </c>
      <c r="D1275" s="373">
        <f>D5+D219+D238+D257+D321+D376+D432+D488+D609+D679+D758+D781+D907+D971+D1038+D1087+D1058+D1088+D1131+D1149+D1202+D1260+D1262+D1267+D1272</f>
        <v>226746</v>
      </c>
      <c r="E1275" s="53">
        <f t="shared" si="120"/>
        <v>97.5268391714266</v>
      </c>
      <c r="F1275" s="373">
        <f>F5+F219+F238+F257+F321+F376+F432+F488+F609+F679+F758+F781+F907+F971+F1038+F1087+F1058+F1088+F1131+F1149+F1202+F1260+F1262+F1267+F1272</f>
        <v>225736</v>
      </c>
      <c r="G1275" s="53">
        <f t="shared" si="121"/>
        <v>0.44742531098274096</v>
      </c>
      <c r="H1275" s="446"/>
    </row>
    <row r="1276" spans="1:8" ht="19.5" customHeight="1">
      <c r="A1276" s="432" t="s">
        <v>1060</v>
      </c>
      <c r="B1276" s="454">
        <v>2515</v>
      </c>
      <c r="C1276" s="373">
        <f>SUM(C1277:C1278)</f>
        <v>2977</v>
      </c>
      <c r="D1276" s="373">
        <f>SUM(D1277:D1278)</f>
        <v>5923</v>
      </c>
      <c r="E1276" s="53">
        <f t="shared" si="120"/>
        <v>198.9586832381592</v>
      </c>
      <c r="F1276" s="373">
        <f>SUM(F1277:F1278)</f>
        <v>1815</v>
      </c>
      <c r="G1276" s="53">
        <f t="shared" si="121"/>
        <v>226.33608815427</v>
      </c>
      <c r="H1276" s="446"/>
    </row>
    <row r="1277" spans="1:8" s="397" customFormat="1" ht="19.5" customHeight="1">
      <c r="A1277" s="360" t="s">
        <v>1061</v>
      </c>
      <c r="B1277" s="453">
        <v>2</v>
      </c>
      <c r="C1277" s="361">
        <v>2</v>
      </c>
      <c r="D1277" s="361">
        <v>2</v>
      </c>
      <c r="E1277" s="53">
        <f t="shared" si="120"/>
        <v>100</v>
      </c>
      <c r="F1277" s="361">
        <v>2</v>
      </c>
      <c r="G1277" s="53">
        <f t="shared" si="121"/>
        <v>0</v>
      </c>
      <c r="H1277" s="452"/>
    </row>
    <row r="1278" spans="1:8" ht="19.5" customHeight="1">
      <c r="A1278" s="360" t="s">
        <v>1062</v>
      </c>
      <c r="B1278" s="453">
        <v>2513</v>
      </c>
      <c r="C1278" s="361">
        <v>2975</v>
      </c>
      <c r="D1278" s="361">
        <v>5921</v>
      </c>
      <c r="E1278" s="53">
        <f t="shared" si="120"/>
        <v>199.02521008403363</v>
      </c>
      <c r="F1278" s="361">
        <v>1813</v>
      </c>
      <c r="G1278" s="53">
        <f t="shared" si="121"/>
        <v>226.58576944291232</v>
      </c>
      <c r="H1278" s="446"/>
    </row>
    <row r="1279" spans="1:8" ht="19.5" customHeight="1">
      <c r="A1279" s="432" t="s">
        <v>1063</v>
      </c>
      <c r="B1279" s="454">
        <v>0</v>
      </c>
      <c r="C1279" s="373">
        <v>0</v>
      </c>
      <c r="D1279" s="373">
        <v>13465</v>
      </c>
      <c r="E1279" s="53"/>
      <c r="F1279" s="373">
        <v>46004</v>
      </c>
      <c r="G1279" s="53">
        <f t="shared" si="121"/>
        <v>-70.7308060168681</v>
      </c>
      <c r="H1279" s="446"/>
    </row>
    <row r="1280" spans="1:8" ht="19.5" customHeight="1">
      <c r="A1280" s="432" t="s">
        <v>1064</v>
      </c>
      <c r="B1280" s="454">
        <v>0</v>
      </c>
      <c r="C1280" s="373">
        <v>0</v>
      </c>
      <c r="D1280" s="373">
        <v>272</v>
      </c>
      <c r="E1280" s="53"/>
      <c r="F1280" s="373"/>
      <c r="G1280" s="53"/>
      <c r="H1280" s="446"/>
    </row>
    <row r="1281" spans="1:12" s="397" customFormat="1" ht="19.5" customHeight="1">
      <c r="A1281" s="432" t="s">
        <v>1065</v>
      </c>
      <c r="B1281" s="454"/>
      <c r="C1281" s="373"/>
      <c r="D1281" s="373"/>
      <c r="E1281" s="53"/>
      <c r="F1281" s="373">
        <v>8079</v>
      </c>
      <c r="G1281" s="53"/>
      <c r="H1281" s="446"/>
      <c r="I1281" s="396"/>
      <c r="J1281" s="396"/>
      <c r="K1281" s="396"/>
      <c r="L1281" s="396"/>
    </row>
    <row r="1282" spans="1:8" s="397" customFormat="1" ht="19.5" customHeight="1">
      <c r="A1282" s="455" t="s">
        <v>1066</v>
      </c>
      <c r="B1282" s="373">
        <f>B1275+B1276+B1279+B1280+B1281</f>
        <v>149102</v>
      </c>
      <c r="C1282" s="373">
        <f>C1275+C1276+C1279+C1280+C1281</f>
        <v>235473</v>
      </c>
      <c r="D1282" s="373">
        <f>D1275+D1276+D1279+D1280+D1281</f>
        <v>246406</v>
      </c>
      <c r="E1282" s="53">
        <f>D1282/C1282*100</f>
        <v>104.64299516292739</v>
      </c>
      <c r="F1282" s="373">
        <f>F1275+F1276+F1279+F1280+F1281</f>
        <v>281634</v>
      </c>
      <c r="G1282" s="53">
        <f>(D1282-F1282)/F1282*100</f>
        <v>-12.508432930683085</v>
      </c>
      <c r="H1282" s="452"/>
    </row>
  </sheetData>
  <sheetProtection formatCells="0" formatColumns="0" formatRows="0" insertColumns="0" insertRows="0" insertHyperlinks="0" deleteColumns="0" deleteRows="0" sort="0" autoFilter="0" pivotTables="0"/>
  <autoFilter ref="A4:L1282"/>
  <mergeCells count="2">
    <mergeCell ref="A2:H2"/>
    <mergeCell ref="G3:H3"/>
  </mergeCells>
  <printOptions horizontalCentered="1"/>
  <pageMargins left="0.39" right="0.39" top="0.71" bottom="0.71" header="0.2" footer="0.39"/>
  <pageSetup fitToHeight="2" horizontalDpi="600" verticalDpi="600" orientation="portrait" paperSize="9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2"/>
  <sheetViews>
    <sheetView showGridLines="0" showZeros="0" workbookViewId="0" topLeftCell="A91">
      <selection activeCell="F13" sqref="F13"/>
    </sheetView>
  </sheetViews>
  <sheetFormatPr defaultColWidth="9.00390625" defaultRowHeight="14.25"/>
  <cols>
    <col min="1" max="1" width="39.75390625" style="399" customWidth="1"/>
    <col min="2" max="2" width="10.625" style="400" customWidth="1"/>
    <col min="3" max="3" width="40.625" style="400" customWidth="1"/>
    <col min="4" max="4" width="10.625" style="400" customWidth="1"/>
    <col min="5" max="16384" width="9.00390625" style="399" customWidth="1"/>
  </cols>
  <sheetData>
    <row r="1" spans="1:2" ht="33.75" customHeight="1">
      <c r="A1" s="401" t="s">
        <v>1067</v>
      </c>
      <c r="B1" s="402"/>
    </row>
    <row r="2" spans="1:4" ht="33.75" customHeight="1">
      <c r="A2" s="403" t="s">
        <v>1068</v>
      </c>
      <c r="B2" s="403"/>
      <c r="C2" s="403"/>
      <c r="D2" s="403"/>
    </row>
    <row r="3" spans="1:4" ht="15" customHeight="1">
      <c r="A3" s="404"/>
      <c r="B3" s="405"/>
      <c r="C3" s="406"/>
      <c r="D3" s="407" t="s">
        <v>30</v>
      </c>
    </row>
    <row r="4" spans="1:4" s="394" customFormat="1" ht="18" customHeight="1">
      <c r="A4" s="408" t="s">
        <v>1069</v>
      </c>
      <c r="B4" s="409" t="s">
        <v>1070</v>
      </c>
      <c r="C4" s="410" t="s">
        <v>1071</v>
      </c>
      <c r="D4" s="409" t="s">
        <v>1070</v>
      </c>
    </row>
    <row r="5" spans="1:4" s="395" customFormat="1" ht="18" customHeight="1">
      <c r="A5" s="411" t="s">
        <v>1072</v>
      </c>
      <c r="B5" s="412">
        <v>33499</v>
      </c>
      <c r="C5" s="411" t="s">
        <v>1073</v>
      </c>
      <c r="D5" s="413">
        <v>226746</v>
      </c>
    </row>
    <row r="6" spans="1:4" s="395" customFormat="1" ht="18" customHeight="1">
      <c r="A6" s="411" t="s">
        <v>1074</v>
      </c>
      <c r="B6" s="413">
        <f>B7+B14+B53</f>
        <v>177118</v>
      </c>
      <c r="C6" s="411" t="s">
        <v>1075</v>
      </c>
      <c r="D6" s="413">
        <v>0</v>
      </c>
    </row>
    <row r="7" spans="1:4" s="395" customFormat="1" ht="18" customHeight="1">
      <c r="A7" s="411" t="s">
        <v>1076</v>
      </c>
      <c r="B7" s="413">
        <f>SUM(B8:B13)</f>
        <v>2587</v>
      </c>
      <c r="C7" s="411" t="s">
        <v>1077</v>
      </c>
      <c r="D7" s="413">
        <v>0</v>
      </c>
    </row>
    <row r="8" spans="1:6" s="394" customFormat="1" ht="18" customHeight="1">
      <c r="A8" s="215" t="s">
        <v>1078</v>
      </c>
      <c r="B8" s="414">
        <v>183</v>
      </c>
      <c r="C8" s="215" t="s">
        <v>1079</v>
      </c>
      <c r="D8" s="414">
        <v>0</v>
      </c>
      <c r="F8" s="415"/>
    </row>
    <row r="9" spans="1:6" s="394" customFormat="1" ht="18" customHeight="1">
      <c r="A9" s="215" t="s">
        <v>1080</v>
      </c>
      <c r="B9" s="414">
        <v>875</v>
      </c>
      <c r="C9" s="215" t="s">
        <v>1081</v>
      </c>
      <c r="D9" s="414">
        <v>0</v>
      </c>
      <c r="F9" s="415"/>
    </row>
    <row r="10" spans="1:6" s="394" customFormat="1" ht="18" customHeight="1">
      <c r="A10" s="215" t="s">
        <v>1082</v>
      </c>
      <c r="B10" s="414">
        <v>2098</v>
      </c>
      <c r="C10" s="215" t="s">
        <v>1083</v>
      </c>
      <c r="D10" s="414">
        <v>0</v>
      </c>
      <c r="F10" s="415"/>
    </row>
    <row r="11" spans="1:4" s="394" customFormat="1" ht="18" customHeight="1">
      <c r="A11" s="215" t="s">
        <v>1084</v>
      </c>
      <c r="B11" s="414"/>
      <c r="C11" s="215" t="s">
        <v>1085</v>
      </c>
      <c r="D11" s="414">
        <v>0</v>
      </c>
    </row>
    <row r="12" spans="1:4" s="394" customFormat="1" ht="18" customHeight="1">
      <c r="A12" s="416" t="s">
        <v>1086</v>
      </c>
      <c r="B12" s="414">
        <v>-256</v>
      </c>
      <c r="C12" s="417" t="s">
        <v>1087</v>
      </c>
      <c r="D12" s="414">
        <v>0</v>
      </c>
    </row>
    <row r="13" spans="1:4" s="394" customFormat="1" ht="18" customHeight="1">
      <c r="A13" s="215" t="s">
        <v>1088</v>
      </c>
      <c r="B13" s="414">
        <v>-313</v>
      </c>
      <c r="C13" s="215" t="s">
        <v>1089</v>
      </c>
      <c r="D13" s="414">
        <v>0</v>
      </c>
    </row>
    <row r="14" spans="1:4" s="395" customFormat="1" ht="18" customHeight="1">
      <c r="A14" s="411" t="s">
        <v>1090</v>
      </c>
      <c r="B14" s="413">
        <f>SUM(B16:B52)</f>
        <v>147628</v>
      </c>
      <c r="C14" s="411" t="s">
        <v>1091</v>
      </c>
      <c r="D14" s="414">
        <v>0</v>
      </c>
    </row>
    <row r="15" spans="1:4" s="394" customFormat="1" ht="18" customHeight="1">
      <c r="A15" s="215" t="s">
        <v>1092</v>
      </c>
      <c r="B15" s="414">
        <v>0</v>
      </c>
      <c r="C15" s="215" t="s">
        <v>1093</v>
      </c>
      <c r="D15" s="414">
        <v>0</v>
      </c>
    </row>
    <row r="16" spans="1:4" s="394" customFormat="1" ht="18" customHeight="1">
      <c r="A16" s="215" t="s">
        <v>1094</v>
      </c>
      <c r="B16" s="414">
        <v>48538</v>
      </c>
      <c r="C16" s="215" t="s">
        <v>1095</v>
      </c>
      <c r="D16" s="414">
        <v>0</v>
      </c>
    </row>
    <row r="17" spans="1:4" s="394" customFormat="1" ht="18" customHeight="1">
      <c r="A17" s="215" t="s">
        <v>1096</v>
      </c>
      <c r="B17" s="414">
        <v>1603</v>
      </c>
      <c r="C17" s="215" t="s">
        <v>1097</v>
      </c>
      <c r="D17" s="414"/>
    </row>
    <row r="18" spans="1:4" s="394" customFormat="1" ht="18" customHeight="1">
      <c r="A18" s="215" t="s">
        <v>1098</v>
      </c>
      <c r="B18" s="414">
        <v>-915</v>
      </c>
      <c r="C18" s="215" t="s">
        <v>1099</v>
      </c>
      <c r="D18" s="414"/>
    </row>
    <row r="19" spans="1:4" s="394" customFormat="1" ht="18" customHeight="1">
      <c r="A19" s="215" t="s">
        <v>1100</v>
      </c>
      <c r="B19" s="414">
        <v>5937</v>
      </c>
      <c r="C19" s="215" t="s">
        <v>1101</v>
      </c>
      <c r="D19" s="414"/>
    </row>
    <row r="20" spans="1:4" s="394" customFormat="1" ht="18" customHeight="1">
      <c r="A20" s="215" t="s">
        <v>1102</v>
      </c>
      <c r="B20" s="414">
        <v>10705</v>
      </c>
      <c r="C20" s="215" t="s">
        <v>1103</v>
      </c>
      <c r="D20" s="414">
        <v>0</v>
      </c>
    </row>
    <row r="21" spans="1:4" s="394" customFormat="1" ht="18" customHeight="1">
      <c r="A21" s="215" t="s">
        <v>1104</v>
      </c>
      <c r="B21" s="414">
        <v>1336</v>
      </c>
      <c r="C21" s="215" t="s">
        <v>1105</v>
      </c>
      <c r="D21" s="414">
        <v>0</v>
      </c>
    </row>
    <row r="22" spans="1:4" s="394" customFormat="1" ht="18" customHeight="1">
      <c r="A22" s="215" t="s">
        <v>1106</v>
      </c>
      <c r="B22" s="414"/>
      <c r="C22" s="215" t="s">
        <v>1107</v>
      </c>
      <c r="D22" s="414">
        <v>0</v>
      </c>
    </row>
    <row r="23" spans="1:4" s="394" customFormat="1" ht="18" customHeight="1">
      <c r="A23" s="215" t="s">
        <v>1108</v>
      </c>
      <c r="B23" s="414"/>
      <c r="C23" s="215" t="s">
        <v>1109</v>
      </c>
      <c r="D23" s="414">
        <v>0</v>
      </c>
    </row>
    <row r="24" spans="1:4" s="394" customFormat="1" ht="18" customHeight="1">
      <c r="A24" s="215" t="s">
        <v>1110</v>
      </c>
      <c r="B24" s="414">
        <v>554</v>
      </c>
      <c r="C24" s="215" t="s">
        <v>1111</v>
      </c>
      <c r="D24" s="414">
        <v>0</v>
      </c>
    </row>
    <row r="25" spans="1:4" s="394" customFormat="1" ht="18" customHeight="1">
      <c r="A25" s="215" t="s">
        <v>1112</v>
      </c>
      <c r="B25" s="414">
        <v>1200</v>
      </c>
      <c r="C25" s="215" t="s">
        <v>1113</v>
      </c>
      <c r="D25" s="414">
        <v>0</v>
      </c>
    </row>
    <row r="26" spans="1:4" s="394" customFormat="1" ht="18" customHeight="1">
      <c r="A26" s="215" t="s">
        <v>1114</v>
      </c>
      <c r="B26" s="414">
        <v>7993</v>
      </c>
      <c r="C26" s="215" t="s">
        <v>1115</v>
      </c>
      <c r="D26" s="414">
        <v>0</v>
      </c>
    </row>
    <row r="27" spans="1:4" s="394" customFormat="1" ht="18" customHeight="1">
      <c r="A27" s="215" t="s">
        <v>1116</v>
      </c>
      <c r="B27" s="414">
        <v>1710</v>
      </c>
      <c r="C27" s="215" t="s">
        <v>1117</v>
      </c>
      <c r="D27" s="414">
        <v>0</v>
      </c>
    </row>
    <row r="28" spans="1:4" s="394" customFormat="1" ht="18" customHeight="1">
      <c r="A28" s="215" t="s">
        <v>1118</v>
      </c>
      <c r="B28" s="414"/>
      <c r="C28" s="215" t="s">
        <v>1119</v>
      </c>
      <c r="D28" s="414">
        <v>0</v>
      </c>
    </row>
    <row r="29" spans="1:4" s="394" customFormat="1" ht="18" customHeight="1">
      <c r="A29" s="215" t="s">
        <v>1120</v>
      </c>
      <c r="B29" s="414"/>
      <c r="C29" s="215" t="s">
        <v>1121</v>
      </c>
      <c r="D29" s="414">
        <v>0</v>
      </c>
    </row>
    <row r="30" spans="1:4" s="394" customFormat="1" ht="18" customHeight="1">
      <c r="A30" s="215" t="s">
        <v>1122</v>
      </c>
      <c r="B30" s="414">
        <v>9044</v>
      </c>
      <c r="C30" s="215" t="s">
        <v>1123</v>
      </c>
      <c r="D30" s="414">
        <v>0</v>
      </c>
    </row>
    <row r="31" spans="1:4" s="394" customFormat="1" ht="18" customHeight="1">
      <c r="A31" s="215" t="s">
        <v>1124</v>
      </c>
      <c r="B31" s="414"/>
      <c r="C31" s="215" t="s">
        <v>1125</v>
      </c>
      <c r="D31" s="414">
        <v>0</v>
      </c>
    </row>
    <row r="32" spans="1:4" s="394" customFormat="1" ht="18" customHeight="1">
      <c r="A32" s="215" t="s">
        <v>1126</v>
      </c>
      <c r="B32" s="414"/>
      <c r="C32" s="215" t="s">
        <v>1127</v>
      </c>
      <c r="D32" s="414">
        <v>0</v>
      </c>
    </row>
    <row r="33" spans="1:4" s="394" customFormat="1" ht="18" customHeight="1">
      <c r="A33" s="215" t="s">
        <v>1128</v>
      </c>
      <c r="B33" s="414"/>
      <c r="C33" s="215" t="s">
        <v>1129</v>
      </c>
      <c r="D33" s="414">
        <v>0</v>
      </c>
    </row>
    <row r="34" spans="1:4" s="394" customFormat="1" ht="18" customHeight="1">
      <c r="A34" s="215" t="s">
        <v>1130</v>
      </c>
      <c r="B34" s="414">
        <v>949</v>
      </c>
      <c r="C34" s="215" t="s">
        <v>1131</v>
      </c>
      <c r="D34" s="414">
        <v>0</v>
      </c>
    </row>
    <row r="35" spans="1:4" s="394" customFormat="1" ht="18" customHeight="1">
      <c r="A35" s="215" t="s">
        <v>1132</v>
      </c>
      <c r="B35" s="414">
        <v>4896</v>
      </c>
      <c r="C35" s="215" t="s">
        <v>1133</v>
      </c>
      <c r="D35" s="414">
        <v>0</v>
      </c>
    </row>
    <row r="36" spans="1:4" s="394" customFormat="1" ht="18" customHeight="1">
      <c r="A36" s="215" t="s">
        <v>1134</v>
      </c>
      <c r="B36" s="414"/>
      <c r="C36" s="215" t="s">
        <v>1135</v>
      </c>
      <c r="D36" s="414">
        <v>0</v>
      </c>
    </row>
    <row r="37" spans="1:4" s="394" customFormat="1" ht="18" customHeight="1">
      <c r="A37" s="215" t="s">
        <v>1136</v>
      </c>
      <c r="B37" s="414">
        <v>706</v>
      </c>
      <c r="C37" s="215" t="s">
        <v>1137</v>
      </c>
      <c r="D37" s="414">
        <v>0</v>
      </c>
    </row>
    <row r="38" spans="1:4" s="394" customFormat="1" ht="18" customHeight="1">
      <c r="A38" s="215" t="s">
        <v>1138</v>
      </c>
      <c r="B38" s="414">
        <v>13254</v>
      </c>
      <c r="C38" s="215" t="s">
        <v>1139</v>
      </c>
      <c r="D38" s="414">
        <v>0</v>
      </c>
    </row>
    <row r="39" spans="1:4" s="394" customFormat="1" ht="18" customHeight="1">
      <c r="A39" s="215" t="s">
        <v>1140</v>
      </c>
      <c r="B39" s="414">
        <v>3072</v>
      </c>
      <c r="C39" s="215" t="s">
        <v>1141</v>
      </c>
      <c r="D39" s="414">
        <v>0</v>
      </c>
    </row>
    <row r="40" spans="1:4" s="394" customFormat="1" ht="18" customHeight="1">
      <c r="A40" s="215" t="s">
        <v>1142</v>
      </c>
      <c r="B40" s="414">
        <v>808</v>
      </c>
      <c r="C40" s="215" t="s">
        <v>1143</v>
      </c>
      <c r="D40" s="414">
        <v>0</v>
      </c>
    </row>
    <row r="41" spans="1:4" s="394" customFormat="1" ht="18" customHeight="1">
      <c r="A41" s="215" t="s">
        <v>1144</v>
      </c>
      <c r="B41" s="414"/>
      <c r="C41" s="215" t="s">
        <v>1145</v>
      </c>
      <c r="D41" s="414">
        <v>0</v>
      </c>
    </row>
    <row r="42" spans="1:4" s="394" customFormat="1" ht="18" customHeight="1">
      <c r="A42" s="215" t="s">
        <v>1146</v>
      </c>
      <c r="B42" s="414">
        <v>24067</v>
      </c>
      <c r="C42" s="215" t="s">
        <v>1147</v>
      </c>
      <c r="D42" s="414">
        <v>0</v>
      </c>
    </row>
    <row r="43" spans="1:4" s="394" customFormat="1" ht="18" customHeight="1">
      <c r="A43" s="215" t="s">
        <v>1148</v>
      </c>
      <c r="B43" s="414">
        <v>9903</v>
      </c>
      <c r="C43" s="215" t="s">
        <v>1149</v>
      </c>
      <c r="D43" s="414">
        <v>0</v>
      </c>
    </row>
    <row r="44" spans="1:4" s="394" customFormat="1" ht="18" customHeight="1">
      <c r="A44" s="215" t="s">
        <v>1150</v>
      </c>
      <c r="B44" s="414"/>
      <c r="C44" s="215" t="s">
        <v>1151</v>
      </c>
      <c r="D44" s="414">
        <v>0</v>
      </c>
    </row>
    <row r="45" spans="1:4" s="394" customFormat="1" ht="18" customHeight="1">
      <c r="A45" s="215" t="s">
        <v>1152</v>
      </c>
      <c r="B45" s="414"/>
      <c r="C45" s="215" t="s">
        <v>1153</v>
      </c>
      <c r="D45" s="414">
        <v>0</v>
      </c>
    </row>
    <row r="46" spans="1:4" s="394" customFormat="1" ht="18" customHeight="1">
      <c r="A46" s="215" t="s">
        <v>1154</v>
      </c>
      <c r="B46" s="414"/>
      <c r="C46" s="215" t="s">
        <v>1155</v>
      </c>
      <c r="D46" s="414">
        <v>0</v>
      </c>
    </row>
    <row r="47" spans="1:4" s="394" customFormat="1" ht="18" customHeight="1">
      <c r="A47" s="215" t="s">
        <v>1156</v>
      </c>
      <c r="B47" s="414">
        <v>89</v>
      </c>
      <c r="C47" s="215" t="s">
        <v>1157</v>
      </c>
      <c r="D47" s="414">
        <v>0</v>
      </c>
    </row>
    <row r="48" spans="1:4" s="394" customFormat="1" ht="18" customHeight="1">
      <c r="A48" s="215" t="s">
        <v>1158</v>
      </c>
      <c r="B48" s="414">
        <v>1190</v>
      </c>
      <c r="C48" s="215" t="s">
        <v>1159</v>
      </c>
      <c r="D48" s="414">
        <v>0</v>
      </c>
    </row>
    <row r="49" spans="1:4" s="394" customFormat="1" ht="18" customHeight="1">
      <c r="A49" s="215" t="s">
        <v>1160</v>
      </c>
      <c r="B49" s="414"/>
      <c r="C49" s="215" t="s">
        <v>1161</v>
      </c>
      <c r="D49" s="414">
        <v>0</v>
      </c>
    </row>
    <row r="50" spans="1:4" s="394" customFormat="1" ht="18" customHeight="1">
      <c r="A50" s="215" t="s">
        <v>1162</v>
      </c>
      <c r="B50" s="414">
        <v>211</v>
      </c>
      <c r="C50" s="215"/>
      <c r="D50" s="414">
        <v>0</v>
      </c>
    </row>
    <row r="51" spans="1:4" s="394" customFormat="1" ht="18" customHeight="1">
      <c r="A51" s="215" t="s">
        <v>1163</v>
      </c>
      <c r="B51" s="414"/>
      <c r="C51" s="215"/>
      <c r="D51" s="414">
        <v>0</v>
      </c>
    </row>
    <row r="52" spans="1:4" s="394" customFormat="1" ht="18" customHeight="1">
      <c r="A52" s="215" t="s">
        <v>1164</v>
      </c>
      <c r="B52" s="414">
        <v>778</v>
      </c>
      <c r="C52" s="215"/>
      <c r="D52" s="414">
        <v>0</v>
      </c>
    </row>
    <row r="53" spans="1:4" s="395" customFormat="1" ht="18" customHeight="1">
      <c r="A53" s="411" t="s">
        <v>1165</v>
      </c>
      <c r="B53" s="413">
        <v>26903</v>
      </c>
      <c r="C53" s="411" t="s">
        <v>1166</v>
      </c>
      <c r="D53" s="414">
        <v>0</v>
      </c>
    </row>
    <row r="54" spans="1:4" s="394" customFormat="1" ht="18" customHeight="1">
      <c r="A54" s="418" t="s">
        <v>1167</v>
      </c>
      <c r="B54" s="414"/>
      <c r="C54" s="215" t="s">
        <v>1167</v>
      </c>
      <c r="D54" s="414">
        <v>0</v>
      </c>
    </row>
    <row r="55" spans="1:4" s="394" customFormat="1" ht="18" customHeight="1">
      <c r="A55" s="418" t="s">
        <v>1168</v>
      </c>
      <c r="B55" s="414"/>
      <c r="C55" s="215" t="s">
        <v>1168</v>
      </c>
      <c r="D55" s="414">
        <v>0</v>
      </c>
    </row>
    <row r="56" spans="1:4" s="394" customFormat="1" ht="18" customHeight="1">
      <c r="A56" s="418" t="s">
        <v>1169</v>
      </c>
      <c r="B56" s="414"/>
      <c r="C56" s="215" t="s">
        <v>1169</v>
      </c>
      <c r="D56" s="414">
        <v>0</v>
      </c>
    </row>
    <row r="57" spans="1:7" s="394" customFormat="1" ht="18" customHeight="1">
      <c r="A57" s="418" t="s">
        <v>1170</v>
      </c>
      <c r="B57" s="414"/>
      <c r="C57" s="215" t="s">
        <v>1170</v>
      </c>
      <c r="D57" s="414">
        <v>0</v>
      </c>
      <c r="G57" s="419"/>
    </row>
    <row r="58" spans="1:4" s="394" customFormat="1" ht="18" customHeight="1">
      <c r="A58" s="418" t="s">
        <v>1171</v>
      </c>
      <c r="B58" s="414"/>
      <c r="C58" s="215" t="s">
        <v>1171</v>
      </c>
      <c r="D58" s="414">
        <v>0</v>
      </c>
    </row>
    <row r="59" spans="1:4" s="394" customFormat="1" ht="18" customHeight="1">
      <c r="A59" s="418" t="s">
        <v>1172</v>
      </c>
      <c r="B59" s="414"/>
      <c r="C59" s="215" t="s">
        <v>1172</v>
      </c>
      <c r="D59" s="414">
        <v>0</v>
      </c>
    </row>
    <row r="60" spans="1:4" s="394" customFormat="1" ht="18" customHeight="1">
      <c r="A60" s="418" t="s">
        <v>1173</v>
      </c>
      <c r="B60" s="414"/>
      <c r="C60" s="215" t="s">
        <v>1173</v>
      </c>
      <c r="D60" s="414">
        <v>0</v>
      </c>
    </row>
    <row r="61" spans="1:4" s="394" customFormat="1" ht="18" customHeight="1">
      <c r="A61" s="418" t="s">
        <v>1174</v>
      </c>
      <c r="B61" s="414"/>
      <c r="C61" s="215" t="s">
        <v>1174</v>
      </c>
      <c r="D61" s="414">
        <v>0</v>
      </c>
    </row>
    <row r="62" spans="1:4" s="394" customFormat="1" ht="18" customHeight="1">
      <c r="A62" s="418" t="s">
        <v>1175</v>
      </c>
      <c r="B62" s="414"/>
      <c r="C62" s="215" t="s">
        <v>1175</v>
      </c>
      <c r="D62" s="414">
        <v>0</v>
      </c>
    </row>
    <row r="63" spans="1:4" s="394" customFormat="1" ht="18" customHeight="1">
      <c r="A63" s="418" t="s">
        <v>1176</v>
      </c>
      <c r="B63" s="414"/>
      <c r="C63" s="215" t="s">
        <v>1176</v>
      </c>
      <c r="D63" s="414">
        <v>0</v>
      </c>
    </row>
    <row r="64" spans="1:4" s="394" customFormat="1" ht="18" customHeight="1">
      <c r="A64" s="418" t="s">
        <v>1177</v>
      </c>
      <c r="B64" s="414"/>
      <c r="C64" s="215" t="s">
        <v>1177</v>
      </c>
      <c r="D64" s="414">
        <v>0</v>
      </c>
    </row>
    <row r="65" spans="1:4" s="394" customFormat="1" ht="18" customHeight="1">
      <c r="A65" s="418" t="s">
        <v>1178</v>
      </c>
      <c r="B65" s="414"/>
      <c r="C65" s="215" t="s">
        <v>1178</v>
      </c>
      <c r="D65" s="414">
        <v>0</v>
      </c>
    </row>
    <row r="66" spans="1:4" s="394" customFormat="1" ht="18" customHeight="1">
      <c r="A66" s="418" t="s">
        <v>1179</v>
      </c>
      <c r="B66" s="414"/>
      <c r="C66" s="215" t="s">
        <v>1179</v>
      </c>
      <c r="D66" s="414">
        <v>0</v>
      </c>
    </row>
    <row r="67" spans="1:4" s="394" customFormat="1" ht="18" customHeight="1">
      <c r="A67" s="418" t="s">
        <v>1180</v>
      </c>
      <c r="B67" s="414"/>
      <c r="C67" s="215" t="s">
        <v>1181</v>
      </c>
      <c r="D67" s="414">
        <v>0</v>
      </c>
    </row>
    <row r="68" spans="1:4" s="394" customFormat="1" ht="18" customHeight="1">
      <c r="A68" s="418" t="s">
        <v>1182</v>
      </c>
      <c r="B68" s="414"/>
      <c r="C68" s="215" t="s">
        <v>1182</v>
      </c>
      <c r="D68" s="414">
        <v>0</v>
      </c>
    </row>
    <row r="69" spans="1:4" s="394" customFormat="1" ht="18" customHeight="1">
      <c r="A69" s="418" t="s">
        <v>1183</v>
      </c>
      <c r="B69" s="414"/>
      <c r="C69" s="215" t="s">
        <v>1183</v>
      </c>
      <c r="D69" s="414">
        <v>0</v>
      </c>
    </row>
    <row r="70" spans="1:4" s="394" customFormat="1" ht="18" customHeight="1">
      <c r="A70" s="418" t="s">
        <v>1184</v>
      </c>
      <c r="B70" s="414"/>
      <c r="C70" s="215" t="s">
        <v>1184</v>
      </c>
      <c r="D70" s="414">
        <v>0</v>
      </c>
    </row>
    <row r="71" spans="1:4" s="394" customFormat="1" ht="18" customHeight="1">
      <c r="A71" s="418" t="s">
        <v>1185</v>
      </c>
      <c r="B71" s="414"/>
      <c r="C71" s="215" t="s">
        <v>1185</v>
      </c>
      <c r="D71" s="414">
        <v>0</v>
      </c>
    </row>
    <row r="72" spans="1:4" s="394" customFormat="1" ht="18" customHeight="1">
      <c r="A72" s="418" t="s">
        <v>1186</v>
      </c>
      <c r="B72" s="414"/>
      <c r="C72" s="215" t="s">
        <v>1186</v>
      </c>
      <c r="D72" s="414">
        <v>0</v>
      </c>
    </row>
    <row r="73" spans="1:4" s="394" customFormat="1" ht="18" customHeight="1">
      <c r="A73" s="418" t="s">
        <v>1187</v>
      </c>
      <c r="B73" s="414"/>
      <c r="C73" s="215" t="s">
        <v>1187</v>
      </c>
      <c r="D73" s="414">
        <v>0</v>
      </c>
    </row>
    <row r="74" spans="1:4" s="394" customFormat="1" ht="18" customHeight="1">
      <c r="A74" s="420" t="s">
        <v>63</v>
      </c>
      <c r="B74" s="414"/>
      <c r="C74" s="215" t="s">
        <v>1050</v>
      </c>
      <c r="D74" s="414">
        <v>0</v>
      </c>
    </row>
    <row r="75" spans="1:4" s="395" customFormat="1" ht="18" customHeight="1">
      <c r="A75" s="411" t="s">
        <v>1188</v>
      </c>
      <c r="B75" s="413">
        <v>0</v>
      </c>
      <c r="C75" s="411" t="s">
        <v>1060</v>
      </c>
      <c r="D75" s="413">
        <f>SUM(D76:D77)</f>
        <v>5923</v>
      </c>
    </row>
    <row r="76" spans="1:4" s="394" customFormat="1" ht="18" customHeight="1">
      <c r="A76" s="215" t="s">
        <v>1189</v>
      </c>
      <c r="B76" s="414">
        <v>0</v>
      </c>
      <c r="C76" s="215" t="s">
        <v>1190</v>
      </c>
      <c r="D76" s="414">
        <v>2</v>
      </c>
    </row>
    <row r="77" spans="1:4" s="396" customFormat="1" ht="18" customHeight="1">
      <c r="A77" s="215" t="s">
        <v>1191</v>
      </c>
      <c r="B77" s="414">
        <v>0</v>
      </c>
      <c r="C77" s="215" t="s">
        <v>1192</v>
      </c>
      <c r="D77" s="414">
        <v>5921</v>
      </c>
    </row>
    <row r="78" spans="1:4" s="397" customFormat="1" ht="18" customHeight="1">
      <c r="A78" s="411" t="s">
        <v>1193</v>
      </c>
      <c r="B78" s="414">
        <v>0</v>
      </c>
      <c r="C78" s="411"/>
      <c r="D78" s="414"/>
    </row>
    <row r="79" spans="1:4" s="397" customFormat="1" ht="18" customHeight="1">
      <c r="A79" s="411" t="s">
        <v>1194</v>
      </c>
      <c r="B79" s="413">
        <v>8079</v>
      </c>
      <c r="C79" s="411"/>
      <c r="D79" s="414"/>
    </row>
    <row r="80" spans="1:4" s="397" customFormat="1" ht="18" customHeight="1">
      <c r="A80" s="411" t="s">
        <v>1195</v>
      </c>
      <c r="B80" s="413">
        <f>SUM(B81:B84)</f>
        <v>25054</v>
      </c>
      <c r="C80" s="411" t="s">
        <v>1196</v>
      </c>
      <c r="D80" s="413"/>
    </row>
    <row r="81" spans="1:4" s="396" customFormat="1" ht="18" customHeight="1">
      <c r="A81" s="215" t="s">
        <v>1197</v>
      </c>
      <c r="B81" s="414">
        <v>25000</v>
      </c>
      <c r="C81" s="215"/>
      <c r="D81" s="414"/>
    </row>
    <row r="82" spans="1:4" s="396" customFormat="1" ht="18" customHeight="1">
      <c r="A82" s="215" t="s">
        <v>1198</v>
      </c>
      <c r="B82" s="414">
        <v>0</v>
      </c>
      <c r="C82" s="215"/>
      <c r="D82" s="414"/>
    </row>
    <row r="83" spans="1:4" s="396" customFormat="1" ht="18" customHeight="1">
      <c r="A83" s="215" t="s">
        <v>1199</v>
      </c>
      <c r="B83" s="414">
        <v>54</v>
      </c>
      <c r="C83" s="215"/>
      <c r="D83" s="414"/>
    </row>
    <row r="84" spans="1:4" s="396" customFormat="1" ht="18" customHeight="1">
      <c r="A84" s="215" t="s">
        <v>1200</v>
      </c>
      <c r="B84" s="414">
        <v>0</v>
      </c>
      <c r="C84" s="215"/>
      <c r="D84" s="414"/>
    </row>
    <row r="85" spans="1:4" s="397" customFormat="1" ht="18" customHeight="1">
      <c r="A85" s="411" t="s">
        <v>1201</v>
      </c>
      <c r="B85" s="413">
        <v>0</v>
      </c>
      <c r="C85" s="411" t="s">
        <v>1063</v>
      </c>
      <c r="D85" s="413">
        <f>D86</f>
        <v>0</v>
      </c>
    </row>
    <row r="86" spans="1:4" s="397" customFormat="1" ht="18" customHeight="1">
      <c r="A86" s="411" t="s">
        <v>1202</v>
      </c>
      <c r="B86" s="413">
        <f>B87</f>
        <v>0</v>
      </c>
      <c r="C86" s="411" t="s">
        <v>1203</v>
      </c>
      <c r="D86" s="413">
        <f>D87</f>
        <v>0</v>
      </c>
    </row>
    <row r="87" spans="1:4" s="396" customFormat="1" ht="18" customHeight="1">
      <c r="A87" s="411" t="s">
        <v>1204</v>
      </c>
      <c r="B87" s="414">
        <f>SUM(B88:B91)</f>
        <v>0</v>
      </c>
      <c r="C87" s="215" t="s">
        <v>1205</v>
      </c>
      <c r="D87" s="414">
        <v>0</v>
      </c>
    </row>
    <row r="88" spans="1:4" s="397" customFormat="1" ht="18" customHeight="1">
      <c r="A88" s="215" t="s">
        <v>1206</v>
      </c>
      <c r="B88" s="414"/>
      <c r="C88" s="215" t="s">
        <v>1207</v>
      </c>
      <c r="D88" s="414"/>
    </row>
    <row r="89" spans="1:4" ht="18" customHeight="1">
      <c r="A89" s="215" t="s">
        <v>1208</v>
      </c>
      <c r="B89" s="414">
        <v>0</v>
      </c>
      <c r="C89" s="215" t="s">
        <v>1209</v>
      </c>
      <c r="D89" s="414"/>
    </row>
    <row r="90" spans="1:4" ht="18" customHeight="1">
      <c r="A90" s="215" t="s">
        <v>1210</v>
      </c>
      <c r="B90" s="414">
        <v>0</v>
      </c>
      <c r="C90" s="215" t="s">
        <v>1211</v>
      </c>
      <c r="D90" s="414"/>
    </row>
    <row r="91" spans="1:4" ht="18" customHeight="1">
      <c r="A91" s="215" t="s">
        <v>1212</v>
      </c>
      <c r="B91" s="414">
        <v>0</v>
      </c>
      <c r="C91" s="215"/>
      <c r="D91" s="414"/>
    </row>
    <row r="92" spans="1:4" s="398" customFormat="1" ht="18" customHeight="1">
      <c r="A92" s="411" t="s">
        <v>1213</v>
      </c>
      <c r="B92" s="413">
        <f>B93</f>
        <v>16397</v>
      </c>
      <c r="C92" s="411" t="s">
        <v>1214</v>
      </c>
      <c r="D92" s="413">
        <f>SUM(D93:D96)</f>
        <v>13465</v>
      </c>
    </row>
    <row r="93" spans="1:4" ht="18" customHeight="1">
      <c r="A93" s="411" t="s">
        <v>1215</v>
      </c>
      <c r="B93" s="413">
        <f>SUM(B94:B97)</f>
        <v>16397</v>
      </c>
      <c r="C93" s="215" t="s">
        <v>1216</v>
      </c>
      <c r="D93" s="414">
        <v>13465</v>
      </c>
    </row>
    <row r="94" spans="1:4" ht="18" customHeight="1">
      <c r="A94" s="215" t="s">
        <v>1217</v>
      </c>
      <c r="B94" s="414">
        <v>15140</v>
      </c>
      <c r="C94" s="215" t="s">
        <v>1218</v>
      </c>
      <c r="D94" s="414"/>
    </row>
    <row r="95" spans="1:4" ht="18" customHeight="1">
      <c r="A95" s="215" t="s">
        <v>1219</v>
      </c>
      <c r="B95" s="414"/>
      <c r="C95" s="215" t="s">
        <v>1220</v>
      </c>
      <c r="D95" s="414"/>
    </row>
    <row r="96" spans="1:4" ht="18" customHeight="1">
      <c r="A96" s="215" t="s">
        <v>1221</v>
      </c>
      <c r="B96" s="414">
        <v>1257</v>
      </c>
      <c r="C96" s="215" t="s">
        <v>1222</v>
      </c>
      <c r="D96" s="414"/>
    </row>
    <row r="97" spans="1:4" ht="18" customHeight="1">
      <c r="A97" s="215" t="s">
        <v>1223</v>
      </c>
      <c r="B97" s="414"/>
      <c r="C97" s="215"/>
      <c r="D97" s="414"/>
    </row>
    <row r="98" spans="1:4" s="398" customFormat="1" ht="18" customHeight="1">
      <c r="A98" s="411" t="s">
        <v>1224</v>
      </c>
      <c r="B98" s="414"/>
      <c r="C98" s="411" t="s">
        <v>1225</v>
      </c>
      <c r="D98" s="414"/>
    </row>
    <row r="99" spans="1:4" s="398" customFormat="1" ht="18" customHeight="1">
      <c r="A99" s="411" t="s">
        <v>1226</v>
      </c>
      <c r="B99" s="414"/>
      <c r="C99" s="411" t="s">
        <v>1227</v>
      </c>
      <c r="D99" s="414"/>
    </row>
    <row r="100" spans="1:4" s="398" customFormat="1" ht="18" customHeight="1">
      <c r="A100" s="411" t="s">
        <v>1228</v>
      </c>
      <c r="B100" s="414"/>
      <c r="C100" s="411" t="s">
        <v>1229</v>
      </c>
      <c r="D100" s="414"/>
    </row>
    <row r="101" spans="1:4" s="398" customFormat="1" ht="18" customHeight="1">
      <c r="A101" s="411" t="s">
        <v>1230</v>
      </c>
      <c r="B101" s="413">
        <v>90</v>
      </c>
      <c r="C101" s="411" t="s">
        <v>1064</v>
      </c>
      <c r="D101" s="413">
        <v>272</v>
      </c>
    </row>
    <row r="102" spans="1:4" s="398" customFormat="1" ht="18" customHeight="1">
      <c r="A102" s="411" t="s">
        <v>1231</v>
      </c>
      <c r="B102" s="413">
        <f>SUM(B103:B105)</f>
        <v>3900</v>
      </c>
      <c r="C102" s="411" t="s">
        <v>1232</v>
      </c>
      <c r="D102" s="414"/>
    </row>
    <row r="103" spans="1:4" ht="18" customHeight="1">
      <c r="A103" s="215" t="s">
        <v>1233</v>
      </c>
      <c r="B103" s="414">
        <v>3900</v>
      </c>
      <c r="C103" s="215" t="s">
        <v>1234</v>
      </c>
      <c r="D103" s="414"/>
    </row>
    <row r="104" spans="1:4" ht="18" customHeight="1">
      <c r="A104" s="215" t="s">
        <v>1235</v>
      </c>
      <c r="B104" s="414">
        <v>0</v>
      </c>
      <c r="C104" s="215" t="s">
        <v>1236</v>
      </c>
      <c r="D104" s="414"/>
    </row>
    <row r="105" spans="1:4" ht="18" customHeight="1">
      <c r="A105" s="215" t="s">
        <v>1237</v>
      </c>
      <c r="B105" s="414">
        <v>0</v>
      </c>
      <c r="C105" s="215" t="s">
        <v>1238</v>
      </c>
      <c r="D105" s="414"/>
    </row>
    <row r="106" spans="1:4" ht="18" customHeight="1">
      <c r="A106" s="411" t="s">
        <v>1239</v>
      </c>
      <c r="B106" s="414">
        <v>0</v>
      </c>
      <c r="C106" s="411" t="s">
        <v>1240</v>
      </c>
      <c r="D106" s="414"/>
    </row>
    <row r="107" spans="1:4" ht="18" customHeight="1">
      <c r="A107" s="411" t="s">
        <v>1241</v>
      </c>
      <c r="B107" s="414">
        <v>0</v>
      </c>
      <c r="C107" s="411" t="s">
        <v>1242</v>
      </c>
      <c r="D107" s="414"/>
    </row>
    <row r="108" spans="1:4" ht="18" customHeight="1">
      <c r="A108" s="215"/>
      <c r="B108" s="414"/>
      <c r="C108" s="411" t="s">
        <v>1243</v>
      </c>
      <c r="D108" s="414"/>
    </row>
    <row r="109" spans="1:4" ht="18" customHeight="1">
      <c r="A109" s="215"/>
      <c r="B109" s="414"/>
      <c r="C109" s="411" t="s">
        <v>1065</v>
      </c>
      <c r="D109" s="413">
        <v>17731</v>
      </c>
    </row>
    <row r="110" spans="1:4" ht="18" customHeight="1">
      <c r="A110" s="215"/>
      <c r="B110" s="414"/>
      <c r="C110" s="411" t="s">
        <v>1244</v>
      </c>
      <c r="D110" s="414"/>
    </row>
    <row r="111" spans="1:4" ht="18" customHeight="1">
      <c r="A111" s="215"/>
      <c r="B111" s="414"/>
      <c r="C111" s="411" t="s">
        <v>1245</v>
      </c>
      <c r="D111" s="414"/>
    </row>
    <row r="112" spans="1:4" s="398" customFormat="1" ht="18" customHeight="1">
      <c r="A112" s="421" t="s">
        <v>1246</v>
      </c>
      <c r="B112" s="413">
        <f>B102+B101+B92+B80+B79+B6+B5</f>
        <v>264137</v>
      </c>
      <c r="C112" s="421" t="s">
        <v>1247</v>
      </c>
      <c r="D112" s="413">
        <f>D5+D6+D75+D85+D92+D109+D101</f>
        <v>264137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" right="0.2" top="0.39" bottom="0.67" header="0.2" footer="0.39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showZeros="0" workbookViewId="0" topLeftCell="A1">
      <pane xSplit="1" ySplit="4" topLeftCell="B5" activePane="bottomRight" state="frozen"/>
      <selection pane="bottomRight" activeCell="A2" sqref="A2:B2"/>
    </sheetView>
  </sheetViews>
  <sheetFormatPr defaultColWidth="9.00390625" defaultRowHeight="15" customHeight="1"/>
  <cols>
    <col min="1" max="1" width="48.00390625" style="343" customWidth="1"/>
    <col min="2" max="2" width="24.00390625" style="378" customWidth="1"/>
    <col min="3" max="3" width="10.50390625" style="343" bestFit="1" customWidth="1"/>
    <col min="4" max="16384" width="9.00390625" style="343" customWidth="1"/>
  </cols>
  <sheetData>
    <row r="1" ht="24.75" customHeight="1">
      <c r="A1" s="379" t="s">
        <v>1248</v>
      </c>
    </row>
    <row r="2" spans="1:2" ht="24.75" customHeight="1">
      <c r="A2" s="380" t="s">
        <v>1249</v>
      </c>
      <c r="B2" s="381"/>
    </row>
    <row r="3" spans="1:2" s="374" customFormat="1" ht="24.75" customHeight="1">
      <c r="A3" s="382"/>
      <c r="B3" s="383" t="s">
        <v>30</v>
      </c>
    </row>
    <row r="4" spans="1:2" s="375" customFormat="1" ht="24.75" customHeight="1">
      <c r="A4" s="384" t="s">
        <v>31</v>
      </c>
      <c r="B4" s="385" t="s">
        <v>1250</v>
      </c>
    </row>
    <row r="5" spans="1:3" s="376" customFormat="1" ht="24.75" customHeight="1">
      <c r="A5" s="386" t="s">
        <v>39</v>
      </c>
      <c r="B5" s="313">
        <f>SUM(B6:B21)</f>
        <v>15670</v>
      </c>
      <c r="C5" s="387"/>
    </row>
    <row r="6" spans="1:2" s="376" customFormat="1" ht="24.75" customHeight="1">
      <c r="A6" s="388" t="s">
        <v>1251</v>
      </c>
      <c r="B6" s="389">
        <v>5830</v>
      </c>
    </row>
    <row r="7" spans="1:2" s="376" customFormat="1" ht="24.75" customHeight="1">
      <c r="A7" s="388" t="s">
        <v>1252</v>
      </c>
      <c r="B7" s="389">
        <v>3220</v>
      </c>
    </row>
    <row r="8" spans="1:2" s="376" customFormat="1" ht="24.75" customHeight="1">
      <c r="A8" s="388" t="s">
        <v>1253</v>
      </c>
      <c r="B8" s="389"/>
    </row>
    <row r="9" spans="1:2" s="376" customFormat="1" ht="24.75" customHeight="1">
      <c r="A9" s="388" t="s">
        <v>1254</v>
      </c>
      <c r="B9" s="389">
        <v>315</v>
      </c>
    </row>
    <row r="10" spans="1:2" s="376" customFormat="1" ht="24.75" customHeight="1">
      <c r="A10" s="388" t="s">
        <v>1255</v>
      </c>
      <c r="B10" s="389">
        <v>810</v>
      </c>
    </row>
    <row r="11" spans="1:2" s="376" customFormat="1" ht="24.75" customHeight="1">
      <c r="A11" s="388" t="s">
        <v>1256</v>
      </c>
      <c r="B11" s="389">
        <v>800</v>
      </c>
    </row>
    <row r="12" spans="1:2" s="376" customFormat="1" ht="24.75" customHeight="1">
      <c r="A12" s="388" t="s">
        <v>1257</v>
      </c>
      <c r="B12" s="389">
        <v>320</v>
      </c>
    </row>
    <row r="13" spans="1:2" s="376" customFormat="1" ht="24.75" customHeight="1">
      <c r="A13" s="388" t="s">
        <v>1258</v>
      </c>
      <c r="B13" s="389">
        <v>300</v>
      </c>
    </row>
    <row r="14" spans="1:2" s="376" customFormat="1" ht="24.75" customHeight="1">
      <c r="A14" s="388" t="s">
        <v>1259</v>
      </c>
      <c r="B14" s="389">
        <v>215</v>
      </c>
    </row>
    <row r="15" spans="1:2" s="376" customFormat="1" ht="24.75" customHeight="1">
      <c r="A15" s="388" t="s">
        <v>1260</v>
      </c>
      <c r="B15" s="389">
        <v>700</v>
      </c>
    </row>
    <row r="16" spans="1:2" s="376" customFormat="1" ht="24.75" customHeight="1">
      <c r="A16" s="388" t="s">
        <v>1261</v>
      </c>
      <c r="B16" s="389">
        <v>300</v>
      </c>
    </row>
    <row r="17" spans="1:2" s="376" customFormat="1" ht="24.75" customHeight="1">
      <c r="A17" s="388" t="s">
        <v>1262</v>
      </c>
      <c r="B17" s="389">
        <v>1800</v>
      </c>
    </row>
    <row r="18" spans="1:2" s="376" customFormat="1" ht="24.75" customHeight="1">
      <c r="A18" s="388" t="s">
        <v>1263</v>
      </c>
      <c r="B18" s="389">
        <v>1000</v>
      </c>
    </row>
    <row r="19" spans="1:2" s="376" customFormat="1" ht="24.75" customHeight="1">
      <c r="A19" s="388" t="s">
        <v>1264</v>
      </c>
      <c r="B19" s="389"/>
    </row>
    <row r="20" spans="1:2" s="376" customFormat="1" ht="24.75" customHeight="1">
      <c r="A20" s="388" t="s">
        <v>1265</v>
      </c>
      <c r="B20" s="389">
        <v>60</v>
      </c>
    </row>
    <row r="21" spans="1:2" s="376" customFormat="1" ht="24.75" customHeight="1">
      <c r="A21" s="388" t="s">
        <v>1266</v>
      </c>
      <c r="B21" s="389"/>
    </row>
    <row r="22" spans="1:3" s="376" customFormat="1" ht="24.75" customHeight="1">
      <c r="A22" s="390" t="s">
        <v>56</v>
      </c>
      <c r="B22" s="313">
        <f>SUM(B23:B29)</f>
        <v>21179</v>
      </c>
      <c r="C22" s="387"/>
    </row>
    <row r="23" spans="1:2" s="376" customFormat="1" ht="24.75" customHeight="1">
      <c r="A23" s="388" t="s">
        <v>1267</v>
      </c>
      <c r="B23" s="391">
        <v>2100</v>
      </c>
    </row>
    <row r="24" spans="1:2" s="376" customFormat="1" ht="24.75" customHeight="1">
      <c r="A24" s="388" t="s">
        <v>1268</v>
      </c>
      <c r="B24" s="391">
        <v>240</v>
      </c>
    </row>
    <row r="25" spans="1:2" s="376" customFormat="1" ht="24.75" customHeight="1">
      <c r="A25" s="388" t="s">
        <v>1269</v>
      </c>
      <c r="B25" s="391">
        <v>1400</v>
      </c>
    </row>
    <row r="26" spans="1:2" s="376" customFormat="1" ht="24.75" customHeight="1">
      <c r="A26" s="388" t="s">
        <v>1270</v>
      </c>
      <c r="B26" s="391"/>
    </row>
    <row r="27" spans="1:2" s="376" customFormat="1" ht="24.75" customHeight="1">
      <c r="A27" s="319" t="s">
        <v>1271</v>
      </c>
      <c r="B27" s="391">
        <v>17439</v>
      </c>
    </row>
    <row r="28" spans="1:2" s="376" customFormat="1" ht="24.75" customHeight="1">
      <c r="A28" s="388" t="s">
        <v>1272</v>
      </c>
      <c r="B28" s="391"/>
    </row>
    <row r="29" spans="1:2" s="376" customFormat="1" ht="24.75" customHeight="1">
      <c r="A29" s="388" t="s">
        <v>1273</v>
      </c>
      <c r="B29" s="391"/>
    </row>
    <row r="30" spans="1:2" s="375" customFormat="1" ht="24.75" customHeight="1">
      <c r="A30" s="392" t="s">
        <v>1274</v>
      </c>
      <c r="B30" s="313">
        <f>B22+B5</f>
        <v>36849</v>
      </c>
    </row>
    <row r="31" spans="1:2" s="377" customFormat="1" ht="16.5" customHeight="1">
      <c r="A31" s="343"/>
      <c r="B31" s="378"/>
    </row>
    <row r="32" spans="1:2" s="377" customFormat="1" ht="14.25" customHeight="1">
      <c r="A32" s="343"/>
      <c r="B32" s="378"/>
    </row>
    <row r="42" ht="15" customHeight="1">
      <c r="C42" s="393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00000000000001" right="0.7900000000000001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0"/>
  <sheetViews>
    <sheetView showGridLines="0" showZeros="0" workbookViewId="0" topLeftCell="A1">
      <pane ySplit="6" topLeftCell="A1257" activePane="bottomLeft" state="frozen"/>
      <selection pane="bottomLeft" activeCell="C1272" sqref="C1272"/>
    </sheetView>
  </sheetViews>
  <sheetFormatPr defaultColWidth="9.00390625" defaultRowHeight="18.75" customHeight="1"/>
  <cols>
    <col min="1" max="1" width="46.875" style="222" bestFit="1" customWidth="1"/>
    <col min="2" max="2" width="15.875" style="346" customWidth="1"/>
    <col min="3" max="4" width="15.875" style="347" customWidth="1"/>
    <col min="5" max="6" width="15.875" style="222" customWidth="1"/>
    <col min="7" max="7" width="12.875" style="222" customWidth="1"/>
    <col min="8" max="16384" width="9.00390625" style="222" customWidth="1"/>
  </cols>
  <sheetData>
    <row r="1" spans="1:6" s="222" customFormat="1" ht="18.75" customHeight="1">
      <c r="A1" s="348" t="s">
        <v>1275</v>
      </c>
      <c r="B1" s="349"/>
      <c r="C1" s="350"/>
      <c r="D1" s="350"/>
      <c r="E1" s="348"/>
      <c r="F1" s="348"/>
    </row>
    <row r="2" spans="1:7" s="222" customFormat="1" ht="25.5">
      <c r="A2" s="351" t="s">
        <v>1276</v>
      </c>
      <c r="B2" s="352"/>
      <c r="C2" s="353"/>
      <c r="D2" s="353"/>
      <c r="E2" s="351"/>
      <c r="F2" s="351"/>
      <c r="G2" s="351"/>
    </row>
    <row r="3" spans="1:7" s="222" customFormat="1" ht="18.75" customHeight="1">
      <c r="A3" s="354"/>
      <c r="B3" s="347"/>
      <c r="C3" s="347"/>
      <c r="D3" s="347"/>
      <c r="E3" s="354"/>
      <c r="F3" s="354"/>
      <c r="G3" s="227"/>
    </row>
    <row r="4" spans="1:7" s="222" customFormat="1" ht="18.75" customHeight="1">
      <c r="A4" s="355" t="s">
        <v>31</v>
      </c>
      <c r="B4" s="356" t="s">
        <v>1277</v>
      </c>
      <c r="C4" s="356"/>
      <c r="D4" s="356"/>
      <c r="E4" s="356"/>
      <c r="F4" s="356"/>
      <c r="G4" s="357" t="s">
        <v>1278</v>
      </c>
    </row>
    <row r="5" spans="1:7" s="222" customFormat="1" ht="18.75" customHeight="1">
      <c r="A5" s="358"/>
      <c r="B5" s="356" t="s">
        <v>1279</v>
      </c>
      <c r="C5" s="356"/>
      <c r="D5" s="356"/>
      <c r="E5" s="356"/>
      <c r="F5" s="356"/>
      <c r="G5" s="357"/>
    </row>
    <row r="6" spans="1:7" s="345" customFormat="1" ht="33" customHeight="1">
      <c r="A6" s="359"/>
      <c r="B6" s="356" t="s">
        <v>1280</v>
      </c>
      <c r="C6" s="39" t="s">
        <v>1281</v>
      </c>
      <c r="D6" s="39" t="s">
        <v>1282</v>
      </c>
      <c r="E6" s="39" t="s">
        <v>1283</v>
      </c>
      <c r="F6" s="39" t="s">
        <v>1284</v>
      </c>
      <c r="G6" s="357"/>
    </row>
    <row r="7" spans="1:7" s="222" customFormat="1" ht="18.75" customHeight="1">
      <c r="A7" s="360" t="s">
        <v>70</v>
      </c>
      <c r="B7" s="361">
        <f>SUM(C7:F7)</f>
        <v>26809</v>
      </c>
      <c r="C7" s="361">
        <f aca="true" t="shared" si="0" ref="C7:F7">SUM(C8,C20,C29,C40,C52,C63,C74,C86,C95,C99,C106,C115,C123,C127,C134,C137,C143,C150,C157,C164,C171,C177,C185,C189,C195,C199,C217)</f>
        <v>25878</v>
      </c>
      <c r="D7" s="361">
        <f t="shared" si="0"/>
        <v>139</v>
      </c>
      <c r="E7" s="361">
        <f t="shared" si="0"/>
        <v>792</v>
      </c>
      <c r="F7" s="253">
        <f t="shared" si="0"/>
        <v>0</v>
      </c>
      <c r="G7" s="253"/>
    </row>
    <row r="8" spans="1:7" s="222" customFormat="1" ht="18.75" customHeight="1">
      <c r="A8" s="360" t="s">
        <v>71</v>
      </c>
      <c r="B8" s="361">
        <f aca="true" t="shared" si="1" ref="B8:B71">SUM(C8:F8)</f>
        <v>1017</v>
      </c>
      <c r="C8" s="361">
        <f aca="true" t="shared" si="2" ref="C8:F8">SUM(C9:C19)</f>
        <v>1017</v>
      </c>
      <c r="D8" s="361">
        <f t="shared" si="2"/>
        <v>0</v>
      </c>
      <c r="E8" s="361">
        <f t="shared" si="2"/>
        <v>0</v>
      </c>
      <c r="F8" s="361">
        <f t="shared" si="2"/>
        <v>0</v>
      </c>
      <c r="G8" s="362"/>
    </row>
    <row r="9" spans="1:7" s="222" customFormat="1" ht="18.75" customHeight="1">
      <c r="A9" s="360" t="s">
        <v>72</v>
      </c>
      <c r="B9" s="361">
        <f t="shared" si="1"/>
        <v>760</v>
      </c>
      <c r="C9" s="361">
        <v>760</v>
      </c>
      <c r="D9" s="361"/>
      <c r="E9" s="361"/>
      <c r="F9" s="361"/>
      <c r="G9" s="363"/>
    </row>
    <row r="10" spans="1:7" s="222" customFormat="1" ht="18.75" customHeight="1">
      <c r="A10" s="360" t="s">
        <v>73</v>
      </c>
      <c r="B10" s="361">
        <f t="shared" si="1"/>
        <v>0</v>
      </c>
      <c r="C10" s="361"/>
      <c r="D10" s="361"/>
      <c r="E10" s="361"/>
      <c r="F10" s="361"/>
      <c r="G10" s="363"/>
    </row>
    <row r="11" spans="1:7" s="222" customFormat="1" ht="18.75" customHeight="1">
      <c r="A11" s="360" t="s">
        <v>74</v>
      </c>
      <c r="B11" s="361">
        <f t="shared" si="1"/>
        <v>0</v>
      </c>
      <c r="C11" s="361"/>
      <c r="D11" s="361"/>
      <c r="E11" s="361"/>
      <c r="F11" s="361"/>
      <c r="G11" s="363"/>
    </row>
    <row r="12" spans="1:7" s="222" customFormat="1" ht="18.75" customHeight="1">
      <c r="A12" s="360" t="s">
        <v>75</v>
      </c>
      <c r="B12" s="361">
        <f t="shared" si="1"/>
        <v>30</v>
      </c>
      <c r="C12" s="361">
        <v>30</v>
      </c>
      <c r="D12" s="361"/>
      <c r="E12" s="361"/>
      <c r="F12" s="361"/>
      <c r="G12" s="363"/>
    </row>
    <row r="13" spans="1:7" s="222" customFormat="1" ht="18.75" customHeight="1">
      <c r="A13" s="360" t="s">
        <v>76</v>
      </c>
      <c r="B13" s="361">
        <f t="shared" si="1"/>
        <v>0</v>
      </c>
      <c r="C13" s="361"/>
      <c r="D13" s="361"/>
      <c r="E13" s="361"/>
      <c r="F13" s="361"/>
      <c r="G13" s="363"/>
    </row>
    <row r="14" spans="1:7" s="222" customFormat="1" ht="18.75" customHeight="1">
      <c r="A14" s="360" t="s">
        <v>77</v>
      </c>
      <c r="B14" s="361">
        <f t="shared" si="1"/>
        <v>4</v>
      </c>
      <c r="C14" s="361">
        <v>4</v>
      </c>
      <c r="D14" s="361"/>
      <c r="E14" s="361"/>
      <c r="F14" s="361"/>
      <c r="G14" s="363"/>
    </row>
    <row r="15" spans="1:7" s="222" customFormat="1" ht="18.75" customHeight="1">
      <c r="A15" s="360" t="s">
        <v>78</v>
      </c>
      <c r="B15" s="361">
        <f t="shared" si="1"/>
        <v>20</v>
      </c>
      <c r="C15" s="361">
        <v>20</v>
      </c>
      <c r="D15" s="361"/>
      <c r="E15" s="361"/>
      <c r="F15" s="361"/>
      <c r="G15" s="363"/>
    </row>
    <row r="16" spans="1:7" s="222" customFormat="1" ht="18.75" customHeight="1">
      <c r="A16" s="360" t="s">
        <v>79</v>
      </c>
      <c r="B16" s="361">
        <f t="shared" si="1"/>
        <v>45</v>
      </c>
      <c r="C16" s="361">
        <v>45</v>
      </c>
      <c r="D16" s="361"/>
      <c r="E16" s="361"/>
      <c r="F16" s="361"/>
      <c r="G16" s="363"/>
    </row>
    <row r="17" spans="1:7" s="222" customFormat="1" ht="18.75" customHeight="1">
      <c r="A17" s="360" t="s">
        <v>80</v>
      </c>
      <c r="B17" s="361">
        <f t="shared" si="1"/>
        <v>0</v>
      </c>
      <c r="C17" s="361"/>
      <c r="D17" s="361"/>
      <c r="E17" s="361"/>
      <c r="F17" s="361"/>
      <c r="G17" s="363"/>
    </row>
    <row r="18" spans="1:7" s="222" customFormat="1" ht="18.75" customHeight="1">
      <c r="A18" s="360" t="s">
        <v>81</v>
      </c>
      <c r="B18" s="361">
        <f t="shared" si="1"/>
        <v>107</v>
      </c>
      <c r="C18" s="361">
        <v>107</v>
      </c>
      <c r="D18" s="361"/>
      <c r="E18" s="361"/>
      <c r="F18" s="361"/>
      <c r="G18" s="363"/>
    </row>
    <row r="19" spans="1:7" s="222" customFormat="1" ht="18.75" customHeight="1">
      <c r="A19" s="360" t="s">
        <v>82</v>
      </c>
      <c r="B19" s="361">
        <f t="shared" si="1"/>
        <v>51</v>
      </c>
      <c r="C19" s="361">
        <v>51</v>
      </c>
      <c r="D19" s="361"/>
      <c r="E19" s="361"/>
      <c r="F19" s="361"/>
      <c r="G19" s="363"/>
    </row>
    <row r="20" spans="1:7" s="222" customFormat="1" ht="18.75" customHeight="1">
      <c r="A20" s="360" t="s">
        <v>83</v>
      </c>
      <c r="B20" s="361">
        <f t="shared" si="1"/>
        <v>791</v>
      </c>
      <c r="C20" s="361">
        <f aca="true" t="shared" si="3" ref="C20:F20">SUM(C21:C28)</f>
        <v>791</v>
      </c>
      <c r="D20" s="361"/>
      <c r="E20" s="361">
        <f t="shared" si="3"/>
        <v>0</v>
      </c>
      <c r="F20" s="361">
        <f t="shared" si="3"/>
        <v>0</v>
      </c>
      <c r="G20" s="363"/>
    </row>
    <row r="21" spans="1:7" s="222" customFormat="1" ht="18.75" customHeight="1">
      <c r="A21" s="360" t="s">
        <v>72</v>
      </c>
      <c r="B21" s="361">
        <f t="shared" si="1"/>
        <v>604</v>
      </c>
      <c r="C21" s="361">
        <v>604</v>
      </c>
      <c r="D21" s="361"/>
      <c r="E21" s="361"/>
      <c r="F21" s="361"/>
      <c r="G21" s="363"/>
    </row>
    <row r="22" spans="1:7" s="222" customFormat="1" ht="18.75" customHeight="1">
      <c r="A22" s="360" t="s">
        <v>73</v>
      </c>
      <c r="B22" s="361">
        <f t="shared" si="1"/>
        <v>85</v>
      </c>
      <c r="C22" s="361">
        <v>85</v>
      </c>
      <c r="D22" s="361"/>
      <c r="E22" s="361"/>
      <c r="F22" s="361"/>
      <c r="G22" s="363"/>
    </row>
    <row r="23" spans="1:7" s="222" customFormat="1" ht="18.75" customHeight="1">
      <c r="A23" s="360" t="s">
        <v>74</v>
      </c>
      <c r="B23" s="361">
        <f t="shared" si="1"/>
        <v>0</v>
      </c>
      <c r="C23" s="361"/>
      <c r="D23" s="361"/>
      <c r="E23" s="361"/>
      <c r="F23" s="361"/>
      <c r="G23" s="363"/>
    </row>
    <row r="24" spans="1:7" s="222" customFormat="1" ht="18.75" customHeight="1">
      <c r="A24" s="360" t="s">
        <v>84</v>
      </c>
      <c r="B24" s="361">
        <f t="shared" si="1"/>
        <v>30</v>
      </c>
      <c r="C24" s="361">
        <v>30</v>
      </c>
      <c r="D24" s="361"/>
      <c r="E24" s="361"/>
      <c r="F24" s="361"/>
      <c r="G24" s="363"/>
    </row>
    <row r="25" spans="1:7" s="222" customFormat="1" ht="18.75" customHeight="1">
      <c r="A25" s="360" t="s">
        <v>85</v>
      </c>
      <c r="B25" s="361">
        <f t="shared" si="1"/>
        <v>30</v>
      </c>
      <c r="C25" s="361">
        <v>30</v>
      </c>
      <c r="D25" s="361"/>
      <c r="E25" s="361"/>
      <c r="F25" s="361"/>
      <c r="G25" s="363"/>
    </row>
    <row r="26" spans="1:7" s="222" customFormat="1" ht="18.75" customHeight="1">
      <c r="A26" s="360" t="s">
        <v>86</v>
      </c>
      <c r="B26" s="361">
        <f t="shared" si="1"/>
        <v>10</v>
      </c>
      <c r="C26" s="361">
        <v>10</v>
      </c>
      <c r="D26" s="361"/>
      <c r="E26" s="361"/>
      <c r="F26" s="361"/>
      <c r="G26" s="363"/>
    </row>
    <row r="27" spans="1:7" s="222" customFormat="1" ht="18.75" customHeight="1">
      <c r="A27" s="360" t="s">
        <v>81</v>
      </c>
      <c r="B27" s="361">
        <f t="shared" si="1"/>
        <v>32</v>
      </c>
      <c r="C27" s="361">
        <v>32</v>
      </c>
      <c r="D27" s="361"/>
      <c r="E27" s="361"/>
      <c r="F27" s="361"/>
      <c r="G27" s="363"/>
    </row>
    <row r="28" spans="1:7" s="222" customFormat="1" ht="18.75" customHeight="1">
      <c r="A28" s="360" t="s">
        <v>87</v>
      </c>
      <c r="B28" s="361">
        <f t="shared" si="1"/>
        <v>0</v>
      </c>
      <c r="C28" s="361"/>
      <c r="D28" s="361"/>
      <c r="E28" s="361"/>
      <c r="F28" s="361"/>
      <c r="G28" s="363"/>
    </row>
    <row r="29" spans="1:7" s="222" customFormat="1" ht="18.75" customHeight="1">
      <c r="A29" s="360" t="s">
        <v>88</v>
      </c>
      <c r="B29" s="361">
        <f t="shared" si="1"/>
        <v>12452</v>
      </c>
      <c r="C29" s="361">
        <f aca="true" t="shared" si="4" ref="C29:F29">SUM(C30:C39)</f>
        <v>12273</v>
      </c>
      <c r="D29" s="361">
        <f t="shared" si="4"/>
        <v>139</v>
      </c>
      <c r="E29" s="361">
        <f t="shared" si="4"/>
        <v>40</v>
      </c>
      <c r="F29" s="361">
        <f t="shared" si="4"/>
        <v>0</v>
      </c>
      <c r="G29" s="363"/>
    </row>
    <row r="30" spans="1:7" s="222" customFormat="1" ht="18.75" customHeight="1">
      <c r="A30" s="360" t="s">
        <v>72</v>
      </c>
      <c r="B30" s="361">
        <f t="shared" si="1"/>
        <v>6487</v>
      </c>
      <c r="C30" s="361">
        <v>6487</v>
      </c>
      <c r="D30" s="361"/>
      <c r="E30" s="361"/>
      <c r="F30" s="361"/>
      <c r="G30" s="363"/>
    </row>
    <row r="31" spans="1:7" s="222" customFormat="1" ht="18.75" customHeight="1">
      <c r="A31" s="360" t="s">
        <v>73</v>
      </c>
      <c r="B31" s="361">
        <f t="shared" si="1"/>
        <v>1383</v>
      </c>
      <c r="C31" s="361">
        <v>1383</v>
      </c>
      <c r="D31" s="361"/>
      <c r="E31" s="361"/>
      <c r="F31" s="361"/>
      <c r="G31" s="363"/>
    </row>
    <row r="32" spans="1:7" s="222" customFormat="1" ht="18.75" customHeight="1">
      <c r="A32" s="360" t="s">
        <v>74</v>
      </c>
      <c r="B32" s="361">
        <f t="shared" si="1"/>
        <v>0</v>
      </c>
      <c r="C32" s="361"/>
      <c r="D32" s="361"/>
      <c r="E32" s="361"/>
      <c r="F32" s="361"/>
      <c r="G32" s="363"/>
    </row>
    <row r="33" spans="1:7" s="222" customFormat="1" ht="18.75" customHeight="1">
      <c r="A33" s="360" t="s">
        <v>89</v>
      </c>
      <c r="B33" s="361">
        <f t="shared" si="1"/>
        <v>0</v>
      </c>
      <c r="C33" s="361"/>
      <c r="D33" s="361"/>
      <c r="E33" s="361"/>
      <c r="F33" s="361"/>
      <c r="G33" s="363"/>
    </row>
    <row r="34" spans="1:7" s="222" customFormat="1" ht="18.75" customHeight="1">
      <c r="A34" s="360" t="s">
        <v>90</v>
      </c>
      <c r="B34" s="361">
        <f t="shared" si="1"/>
        <v>0</v>
      </c>
      <c r="C34" s="361"/>
      <c r="D34" s="361"/>
      <c r="E34" s="361"/>
      <c r="F34" s="361"/>
      <c r="G34" s="363"/>
    </row>
    <row r="35" spans="1:7" s="222" customFormat="1" ht="18.75" customHeight="1">
      <c r="A35" s="360" t="s">
        <v>91</v>
      </c>
      <c r="B35" s="361">
        <f t="shared" si="1"/>
        <v>278</v>
      </c>
      <c r="C35" s="361">
        <v>238</v>
      </c>
      <c r="D35" s="361"/>
      <c r="E35" s="361">
        <v>40</v>
      </c>
      <c r="F35" s="361"/>
      <c r="G35" s="363"/>
    </row>
    <row r="36" spans="1:7" s="222" customFormat="1" ht="18.75" customHeight="1">
      <c r="A36" s="360" t="s">
        <v>92</v>
      </c>
      <c r="B36" s="361">
        <f t="shared" si="1"/>
        <v>23</v>
      </c>
      <c r="C36" s="361">
        <v>23</v>
      </c>
      <c r="D36" s="361"/>
      <c r="E36" s="361"/>
      <c r="F36" s="361"/>
      <c r="G36" s="363"/>
    </row>
    <row r="37" spans="1:7" s="222" customFormat="1" ht="18.75" customHeight="1">
      <c r="A37" s="360" t="s">
        <v>93</v>
      </c>
      <c r="B37" s="361">
        <f t="shared" si="1"/>
        <v>0</v>
      </c>
      <c r="C37" s="361"/>
      <c r="D37" s="361"/>
      <c r="E37" s="361"/>
      <c r="F37" s="361"/>
      <c r="G37" s="363"/>
    </row>
    <row r="38" spans="1:7" s="222" customFormat="1" ht="18.75" customHeight="1">
      <c r="A38" s="360" t="s">
        <v>81</v>
      </c>
      <c r="B38" s="361">
        <f t="shared" si="1"/>
        <v>4142</v>
      </c>
      <c r="C38" s="361">
        <v>4142</v>
      </c>
      <c r="D38" s="361"/>
      <c r="E38" s="361"/>
      <c r="F38" s="361"/>
      <c r="G38" s="363"/>
    </row>
    <row r="39" spans="1:7" s="222" customFormat="1" ht="18.75" customHeight="1">
      <c r="A39" s="360" t="s">
        <v>94</v>
      </c>
      <c r="B39" s="361">
        <f t="shared" si="1"/>
        <v>139</v>
      </c>
      <c r="C39" s="361"/>
      <c r="D39" s="361">
        <v>139</v>
      </c>
      <c r="E39" s="361"/>
      <c r="F39" s="361"/>
      <c r="G39" s="363"/>
    </row>
    <row r="40" spans="1:7" s="222" customFormat="1" ht="18.75" customHeight="1">
      <c r="A40" s="360" t="s">
        <v>95</v>
      </c>
      <c r="B40" s="361">
        <f t="shared" si="1"/>
        <v>741</v>
      </c>
      <c r="C40" s="361">
        <f aca="true" t="shared" si="5" ref="C40:F40">SUM(C41:C51)</f>
        <v>741</v>
      </c>
      <c r="D40" s="361"/>
      <c r="E40" s="361">
        <f t="shared" si="5"/>
        <v>0</v>
      </c>
      <c r="F40" s="361">
        <f t="shared" si="5"/>
        <v>0</v>
      </c>
      <c r="G40" s="363"/>
    </row>
    <row r="41" spans="1:7" s="222" customFormat="1" ht="18.75" customHeight="1">
      <c r="A41" s="360" t="s">
        <v>72</v>
      </c>
      <c r="B41" s="361">
        <f t="shared" si="1"/>
        <v>320</v>
      </c>
      <c r="C41" s="361">
        <v>320</v>
      </c>
      <c r="D41" s="361"/>
      <c r="E41" s="361"/>
      <c r="F41" s="361"/>
      <c r="G41" s="363"/>
    </row>
    <row r="42" spans="1:7" s="222" customFormat="1" ht="18.75" customHeight="1">
      <c r="A42" s="360" t="s">
        <v>73</v>
      </c>
      <c r="B42" s="361">
        <f t="shared" si="1"/>
        <v>0</v>
      </c>
      <c r="C42" s="361"/>
      <c r="D42" s="361"/>
      <c r="E42" s="361"/>
      <c r="F42" s="361"/>
      <c r="G42" s="363"/>
    </row>
    <row r="43" spans="1:7" s="222" customFormat="1" ht="18.75" customHeight="1">
      <c r="A43" s="360" t="s">
        <v>74</v>
      </c>
      <c r="B43" s="361">
        <f t="shared" si="1"/>
        <v>0</v>
      </c>
      <c r="C43" s="361"/>
      <c r="D43" s="361"/>
      <c r="E43" s="361"/>
      <c r="F43" s="361"/>
      <c r="G43" s="363"/>
    </row>
    <row r="44" spans="1:7" s="222" customFormat="1" ht="18.75" customHeight="1">
      <c r="A44" s="360" t="s">
        <v>96</v>
      </c>
      <c r="B44" s="361">
        <f t="shared" si="1"/>
        <v>0</v>
      </c>
      <c r="C44" s="361"/>
      <c r="D44" s="361"/>
      <c r="E44" s="361"/>
      <c r="F44" s="361"/>
      <c r="G44" s="363"/>
    </row>
    <row r="45" spans="1:7" s="222" customFormat="1" ht="18.75" customHeight="1">
      <c r="A45" s="360" t="s">
        <v>97</v>
      </c>
      <c r="B45" s="361">
        <f t="shared" si="1"/>
        <v>0</v>
      </c>
      <c r="C45" s="361"/>
      <c r="D45" s="361"/>
      <c r="E45" s="361"/>
      <c r="F45" s="361"/>
      <c r="G45" s="363"/>
    </row>
    <row r="46" spans="1:7" s="222" customFormat="1" ht="18.75" customHeight="1">
      <c r="A46" s="360" t="s">
        <v>98</v>
      </c>
      <c r="B46" s="361">
        <f t="shared" si="1"/>
        <v>0</v>
      </c>
      <c r="C46" s="361"/>
      <c r="D46" s="361"/>
      <c r="E46" s="361"/>
      <c r="F46" s="361"/>
      <c r="G46" s="363"/>
    </row>
    <row r="47" spans="1:7" s="222" customFormat="1" ht="18.75" customHeight="1">
      <c r="A47" s="360" t="s">
        <v>99</v>
      </c>
      <c r="B47" s="361">
        <f t="shared" si="1"/>
        <v>0</v>
      </c>
      <c r="C47" s="361"/>
      <c r="D47" s="361"/>
      <c r="E47" s="361"/>
      <c r="F47" s="361"/>
      <c r="G47" s="363"/>
    </row>
    <row r="48" spans="1:7" s="222" customFormat="1" ht="18.75" customHeight="1">
      <c r="A48" s="360" t="s">
        <v>100</v>
      </c>
      <c r="B48" s="361">
        <f t="shared" si="1"/>
        <v>5</v>
      </c>
      <c r="C48" s="361">
        <v>5</v>
      </c>
      <c r="D48" s="361"/>
      <c r="E48" s="361"/>
      <c r="F48" s="361"/>
      <c r="G48" s="363"/>
    </row>
    <row r="49" spans="1:7" s="222" customFormat="1" ht="18.75" customHeight="1">
      <c r="A49" s="360" t="s">
        <v>101</v>
      </c>
      <c r="B49" s="361">
        <f t="shared" si="1"/>
        <v>0</v>
      </c>
      <c r="C49" s="361"/>
      <c r="D49" s="361"/>
      <c r="E49" s="361"/>
      <c r="F49" s="361"/>
      <c r="G49" s="363"/>
    </row>
    <row r="50" spans="1:7" s="222" customFormat="1" ht="18.75" customHeight="1">
      <c r="A50" s="360" t="s">
        <v>81</v>
      </c>
      <c r="B50" s="361">
        <f t="shared" si="1"/>
        <v>308</v>
      </c>
      <c r="C50" s="361">
        <v>308</v>
      </c>
      <c r="D50" s="361"/>
      <c r="E50" s="361"/>
      <c r="F50" s="361"/>
      <c r="G50" s="363"/>
    </row>
    <row r="51" spans="1:7" s="222" customFormat="1" ht="18.75" customHeight="1">
      <c r="A51" s="360" t="s">
        <v>102</v>
      </c>
      <c r="B51" s="361">
        <f t="shared" si="1"/>
        <v>108</v>
      </c>
      <c r="C51" s="361">
        <v>108</v>
      </c>
      <c r="D51" s="361"/>
      <c r="E51" s="361"/>
      <c r="F51" s="361"/>
      <c r="G51" s="363"/>
    </row>
    <row r="52" spans="1:7" s="222" customFormat="1" ht="18.75" customHeight="1">
      <c r="A52" s="360" t="s">
        <v>103</v>
      </c>
      <c r="B52" s="361">
        <f t="shared" si="1"/>
        <v>564</v>
      </c>
      <c r="C52" s="361">
        <f aca="true" t="shared" si="6" ref="C52:F52">SUM(C53:C62)</f>
        <v>564</v>
      </c>
      <c r="D52" s="361"/>
      <c r="E52" s="361">
        <f t="shared" si="6"/>
        <v>0</v>
      </c>
      <c r="F52" s="361">
        <f t="shared" si="6"/>
        <v>0</v>
      </c>
      <c r="G52" s="363"/>
    </row>
    <row r="53" spans="1:7" s="222" customFormat="1" ht="18.75" customHeight="1">
      <c r="A53" s="360" t="s">
        <v>72</v>
      </c>
      <c r="B53" s="361">
        <f t="shared" si="1"/>
        <v>120</v>
      </c>
      <c r="C53" s="361">
        <v>120</v>
      </c>
      <c r="D53" s="361"/>
      <c r="E53" s="361"/>
      <c r="F53" s="361"/>
      <c r="G53" s="363"/>
    </row>
    <row r="54" spans="1:7" s="222" customFormat="1" ht="18.75" customHeight="1">
      <c r="A54" s="360" t="s">
        <v>73</v>
      </c>
      <c r="B54" s="361">
        <f t="shared" si="1"/>
        <v>0</v>
      </c>
      <c r="C54" s="361"/>
      <c r="D54" s="361"/>
      <c r="E54" s="361"/>
      <c r="F54" s="361"/>
      <c r="G54" s="363"/>
    </row>
    <row r="55" spans="1:7" s="222" customFormat="1" ht="18.75" customHeight="1">
      <c r="A55" s="360" t="s">
        <v>74</v>
      </c>
      <c r="B55" s="361">
        <f t="shared" si="1"/>
        <v>0</v>
      </c>
      <c r="C55" s="361"/>
      <c r="D55" s="361"/>
      <c r="E55" s="361"/>
      <c r="F55" s="361"/>
      <c r="G55" s="363"/>
    </row>
    <row r="56" spans="1:7" s="222" customFormat="1" ht="18.75" customHeight="1">
      <c r="A56" s="360" t="s">
        <v>104</v>
      </c>
      <c r="B56" s="361">
        <f t="shared" si="1"/>
        <v>0</v>
      </c>
      <c r="C56" s="361"/>
      <c r="D56" s="361"/>
      <c r="E56" s="361"/>
      <c r="F56" s="361"/>
      <c r="G56" s="363"/>
    </row>
    <row r="57" spans="1:7" s="222" customFormat="1" ht="18.75" customHeight="1">
      <c r="A57" s="360" t="s">
        <v>105</v>
      </c>
      <c r="B57" s="361">
        <f t="shared" si="1"/>
        <v>174</v>
      </c>
      <c r="C57" s="361">
        <v>174</v>
      </c>
      <c r="D57" s="361"/>
      <c r="E57" s="361"/>
      <c r="F57" s="361"/>
      <c r="G57" s="363"/>
    </row>
    <row r="58" spans="1:7" s="222" customFormat="1" ht="18.75" customHeight="1">
      <c r="A58" s="360" t="s">
        <v>106</v>
      </c>
      <c r="B58" s="361">
        <f t="shared" si="1"/>
        <v>7</v>
      </c>
      <c r="C58" s="361">
        <v>7</v>
      </c>
      <c r="D58" s="361"/>
      <c r="E58" s="361"/>
      <c r="F58" s="361"/>
      <c r="G58" s="363"/>
    </row>
    <row r="59" spans="1:7" s="222" customFormat="1" ht="18.75" customHeight="1">
      <c r="A59" s="360" t="s">
        <v>107</v>
      </c>
      <c r="B59" s="361">
        <f t="shared" si="1"/>
        <v>100</v>
      </c>
      <c r="C59" s="361">
        <v>100</v>
      </c>
      <c r="D59" s="361"/>
      <c r="E59" s="361"/>
      <c r="F59" s="361"/>
      <c r="G59" s="363"/>
    </row>
    <row r="60" spans="1:7" s="222" customFormat="1" ht="18.75" customHeight="1">
      <c r="A60" s="360" t="s">
        <v>108</v>
      </c>
      <c r="B60" s="361">
        <f t="shared" si="1"/>
        <v>0</v>
      </c>
      <c r="C60" s="361"/>
      <c r="D60" s="361"/>
      <c r="E60" s="361"/>
      <c r="F60" s="361"/>
      <c r="G60" s="363"/>
    </row>
    <row r="61" spans="1:7" s="222" customFormat="1" ht="18.75" customHeight="1">
      <c r="A61" s="360" t="s">
        <v>81</v>
      </c>
      <c r="B61" s="361">
        <f t="shared" si="1"/>
        <v>163</v>
      </c>
      <c r="C61" s="361">
        <v>163</v>
      </c>
      <c r="D61" s="361"/>
      <c r="E61" s="361"/>
      <c r="F61" s="361"/>
      <c r="G61" s="363"/>
    </row>
    <row r="62" spans="1:7" s="222" customFormat="1" ht="18.75" customHeight="1">
      <c r="A62" s="360" t="s">
        <v>109</v>
      </c>
      <c r="B62" s="361">
        <f t="shared" si="1"/>
        <v>0</v>
      </c>
      <c r="C62" s="361"/>
      <c r="D62" s="361"/>
      <c r="E62" s="361"/>
      <c r="F62" s="361"/>
      <c r="G62" s="363"/>
    </row>
    <row r="63" spans="1:7" s="222" customFormat="1" ht="18.75" customHeight="1">
      <c r="A63" s="360" t="s">
        <v>110</v>
      </c>
      <c r="B63" s="361">
        <f t="shared" si="1"/>
        <v>1109</v>
      </c>
      <c r="C63" s="361">
        <f aca="true" t="shared" si="7" ref="C63:F63">SUM(C64:C73)</f>
        <v>1109</v>
      </c>
      <c r="D63" s="361"/>
      <c r="E63" s="361">
        <f t="shared" si="7"/>
        <v>0</v>
      </c>
      <c r="F63" s="361">
        <f t="shared" si="7"/>
        <v>0</v>
      </c>
      <c r="G63" s="363"/>
    </row>
    <row r="64" spans="1:7" s="222" customFormat="1" ht="18.75" customHeight="1">
      <c r="A64" s="360" t="s">
        <v>72</v>
      </c>
      <c r="B64" s="361">
        <f t="shared" si="1"/>
        <v>486</v>
      </c>
      <c r="C64" s="361">
        <v>486</v>
      </c>
      <c r="D64" s="361"/>
      <c r="E64" s="361"/>
      <c r="F64" s="361"/>
      <c r="G64" s="363"/>
    </row>
    <row r="65" spans="1:7" s="222" customFormat="1" ht="18.75" customHeight="1">
      <c r="A65" s="360" t="s">
        <v>73</v>
      </c>
      <c r="B65" s="361">
        <f t="shared" si="1"/>
        <v>415</v>
      </c>
      <c r="C65" s="361">
        <v>415</v>
      </c>
      <c r="D65" s="361"/>
      <c r="E65" s="361"/>
      <c r="F65" s="361"/>
      <c r="G65" s="363"/>
    </row>
    <row r="66" spans="1:7" s="222" customFormat="1" ht="18.75" customHeight="1">
      <c r="A66" s="360" t="s">
        <v>74</v>
      </c>
      <c r="B66" s="361">
        <f t="shared" si="1"/>
        <v>0</v>
      </c>
      <c r="C66" s="361"/>
      <c r="D66" s="361"/>
      <c r="E66" s="361"/>
      <c r="F66" s="361"/>
      <c r="G66" s="363"/>
    </row>
    <row r="67" spans="1:7" s="222" customFormat="1" ht="18.75" customHeight="1">
      <c r="A67" s="360" t="s">
        <v>111</v>
      </c>
      <c r="B67" s="361">
        <f t="shared" si="1"/>
        <v>0</v>
      </c>
      <c r="C67" s="361"/>
      <c r="D67" s="361"/>
      <c r="E67" s="361"/>
      <c r="F67" s="361"/>
      <c r="G67" s="363"/>
    </row>
    <row r="68" spans="1:7" s="222" customFormat="1" ht="18.75" customHeight="1">
      <c r="A68" s="360" t="s">
        <v>112</v>
      </c>
      <c r="B68" s="361">
        <f t="shared" si="1"/>
        <v>0</v>
      </c>
      <c r="C68" s="361"/>
      <c r="D68" s="361"/>
      <c r="E68" s="361"/>
      <c r="F68" s="361"/>
      <c r="G68" s="363"/>
    </row>
    <row r="69" spans="1:7" s="222" customFormat="1" ht="18.75" customHeight="1">
      <c r="A69" s="360" t="s">
        <v>113</v>
      </c>
      <c r="B69" s="361">
        <f t="shared" si="1"/>
        <v>0</v>
      </c>
      <c r="C69" s="361"/>
      <c r="D69" s="361"/>
      <c r="E69" s="361"/>
      <c r="F69" s="361"/>
      <c r="G69" s="363"/>
    </row>
    <row r="70" spans="1:7" s="222" customFormat="1" ht="18.75" customHeight="1">
      <c r="A70" s="360" t="s">
        <v>114</v>
      </c>
      <c r="B70" s="361">
        <f t="shared" si="1"/>
        <v>0</v>
      </c>
      <c r="C70" s="361"/>
      <c r="D70" s="361"/>
      <c r="E70" s="361"/>
      <c r="F70" s="361"/>
      <c r="G70" s="363"/>
    </row>
    <row r="71" spans="1:7" s="222" customFormat="1" ht="18.75" customHeight="1">
      <c r="A71" s="360" t="s">
        <v>115</v>
      </c>
      <c r="B71" s="361">
        <f t="shared" si="1"/>
        <v>0</v>
      </c>
      <c r="C71" s="361"/>
      <c r="D71" s="361"/>
      <c r="E71" s="361"/>
      <c r="F71" s="361"/>
      <c r="G71" s="363"/>
    </row>
    <row r="72" spans="1:7" s="222" customFormat="1" ht="18.75" customHeight="1">
      <c r="A72" s="360" t="s">
        <v>81</v>
      </c>
      <c r="B72" s="361">
        <f aca="true" t="shared" si="8" ref="B72:B102">SUM(C72:F72)</f>
        <v>208</v>
      </c>
      <c r="C72" s="361">
        <v>208</v>
      </c>
      <c r="D72" s="361"/>
      <c r="E72" s="361"/>
      <c r="F72" s="361"/>
      <c r="G72" s="363"/>
    </row>
    <row r="73" spans="1:7" s="222" customFormat="1" ht="18.75" customHeight="1">
      <c r="A73" s="360" t="s">
        <v>116</v>
      </c>
      <c r="B73" s="361">
        <f t="shared" si="8"/>
        <v>0</v>
      </c>
      <c r="C73" s="361"/>
      <c r="D73" s="361"/>
      <c r="E73" s="361"/>
      <c r="F73" s="361"/>
      <c r="G73" s="363"/>
    </row>
    <row r="74" spans="1:7" s="222" customFormat="1" ht="18.75" customHeight="1">
      <c r="A74" s="360" t="s">
        <v>117</v>
      </c>
      <c r="B74" s="361">
        <f t="shared" si="8"/>
        <v>810</v>
      </c>
      <c r="C74" s="361">
        <f aca="true" t="shared" si="9" ref="C74:F74">SUM(C75:C85)</f>
        <v>518</v>
      </c>
      <c r="D74" s="361">
        <f t="shared" si="9"/>
        <v>0</v>
      </c>
      <c r="E74" s="361">
        <f t="shared" si="9"/>
        <v>292</v>
      </c>
      <c r="F74" s="361">
        <f t="shared" si="9"/>
        <v>0</v>
      </c>
      <c r="G74" s="363"/>
    </row>
    <row r="75" spans="1:7" s="222" customFormat="1" ht="18.75" customHeight="1">
      <c r="A75" s="360" t="s">
        <v>72</v>
      </c>
      <c r="B75" s="361">
        <f t="shared" si="8"/>
        <v>460</v>
      </c>
      <c r="C75" s="361">
        <v>460</v>
      </c>
      <c r="D75" s="361"/>
      <c r="E75" s="361"/>
      <c r="F75" s="361"/>
      <c r="G75" s="363"/>
    </row>
    <row r="76" spans="1:7" s="222" customFormat="1" ht="18.75" customHeight="1">
      <c r="A76" s="360" t="s">
        <v>73</v>
      </c>
      <c r="B76" s="361">
        <f t="shared" si="8"/>
        <v>350</v>
      </c>
      <c r="C76" s="361">
        <v>58</v>
      </c>
      <c r="D76" s="361"/>
      <c r="E76" s="361">
        <v>292</v>
      </c>
      <c r="F76" s="361"/>
      <c r="G76" s="363"/>
    </row>
    <row r="77" spans="1:7" s="222" customFormat="1" ht="18.75" customHeight="1">
      <c r="A77" s="360" t="s">
        <v>74</v>
      </c>
      <c r="B77" s="361">
        <f t="shared" si="8"/>
        <v>0</v>
      </c>
      <c r="C77" s="361"/>
      <c r="D77" s="361"/>
      <c r="E77" s="361"/>
      <c r="F77" s="361"/>
      <c r="G77" s="363"/>
    </row>
    <row r="78" spans="1:7" s="222" customFormat="1" ht="18.75" customHeight="1">
      <c r="A78" s="360" t="s">
        <v>118</v>
      </c>
      <c r="B78" s="361">
        <f t="shared" si="8"/>
        <v>0</v>
      </c>
      <c r="C78" s="361"/>
      <c r="D78" s="361"/>
      <c r="E78" s="361"/>
      <c r="F78" s="361"/>
      <c r="G78" s="363"/>
    </row>
    <row r="79" spans="1:7" s="222" customFormat="1" ht="18.75" customHeight="1">
      <c r="A79" s="360" t="s">
        <v>119</v>
      </c>
      <c r="B79" s="361">
        <f t="shared" si="8"/>
        <v>0</v>
      </c>
      <c r="C79" s="361"/>
      <c r="D79" s="361"/>
      <c r="E79" s="361"/>
      <c r="F79" s="361"/>
      <c r="G79" s="363"/>
    </row>
    <row r="80" spans="1:7" s="222" customFormat="1" ht="18.75" customHeight="1">
      <c r="A80" s="360" t="s">
        <v>120</v>
      </c>
      <c r="B80" s="361">
        <f t="shared" si="8"/>
        <v>0</v>
      </c>
      <c r="C80" s="361"/>
      <c r="D80" s="361"/>
      <c r="E80" s="361"/>
      <c r="F80" s="361"/>
      <c r="G80" s="363"/>
    </row>
    <row r="81" spans="1:7" s="222" customFormat="1" ht="18.75" customHeight="1">
      <c r="A81" s="360" t="s">
        <v>121</v>
      </c>
      <c r="B81" s="361">
        <f t="shared" si="8"/>
        <v>0</v>
      </c>
      <c r="C81" s="361"/>
      <c r="D81" s="361"/>
      <c r="E81" s="361"/>
      <c r="F81" s="361"/>
      <c r="G81" s="363"/>
    </row>
    <row r="82" spans="1:7" s="222" customFormat="1" ht="18.75" customHeight="1">
      <c r="A82" s="360" t="s">
        <v>122</v>
      </c>
      <c r="B82" s="361">
        <f t="shared" si="8"/>
        <v>0</v>
      </c>
      <c r="C82" s="361"/>
      <c r="D82" s="361"/>
      <c r="E82" s="361"/>
      <c r="F82" s="361"/>
      <c r="G82" s="363"/>
    </row>
    <row r="83" spans="1:7" s="222" customFormat="1" ht="18.75" customHeight="1">
      <c r="A83" s="360" t="s">
        <v>114</v>
      </c>
      <c r="B83" s="361">
        <f t="shared" si="8"/>
        <v>0</v>
      </c>
      <c r="C83" s="361"/>
      <c r="D83" s="361"/>
      <c r="E83" s="361"/>
      <c r="F83" s="361"/>
      <c r="G83" s="363"/>
    </row>
    <row r="84" spans="1:7" s="222" customFormat="1" ht="18.75" customHeight="1">
      <c r="A84" s="360" t="s">
        <v>81</v>
      </c>
      <c r="B84" s="361">
        <f t="shared" si="8"/>
        <v>0</v>
      </c>
      <c r="C84" s="361"/>
      <c r="D84" s="361"/>
      <c r="E84" s="361"/>
      <c r="F84" s="361"/>
      <c r="G84" s="363"/>
    </row>
    <row r="85" spans="1:7" s="222" customFormat="1" ht="18.75" customHeight="1">
      <c r="A85" s="360" t="s">
        <v>123</v>
      </c>
      <c r="B85" s="361">
        <f t="shared" si="8"/>
        <v>0</v>
      </c>
      <c r="C85" s="361"/>
      <c r="D85" s="361"/>
      <c r="E85" s="361"/>
      <c r="F85" s="361"/>
      <c r="G85" s="363"/>
    </row>
    <row r="86" spans="1:7" s="222" customFormat="1" ht="18.75" customHeight="1">
      <c r="A86" s="360" t="s">
        <v>124</v>
      </c>
      <c r="B86" s="361">
        <f t="shared" si="8"/>
        <v>722</v>
      </c>
      <c r="C86" s="361">
        <f aca="true" t="shared" si="10" ref="C86:F86">SUM(C87:C94)</f>
        <v>722</v>
      </c>
      <c r="D86" s="361"/>
      <c r="E86" s="361">
        <f t="shared" si="10"/>
        <v>0</v>
      </c>
      <c r="F86" s="361">
        <f t="shared" si="10"/>
        <v>0</v>
      </c>
      <c r="G86" s="363"/>
    </row>
    <row r="87" spans="1:7" s="222" customFormat="1" ht="18.75" customHeight="1">
      <c r="A87" s="360" t="s">
        <v>72</v>
      </c>
      <c r="B87" s="361">
        <f t="shared" si="8"/>
        <v>161</v>
      </c>
      <c r="C87" s="361">
        <v>161</v>
      </c>
      <c r="D87" s="361"/>
      <c r="E87" s="361"/>
      <c r="F87" s="361"/>
      <c r="G87" s="363"/>
    </row>
    <row r="88" spans="1:7" s="222" customFormat="1" ht="18.75" customHeight="1">
      <c r="A88" s="360" t="s">
        <v>73</v>
      </c>
      <c r="B88" s="361">
        <f t="shared" si="8"/>
        <v>0</v>
      </c>
      <c r="C88" s="361"/>
      <c r="D88" s="361"/>
      <c r="E88" s="361"/>
      <c r="F88" s="361"/>
      <c r="G88" s="363"/>
    </row>
    <row r="89" spans="1:7" s="222" customFormat="1" ht="18.75" customHeight="1">
      <c r="A89" s="360" t="s">
        <v>74</v>
      </c>
      <c r="B89" s="361">
        <f t="shared" si="8"/>
        <v>0</v>
      </c>
      <c r="C89" s="361"/>
      <c r="D89" s="361"/>
      <c r="E89" s="361"/>
      <c r="F89" s="361"/>
      <c r="G89" s="363"/>
    </row>
    <row r="90" spans="1:7" s="222" customFormat="1" ht="18.75" customHeight="1">
      <c r="A90" s="360" t="s">
        <v>125</v>
      </c>
      <c r="B90" s="361">
        <f t="shared" si="8"/>
        <v>311</v>
      </c>
      <c r="C90" s="361">
        <v>311</v>
      </c>
      <c r="D90" s="361"/>
      <c r="E90" s="361"/>
      <c r="F90" s="361"/>
      <c r="G90" s="363"/>
    </row>
    <row r="91" spans="1:7" s="222" customFormat="1" ht="18.75" customHeight="1">
      <c r="A91" s="360" t="s">
        <v>126</v>
      </c>
      <c r="B91" s="361">
        <f t="shared" si="8"/>
        <v>0</v>
      </c>
      <c r="C91" s="361"/>
      <c r="D91" s="361"/>
      <c r="E91" s="361"/>
      <c r="F91" s="361"/>
      <c r="G91" s="363"/>
    </row>
    <row r="92" spans="1:7" s="222" customFormat="1" ht="18.75" customHeight="1">
      <c r="A92" s="360" t="s">
        <v>114</v>
      </c>
      <c r="B92" s="361">
        <f t="shared" si="8"/>
        <v>0</v>
      </c>
      <c r="C92" s="361"/>
      <c r="D92" s="361"/>
      <c r="E92" s="361"/>
      <c r="F92" s="361"/>
      <c r="G92" s="363"/>
    </row>
    <row r="93" spans="1:7" s="222" customFormat="1" ht="18.75" customHeight="1">
      <c r="A93" s="360" t="s">
        <v>81</v>
      </c>
      <c r="B93" s="361">
        <f t="shared" si="8"/>
        <v>170</v>
      </c>
      <c r="C93" s="361">
        <v>170</v>
      </c>
      <c r="D93" s="361"/>
      <c r="E93" s="361"/>
      <c r="F93" s="361"/>
      <c r="G93" s="363"/>
    </row>
    <row r="94" spans="1:7" s="222" customFormat="1" ht="18.75" customHeight="1">
      <c r="A94" s="360" t="s">
        <v>127</v>
      </c>
      <c r="B94" s="361">
        <f t="shared" si="8"/>
        <v>80</v>
      </c>
      <c r="C94" s="361">
        <v>80</v>
      </c>
      <c r="D94" s="361"/>
      <c r="E94" s="361"/>
      <c r="F94" s="361"/>
      <c r="G94" s="363"/>
    </row>
    <row r="95" spans="1:7" s="222" customFormat="1" ht="18.75" customHeight="1">
      <c r="A95" s="360" t="s">
        <v>128</v>
      </c>
      <c r="B95" s="361">
        <f t="shared" si="8"/>
        <v>0</v>
      </c>
      <c r="C95" s="361">
        <f>SUM(C96:C98)</f>
        <v>0</v>
      </c>
      <c r="D95" s="361"/>
      <c r="E95" s="361"/>
      <c r="F95" s="361"/>
      <c r="G95" s="363"/>
    </row>
    <row r="96" spans="1:7" s="222" customFormat="1" ht="18.75" customHeight="1">
      <c r="A96" s="360" t="s">
        <v>72</v>
      </c>
      <c r="B96" s="361">
        <f t="shared" si="8"/>
        <v>0</v>
      </c>
      <c r="C96" s="361"/>
      <c r="D96" s="361"/>
      <c r="E96" s="361"/>
      <c r="F96" s="361"/>
      <c r="G96" s="363"/>
    </row>
    <row r="97" spans="1:7" s="222" customFormat="1" ht="18.75" customHeight="1">
      <c r="A97" s="360" t="s">
        <v>73</v>
      </c>
      <c r="B97" s="361">
        <f t="shared" si="8"/>
        <v>0</v>
      </c>
      <c r="C97" s="361"/>
      <c r="D97" s="361"/>
      <c r="E97" s="361"/>
      <c r="F97" s="361"/>
      <c r="G97" s="363"/>
    </row>
    <row r="98" spans="1:7" s="222" customFormat="1" ht="18.75" customHeight="1">
      <c r="A98" s="360" t="s">
        <v>129</v>
      </c>
      <c r="B98" s="361">
        <f t="shared" si="8"/>
        <v>0</v>
      </c>
      <c r="C98" s="361"/>
      <c r="D98" s="361"/>
      <c r="E98" s="361"/>
      <c r="F98" s="361"/>
      <c r="G98" s="363"/>
    </row>
    <row r="99" spans="1:7" s="222" customFormat="1" ht="18.75" customHeight="1">
      <c r="A99" s="360" t="s">
        <v>130</v>
      </c>
      <c r="B99" s="361">
        <f t="shared" si="8"/>
        <v>0</v>
      </c>
      <c r="C99" s="361">
        <f aca="true" t="shared" si="11" ref="C99:F99">SUM(C100:C105)</f>
        <v>0</v>
      </c>
      <c r="D99" s="361"/>
      <c r="E99" s="361">
        <f t="shared" si="11"/>
        <v>0</v>
      </c>
      <c r="F99" s="361">
        <f t="shared" si="11"/>
        <v>0</v>
      </c>
      <c r="G99" s="363"/>
    </row>
    <row r="100" spans="1:7" s="222" customFormat="1" ht="18.75" customHeight="1">
      <c r="A100" s="360" t="s">
        <v>72</v>
      </c>
      <c r="B100" s="361">
        <f t="shared" si="8"/>
        <v>0</v>
      </c>
      <c r="C100" s="361"/>
      <c r="D100" s="361"/>
      <c r="E100" s="361"/>
      <c r="F100" s="361"/>
      <c r="G100" s="363"/>
    </row>
    <row r="101" spans="1:7" s="222" customFormat="1" ht="18.75" customHeight="1">
      <c r="A101" s="360" t="s">
        <v>73</v>
      </c>
      <c r="B101" s="361">
        <f t="shared" si="8"/>
        <v>0</v>
      </c>
      <c r="C101" s="361"/>
      <c r="D101" s="361"/>
      <c r="E101" s="361"/>
      <c r="F101" s="361"/>
      <c r="G101" s="363"/>
    </row>
    <row r="102" spans="1:7" s="222" customFormat="1" ht="18.75" customHeight="1">
      <c r="A102" s="360" t="s">
        <v>74</v>
      </c>
      <c r="B102" s="361">
        <f t="shared" si="8"/>
        <v>0</v>
      </c>
      <c r="C102" s="361"/>
      <c r="D102" s="361"/>
      <c r="E102" s="361"/>
      <c r="F102" s="361"/>
      <c r="G102" s="363"/>
    </row>
    <row r="103" spans="1:7" s="222" customFormat="1" ht="18.75" customHeight="1">
      <c r="A103" s="360" t="s">
        <v>131</v>
      </c>
      <c r="B103" s="361">
        <f aca="true" t="shared" si="12" ref="B103:B135">SUM(C103:F103)</f>
        <v>0</v>
      </c>
      <c r="C103" s="361"/>
      <c r="D103" s="361"/>
      <c r="E103" s="361"/>
      <c r="F103" s="361"/>
      <c r="G103" s="363"/>
    </row>
    <row r="104" spans="1:7" s="222" customFormat="1" ht="18.75" customHeight="1">
      <c r="A104" s="360" t="s">
        <v>81</v>
      </c>
      <c r="B104" s="361">
        <f t="shared" si="12"/>
        <v>0</v>
      </c>
      <c r="C104" s="361"/>
      <c r="D104" s="361"/>
      <c r="E104" s="361"/>
      <c r="F104" s="361"/>
      <c r="G104" s="363"/>
    </row>
    <row r="105" spans="1:7" s="222" customFormat="1" ht="18.75" customHeight="1">
      <c r="A105" s="360" t="s">
        <v>132</v>
      </c>
      <c r="B105" s="361">
        <f t="shared" si="12"/>
        <v>0</v>
      </c>
      <c r="C105" s="361"/>
      <c r="D105" s="361"/>
      <c r="E105" s="361"/>
      <c r="F105" s="361"/>
      <c r="G105" s="363"/>
    </row>
    <row r="106" spans="1:7" s="222" customFormat="1" ht="18.75" customHeight="1">
      <c r="A106" s="360" t="s">
        <v>133</v>
      </c>
      <c r="B106" s="361">
        <f t="shared" si="12"/>
        <v>1300</v>
      </c>
      <c r="C106" s="361">
        <f aca="true" t="shared" si="13" ref="C106:F106">SUM(C107:C114)</f>
        <v>1300</v>
      </c>
      <c r="D106" s="361"/>
      <c r="E106" s="361">
        <f t="shared" si="13"/>
        <v>0</v>
      </c>
      <c r="F106" s="361">
        <f t="shared" si="13"/>
        <v>0</v>
      </c>
      <c r="G106" s="363"/>
    </row>
    <row r="107" spans="1:7" s="222" customFormat="1" ht="18.75" customHeight="1">
      <c r="A107" s="360" t="s">
        <v>72</v>
      </c>
      <c r="B107" s="361">
        <f t="shared" si="12"/>
        <v>764</v>
      </c>
      <c r="C107" s="361">
        <v>764</v>
      </c>
      <c r="D107" s="361"/>
      <c r="E107" s="361"/>
      <c r="F107" s="361"/>
      <c r="G107" s="363"/>
    </row>
    <row r="108" spans="1:7" s="222" customFormat="1" ht="18.75" customHeight="1">
      <c r="A108" s="360" t="s">
        <v>73</v>
      </c>
      <c r="B108" s="361">
        <f t="shared" si="12"/>
        <v>536</v>
      </c>
      <c r="C108" s="361">
        <v>536</v>
      </c>
      <c r="D108" s="361"/>
      <c r="E108" s="361"/>
      <c r="F108" s="361"/>
      <c r="G108" s="363"/>
    </row>
    <row r="109" spans="1:7" s="222" customFormat="1" ht="18.75" customHeight="1">
      <c r="A109" s="360" t="s">
        <v>74</v>
      </c>
      <c r="B109" s="361">
        <f t="shared" si="12"/>
        <v>0</v>
      </c>
      <c r="C109" s="361"/>
      <c r="D109" s="361"/>
      <c r="E109" s="361"/>
      <c r="F109" s="361"/>
      <c r="G109" s="363"/>
    </row>
    <row r="110" spans="1:7" s="222" customFormat="1" ht="18.75" customHeight="1">
      <c r="A110" s="360" t="s">
        <v>134</v>
      </c>
      <c r="B110" s="361">
        <f t="shared" si="12"/>
        <v>0</v>
      </c>
      <c r="C110" s="361"/>
      <c r="D110" s="361"/>
      <c r="E110" s="361"/>
      <c r="F110" s="361"/>
      <c r="G110" s="363"/>
    </row>
    <row r="111" spans="1:7" s="222" customFormat="1" ht="18.75" customHeight="1">
      <c r="A111" s="360" t="s">
        <v>135</v>
      </c>
      <c r="B111" s="361">
        <f t="shared" si="12"/>
        <v>0</v>
      </c>
      <c r="C111" s="361"/>
      <c r="D111" s="361"/>
      <c r="E111" s="361"/>
      <c r="F111" s="361"/>
      <c r="G111" s="363"/>
    </row>
    <row r="112" spans="1:7" s="222" customFormat="1" ht="18.75" customHeight="1">
      <c r="A112" s="360" t="s">
        <v>136</v>
      </c>
      <c r="B112" s="361">
        <f t="shared" si="12"/>
        <v>0</v>
      </c>
      <c r="C112" s="361"/>
      <c r="D112" s="361"/>
      <c r="E112" s="361"/>
      <c r="F112" s="361"/>
      <c r="G112" s="363"/>
    </row>
    <row r="113" spans="1:7" s="222" customFormat="1" ht="18.75" customHeight="1">
      <c r="A113" s="360" t="s">
        <v>81</v>
      </c>
      <c r="B113" s="361">
        <f t="shared" si="12"/>
        <v>0</v>
      </c>
      <c r="C113" s="361"/>
      <c r="D113" s="361"/>
      <c r="E113" s="361"/>
      <c r="F113" s="361"/>
      <c r="G113" s="363"/>
    </row>
    <row r="114" spans="1:7" s="222" customFormat="1" ht="18.75" customHeight="1">
      <c r="A114" s="360" t="s">
        <v>137</v>
      </c>
      <c r="B114" s="361">
        <f t="shared" si="12"/>
        <v>0</v>
      </c>
      <c r="C114" s="361"/>
      <c r="D114" s="361"/>
      <c r="E114" s="361"/>
      <c r="F114" s="361"/>
      <c r="G114" s="363"/>
    </row>
    <row r="115" spans="1:7" s="222" customFormat="1" ht="18.75" customHeight="1">
      <c r="A115" s="360" t="s">
        <v>138</v>
      </c>
      <c r="B115" s="361">
        <f t="shared" si="12"/>
        <v>493</v>
      </c>
      <c r="C115" s="361">
        <f aca="true" t="shared" si="14" ref="C115:F115">SUM(C116:C122)</f>
        <v>493</v>
      </c>
      <c r="D115" s="361"/>
      <c r="E115" s="361">
        <f t="shared" si="14"/>
        <v>0</v>
      </c>
      <c r="F115" s="361">
        <f t="shared" si="14"/>
        <v>0</v>
      </c>
      <c r="G115" s="363"/>
    </row>
    <row r="116" spans="1:7" s="222" customFormat="1" ht="18.75" customHeight="1">
      <c r="A116" s="360" t="s">
        <v>72</v>
      </c>
      <c r="B116" s="361">
        <f t="shared" si="12"/>
        <v>229</v>
      </c>
      <c r="C116" s="361">
        <v>229</v>
      </c>
      <c r="D116" s="361"/>
      <c r="E116" s="361"/>
      <c r="F116" s="361"/>
      <c r="G116" s="363"/>
    </row>
    <row r="117" spans="1:7" s="222" customFormat="1" ht="18.75" customHeight="1">
      <c r="A117" s="360" t="s">
        <v>73</v>
      </c>
      <c r="B117" s="361">
        <f t="shared" si="12"/>
        <v>0</v>
      </c>
      <c r="C117" s="361"/>
      <c r="D117" s="361"/>
      <c r="E117" s="361"/>
      <c r="F117" s="361"/>
      <c r="G117" s="363"/>
    </row>
    <row r="118" spans="1:7" s="222" customFormat="1" ht="18.75" customHeight="1">
      <c r="A118" s="360" t="s">
        <v>74</v>
      </c>
      <c r="B118" s="361">
        <f t="shared" si="12"/>
        <v>0</v>
      </c>
      <c r="C118" s="361"/>
      <c r="D118" s="361"/>
      <c r="E118" s="361"/>
      <c r="F118" s="361"/>
      <c r="G118" s="363"/>
    </row>
    <row r="119" spans="1:7" s="222" customFormat="1" ht="18.75" customHeight="1">
      <c r="A119" s="360" t="s">
        <v>139</v>
      </c>
      <c r="B119" s="361">
        <f t="shared" si="12"/>
        <v>0</v>
      </c>
      <c r="C119" s="361"/>
      <c r="D119" s="361"/>
      <c r="E119" s="361"/>
      <c r="F119" s="361"/>
      <c r="G119" s="363"/>
    </row>
    <row r="120" spans="1:7" s="222" customFormat="1" ht="18.75" customHeight="1">
      <c r="A120" s="360" t="s">
        <v>140</v>
      </c>
      <c r="B120" s="361">
        <f t="shared" si="12"/>
        <v>180</v>
      </c>
      <c r="C120" s="361">
        <v>180</v>
      </c>
      <c r="D120" s="361"/>
      <c r="E120" s="361"/>
      <c r="F120" s="361"/>
      <c r="G120" s="363"/>
    </row>
    <row r="121" spans="1:7" s="222" customFormat="1" ht="18.75" customHeight="1">
      <c r="A121" s="360" t="s">
        <v>81</v>
      </c>
      <c r="B121" s="361">
        <f t="shared" si="12"/>
        <v>84</v>
      </c>
      <c r="C121" s="361">
        <v>84</v>
      </c>
      <c r="D121" s="361"/>
      <c r="E121" s="361"/>
      <c r="F121" s="361"/>
      <c r="G121" s="363"/>
    </row>
    <row r="122" spans="1:7" s="222" customFormat="1" ht="18.75" customHeight="1">
      <c r="A122" s="360" t="s">
        <v>141</v>
      </c>
      <c r="B122" s="361">
        <f t="shared" si="12"/>
        <v>0</v>
      </c>
      <c r="C122" s="361"/>
      <c r="D122" s="361"/>
      <c r="E122" s="361"/>
      <c r="F122" s="361"/>
      <c r="G122" s="363"/>
    </row>
    <row r="123" spans="1:7" s="222" customFormat="1" ht="18.75" customHeight="1">
      <c r="A123" s="360" t="s">
        <v>142</v>
      </c>
      <c r="B123" s="361">
        <f t="shared" si="12"/>
        <v>0</v>
      </c>
      <c r="C123" s="361"/>
      <c r="D123" s="361"/>
      <c r="E123" s="361"/>
      <c r="F123" s="361"/>
      <c r="G123" s="363"/>
    </row>
    <row r="124" spans="1:7" s="222" customFormat="1" ht="18.75" customHeight="1">
      <c r="A124" s="360" t="s">
        <v>72</v>
      </c>
      <c r="B124" s="361">
        <f t="shared" si="12"/>
        <v>0</v>
      </c>
      <c r="C124" s="361"/>
      <c r="D124" s="361"/>
      <c r="E124" s="361"/>
      <c r="F124" s="361"/>
      <c r="G124" s="363"/>
    </row>
    <row r="125" spans="1:7" s="222" customFormat="1" ht="18.75" customHeight="1">
      <c r="A125" s="360" t="s">
        <v>73</v>
      </c>
      <c r="B125" s="361">
        <f t="shared" si="12"/>
        <v>0</v>
      </c>
      <c r="C125" s="361"/>
      <c r="D125" s="361"/>
      <c r="E125" s="361"/>
      <c r="F125" s="361"/>
      <c r="G125" s="363"/>
    </row>
    <row r="126" spans="1:7" s="222" customFormat="1" ht="18.75" customHeight="1">
      <c r="A126" s="360" t="s">
        <v>143</v>
      </c>
      <c r="B126" s="361">
        <f t="shared" si="12"/>
        <v>0</v>
      </c>
      <c r="C126" s="361"/>
      <c r="D126" s="361"/>
      <c r="E126" s="361"/>
      <c r="F126" s="361"/>
      <c r="G126" s="363"/>
    </row>
    <row r="127" spans="1:7" s="222" customFormat="1" ht="18.75" customHeight="1">
      <c r="A127" s="360" t="s">
        <v>144</v>
      </c>
      <c r="B127" s="361">
        <f t="shared" si="12"/>
        <v>0</v>
      </c>
      <c r="C127" s="361">
        <f aca="true" t="shared" si="15" ref="C127:F127">SUM(C128:C133)</f>
        <v>0</v>
      </c>
      <c r="D127" s="361"/>
      <c r="E127" s="361">
        <f t="shared" si="15"/>
        <v>0</v>
      </c>
      <c r="F127" s="361">
        <f t="shared" si="15"/>
        <v>0</v>
      </c>
      <c r="G127" s="364"/>
    </row>
    <row r="128" spans="1:7" s="222" customFormat="1" ht="18.75" customHeight="1">
      <c r="A128" s="360" t="s">
        <v>72</v>
      </c>
      <c r="B128" s="361">
        <f t="shared" si="12"/>
        <v>0</v>
      </c>
      <c r="C128" s="361"/>
      <c r="D128" s="361"/>
      <c r="E128" s="361"/>
      <c r="F128" s="361"/>
      <c r="G128" s="363"/>
    </row>
    <row r="129" spans="1:7" s="222" customFormat="1" ht="18.75" customHeight="1">
      <c r="A129" s="360" t="s">
        <v>73</v>
      </c>
      <c r="B129" s="361">
        <f t="shared" si="12"/>
        <v>0</v>
      </c>
      <c r="C129" s="361"/>
      <c r="D129" s="361"/>
      <c r="E129" s="361"/>
      <c r="F129" s="361"/>
      <c r="G129" s="363"/>
    </row>
    <row r="130" spans="1:7" s="222" customFormat="1" ht="18.75" customHeight="1">
      <c r="A130" s="360" t="s">
        <v>74</v>
      </c>
      <c r="B130" s="361">
        <f t="shared" si="12"/>
        <v>0</v>
      </c>
      <c r="C130" s="361"/>
      <c r="D130" s="361"/>
      <c r="E130" s="361"/>
      <c r="F130" s="361"/>
      <c r="G130" s="363"/>
    </row>
    <row r="131" spans="1:7" s="222" customFormat="1" ht="18.75" customHeight="1">
      <c r="A131" s="360" t="s">
        <v>145</v>
      </c>
      <c r="B131" s="361">
        <f t="shared" si="12"/>
        <v>0</v>
      </c>
      <c r="C131" s="361"/>
      <c r="D131" s="361"/>
      <c r="E131" s="361"/>
      <c r="F131" s="361"/>
      <c r="G131" s="363"/>
    </row>
    <row r="132" spans="1:7" s="222" customFormat="1" ht="18.75" customHeight="1">
      <c r="A132" s="360" t="s">
        <v>81</v>
      </c>
      <c r="B132" s="361">
        <f t="shared" si="12"/>
        <v>0</v>
      </c>
      <c r="C132" s="361"/>
      <c r="D132" s="361"/>
      <c r="E132" s="361"/>
      <c r="F132" s="361"/>
      <c r="G132" s="364"/>
    </row>
    <row r="133" spans="1:7" s="222" customFormat="1" ht="18.75" customHeight="1">
      <c r="A133" s="360" t="s">
        <v>146</v>
      </c>
      <c r="B133" s="361">
        <f t="shared" si="12"/>
        <v>0</v>
      </c>
      <c r="C133" s="361"/>
      <c r="D133" s="361"/>
      <c r="E133" s="361"/>
      <c r="F133" s="361"/>
      <c r="G133" s="363"/>
    </row>
    <row r="134" spans="1:7" s="222" customFormat="1" ht="18.75" customHeight="1">
      <c r="A134" s="360" t="s">
        <v>147</v>
      </c>
      <c r="B134" s="361">
        <f t="shared" si="12"/>
        <v>0</v>
      </c>
      <c r="C134" s="361"/>
      <c r="D134" s="361"/>
      <c r="E134" s="361"/>
      <c r="F134" s="361"/>
      <c r="G134" s="363"/>
    </row>
    <row r="135" spans="1:7" s="222" customFormat="1" ht="18.75" customHeight="1">
      <c r="A135" s="360" t="s">
        <v>72</v>
      </c>
      <c r="B135" s="361">
        <f t="shared" si="12"/>
        <v>0</v>
      </c>
      <c r="C135" s="361"/>
      <c r="D135" s="361"/>
      <c r="E135" s="361"/>
      <c r="F135" s="361"/>
      <c r="G135" s="363"/>
    </row>
    <row r="136" spans="1:7" s="222" customFormat="1" ht="18.75" customHeight="1">
      <c r="A136" s="360" t="s">
        <v>148</v>
      </c>
      <c r="B136" s="361">
        <f aca="true" t="shared" si="16" ref="B136:B196">SUM(C136:F136)</f>
        <v>0</v>
      </c>
      <c r="C136" s="361"/>
      <c r="D136" s="361"/>
      <c r="E136" s="361"/>
      <c r="F136" s="361"/>
      <c r="G136" s="363"/>
    </row>
    <row r="137" spans="1:7" s="222" customFormat="1" ht="18.75" customHeight="1">
      <c r="A137" s="360" t="s">
        <v>149</v>
      </c>
      <c r="B137" s="361">
        <f t="shared" si="16"/>
        <v>184</v>
      </c>
      <c r="C137" s="361">
        <f aca="true" t="shared" si="17" ref="C137:F137">SUM(C138:C142)</f>
        <v>124</v>
      </c>
      <c r="D137" s="361">
        <f t="shared" si="17"/>
        <v>0</v>
      </c>
      <c r="E137" s="361">
        <f t="shared" si="17"/>
        <v>60</v>
      </c>
      <c r="F137" s="361">
        <f t="shared" si="17"/>
        <v>0</v>
      </c>
      <c r="G137" s="363"/>
    </row>
    <row r="138" spans="1:7" s="222" customFormat="1" ht="18.75" customHeight="1">
      <c r="A138" s="360" t="s">
        <v>72</v>
      </c>
      <c r="B138" s="361">
        <f t="shared" si="16"/>
        <v>0</v>
      </c>
      <c r="C138" s="361"/>
      <c r="D138" s="361"/>
      <c r="E138" s="361"/>
      <c r="F138" s="361"/>
      <c r="G138" s="363"/>
    </row>
    <row r="139" spans="1:7" s="222" customFormat="1" ht="18.75" customHeight="1">
      <c r="A139" s="360" t="s">
        <v>73</v>
      </c>
      <c r="B139" s="361">
        <f t="shared" si="16"/>
        <v>0</v>
      </c>
      <c r="C139" s="361"/>
      <c r="D139" s="361"/>
      <c r="E139" s="361"/>
      <c r="F139" s="361"/>
      <c r="G139" s="363"/>
    </row>
    <row r="140" spans="1:7" s="222" customFormat="1" ht="18.75" customHeight="1">
      <c r="A140" s="360" t="s">
        <v>74</v>
      </c>
      <c r="B140" s="361">
        <f t="shared" si="16"/>
        <v>0</v>
      </c>
      <c r="C140" s="361"/>
      <c r="D140" s="361"/>
      <c r="E140" s="361"/>
      <c r="F140" s="361"/>
      <c r="G140" s="363"/>
    </row>
    <row r="141" spans="1:7" s="222" customFormat="1" ht="18.75" customHeight="1">
      <c r="A141" s="360" t="s">
        <v>150</v>
      </c>
      <c r="B141" s="361">
        <f t="shared" si="16"/>
        <v>0</v>
      </c>
      <c r="C141" s="361"/>
      <c r="D141" s="361"/>
      <c r="E141" s="361"/>
      <c r="F141" s="361"/>
      <c r="G141" s="363"/>
    </row>
    <row r="142" spans="1:7" s="222" customFormat="1" ht="18.75" customHeight="1">
      <c r="A142" s="360" t="s">
        <v>151</v>
      </c>
      <c r="B142" s="361">
        <f t="shared" si="16"/>
        <v>184</v>
      </c>
      <c r="C142" s="361">
        <v>124</v>
      </c>
      <c r="D142" s="361"/>
      <c r="E142" s="361">
        <v>60</v>
      </c>
      <c r="F142" s="361"/>
      <c r="G142" s="363"/>
    </row>
    <row r="143" spans="1:7" s="222" customFormat="1" ht="18.75" customHeight="1">
      <c r="A143" s="360" t="s">
        <v>152</v>
      </c>
      <c r="B143" s="361">
        <f t="shared" si="16"/>
        <v>79</v>
      </c>
      <c r="C143" s="361">
        <f aca="true" t="shared" si="18" ref="C143:F143">SUM(C144:C149)</f>
        <v>79</v>
      </c>
      <c r="D143" s="361"/>
      <c r="E143" s="361">
        <f t="shared" si="18"/>
        <v>0</v>
      </c>
      <c r="F143" s="361">
        <f t="shared" si="18"/>
        <v>0</v>
      </c>
      <c r="G143" s="363"/>
    </row>
    <row r="144" spans="1:7" s="222" customFormat="1" ht="18.75" customHeight="1">
      <c r="A144" s="360" t="s">
        <v>72</v>
      </c>
      <c r="B144" s="361">
        <f t="shared" si="16"/>
        <v>71</v>
      </c>
      <c r="C144" s="361">
        <v>71</v>
      </c>
      <c r="D144" s="361"/>
      <c r="E144" s="361"/>
      <c r="F144" s="361"/>
      <c r="G144" s="363"/>
    </row>
    <row r="145" spans="1:7" s="222" customFormat="1" ht="18.75" customHeight="1">
      <c r="A145" s="360" t="s">
        <v>73</v>
      </c>
      <c r="B145" s="361">
        <f t="shared" si="16"/>
        <v>8</v>
      </c>
      <c r="C145" s="361">
        <v>8</v>
      </c>
      <c r="D145" s="361"/>
      <c r="E145" s="361"/>
      <c r="F145" s="361"/>
      <c r="G145" s="363"/>
    </row>
    <row r="146" spans="1:7" s="222" customFormat="1" ht="18.75" customHeight="1">
      <c r="A146" s="360" t="s">
        <v>74</v>
      </c>
      <c r="B146" s="361">
        <f t="shared" si="16"/>
        <v>0</v>
      </c>
      <c r="C146" s="361"/>
      <c r="D146" s="361"/>
      <c r="E146" s="361"/>
      <c r="F146" s="361"/>
      <c r="G146" s="363"/>
    </row>
    <row r="147" spans="1:7" s="222" customFormat="1" ht="18.75" customHeight="1">
      <c r="A147" s="360" t="s">
        <v>86</v>
      </c>
      <c r="B147" s="361">
        <f t="shared" si="16"/>
        <v>0</v>
      </c>
      <c r="C147" s="361"/>
      <c r="D147" s="361"/>
      <c r="E147" s="361"/>
      <c r="F147" s="361"/>
      <c r="G147" s="363"/>
    </row>
    <row r="148" spans="1:7" s="222" customFormat="1" ht="18.75" customHeight="1">
      <c r="A148" s="360" t="s">
        <v>81</v>
      </c>
      <c r="B148" s="361">
        <f t="shared" si="16"/>
        <v>0</v>
      </c>
      <c r="C148" s="361"/>
      <c r="D148" s="361"/>
      <c r="E148" s="361"/>
      <c r="F148" s="361"/>
      <c r="G148" s="363"/>
    </row>
    <row r="149" spans="1:7" s="222" customFormat="1" ht="18.75" customHeight="1">
      <c r="A149" s="360" t="s">
        <v>153</v>
      </c>
      <c r="B149" s="361">
        <f t="shared" si="16"/>
        <v>0</v>
      </c>
      <c r="C149" s="361"/>
      <c r="D149" s="361"/>
      <c r="E149" s="361"/>
      <c r="F149" s="361"/>
      <c r="G149" s="363"/>
    </row>
    <row r="150" spans="1:7" s="222" customFormat="1" ht="18.75" customHeight="1">
      <c r="A150" s="360" t="s">
        <v>154</v>
      </c>
      <c r="B150" s="361">
        <f t="shared" si="16"/>
        <v>507</v>
      </c>
      <c r="C150" s="361">
        <f aca="true" t="shared" si="19" ref="C150:F150">SUM(C151:C156)</f>
        <v>507</v>
      </c>
      <c r="D150" s="361"/>
      <c r="E150" s="361">
        <f t="shared" si="19"/>
        <v>0</v>
      </c>
      <c r="F150" s="361">
        <f t="shared" si="19"/>
        <v>0</v>
      </c>
      <c r="G150" s="363"/>
    </row>
    <row r="151" spans="1:7" s="222" customFormat="1" ht="18.75" customHeight="1">
      <c r="A151" s="360" t="s">
        <v>72</v>
      </c>
      <c r="B151" s="361">
        <f t="shared" si="16"/>
        <v>349</v>
      </c>
      <c r="C151" s="361">
        <v>349</v>
      </c>
      <c r="D151" s="361"/>
      <c r="E151" s="361"/>
      <c r="F151" s="361"/>
      <c r="G151" s="363"/>
    </row>
    <row r="152" spans="1:7" s="222" customFormat="1" ht="18.75" customHeight="1">
      <c r="A152" s="360" t="s">
        <v>73</v>
      </c>
      <c r="B152" s="361">
        <f t="shared" si="16"/>
        <v>23</v>
      </c>
      <c r="C152" s="361">
        <v>23</v>
      </c>
      <c r="D152" s="361"/>
      <c r="E152" s="361"/>
      <c r="F152" s="361"/>
      <c r="G152" s="363"/>
    </row>
    <row r="153" spans="1:7" s="222" customFormat="1" ht="18.75" customHeight="1">
      <c r="A153" s="360" t="s">
        <v>74</v>
      </c>
      <c r="B153" s="361">
        <f t="shared" si="16"/>
        <v>0</v>
      </c>
      <c r="C153" s="361"/>
      <c r="D153" s="361"/>
      <c r="E153" s="361"/>
      <c r="F153" s="361"/>
      <c r="G153" s="363"/>
    </row>
    <row r="154" spans="1:7" s="222" customFormat="1" ht="18.75" customHeight="1">
      <c r="A154" s="360" t="s">
        <v>155</v>
      </c>
      <c r="B154" s="361">
        <f t="shared" si="16"/>
        <v>0</v>
      </c>
      <c r="C154" s="361"/>
      <c r="D154" s="361"/>
      <c r="E154" s="361"/>
      <c r="F154" s="361"/>
      <c r="G154" s="363"/>
    </row>
    <row r="155" spans="1:7" s="222" customFormat="1" ht="18.75" customHeight="1">
      <c r="A155" s="360" t="s">
        <v>81</v>
      </c>
      <c r="B155" s="361">
        <f t="shared" si="16"/>
        <v>13</v>
      </c>
      <c r="C155" s="361">
        <v>13</v>
      </c>
      <c r="D155" s="361"/>
      <c r="E155" s="361"/>
      <c r="F155" s="361"/>
      <c r="G155" s="363"/>
    </row>
    <row r="156" spans="1:7" s="222" customFormat="1" ht="18.75" customHeight="1">
      <c r="A156" s="360" t="s">
        <v>156</v>
      </c>
      <c r="B156" s="361">
        <f t="shared" si="16"/>
        <v>122</v>
      </c>
      <c r="C156" s="361">
        <v>122</v>
      </c>
      <c r="D156" s="361"/>
      <c r="E156" s="361"/>
      <c r="F156" s="361"/>
      <c r="G156" s="363"/>
    </row>
    <row r="157" spans="1:7" s="222" customFormat="1" ht="18.75" customHeight="1">
      <c r="A157" s="360" t="s">
        <v>157</v>
      </c>
      <c r="B157" s="361">
        <f t="shared" si="16"/>
        <v>2019</v>
      </c>
      <c r="C157" s="361">
        <f aca="true" t="shared" si="20" ref="C157:F157">SUM(C158:C163)</f>
        <v>2019</v>
      </c>
      <c r="D157" s="361"/>
      <c r="E157" s="361">
        <f t="shared" si="20"/>
        <v>0</v>
      </c>
      <c r="F157" s="361">
        <f t="shared" si="20"/>
        <v>0</v>
      </c>
      <c r="G157" s="363"/>
    </row>
    <row r="158" spans="1:7" s="222" customFormat="1" ht="18.75" customHeight="1">
      <c r="A158" s="360" t="s">
        <v>72</v>
      </c>
      <c r="B158" s="361">
        <f t="shared" si="16"/>
        <v>1084</v>
      </c>
      <c r="C158" s="361">
        <v>1084</v>
      </c>
      <c r="D158" s="361"/>
      <c r="E158" s="361"/>
      <c r="F158" s="361"/>
      <c r="G158" s="363"/>
    </row>
    <row r="159" spans="1:7" s="222" customFormat="1" ht="18.75" customHeight="1">
      <c r="A159" s="360" t="s">
        <v>73</v>
      </c>
      <c r="B159" s="361">
        <f t="shared" si="16"/>
        <v>588</v>
      </c>
      <c r="C159" s="361">
        <v>588</v>
      </c>
      <c r="D159" s="361"/>
      <c r="E159" s="361"/>
      <c r="F159" s="361"/>
      <c r="G159" s="363"/>
    </row>
    <row r="160" spans="1:7" s="222" customFormat="1" ht="18.75" customHeight="1">
      <c r="A160" s="360" t="s">
        <v>74</v>
      </c>
      <c r="B160" s="361">
        <f t="shared" si="16"/>
        <v>0</v>
      </c>
      <c r="C160" s="361"/>
      <c r="D160" s="361"/>
      <c r="E160" s="361"/>
      <c r="F160" s="361"/>
      <c r="G160" s="363"/>
    </row>
    <row r="161" spans="1:7" s="222" customFormat="1" ht="18.75" customHeight="1">
      <c r="A161" s="360" t="s">
        <v>158</v>
      </c>
      <c r="B161" s="361">
        <f t="shared" si="16"/>
        <v>0</v>
      </c>
      <c r="C161" s="361"/>
      <c r="D161" s="361"/>
      <c r="E161" s="361"/>
      <c r="F161" s="361"/>
      <c r="G161" s="363"/>
    </row>
    <row r="162" spans="1:7" s="222" customFormat="1" ht="18.75" customHeight="1">
      <c r="A162" s="360" t="s">
        <v>81</v>
      </c>
      <c r="B162" s="361">
        <f t="shared" si="16"/>
        <v>347</v>
      </c>
      <c r="C162" s="361">
        <v>347</v>
      </c>
      <c r="D162" s="361"/>
      <c r="E162" s="361"/>
      <c r="F162" s="361"/>
      <c r="G162" s="363"/>
    </row>
    <row r="163" spans="1:7" s="222" customFormat="1" ht="18.75" customHeight="1">
      <c r="A163" s="360" t="s">
        <v>159</v>
      </c>
      <c r="B163" s="361">
        <f t="shared" si="16"/>
        <v>0</v>
      </c>
      <c r="C163" s="361"/>
      <c r="D163" s="361"/>
      <c r="E163" s="361"/>
      <c r="F163" s="361"/>
      <c r="G163" s="363"/>
    </row>
    <row r="164" spans="1:7" s="222" customFormat="1" ht="18.75" customHeight="1">
      <c r="A164" s="360" t="s">
        <v>160</v>
      </c>
      <c r="B164" s="361">
        <f t="shared" si="16"/>
        <v>755</v>
      </c>
      <c r="C164" s="361">
        <f aca="true" t="shared" si="21" ref="C164:F164">SUM(C165:C170)</f>
        <v>755</v>
      </c>
      <c r="D164" s="361">
        <f t="shared" si="21"/>
        <v>0</v>
      </c>
      <c r="E164" s="361">
        <f t="shared" si="21"/>
        <v>0</v>
      </c>
      <c r="F164" s="361">
        <f t="shared" si="21"/>
        <v>0</v>
      </c>
      <c r="G164" s="363"/>
    </row>
    <row r="165" spans="1:7" s="222" customFormat="1" ht="18.75" customHeight="1">
      <c r="A165" s="360" t="s">
        <v>72</v>
      </c>
      <c r="B165" s="361">
        <f t="shared" si="16"/>
        <v>429</v>
      </c>
      <c r="C165" s="361">
        <v>429</v>
      </c>
      <c r="D165" s="361"/>
      <c r="E165" s="361"/>
      <c r="F165" s="361"/>
      <c r="G165" s="363"/>
    </row>
    <row r="166" spans="1:7" s="222" customFormat="1" ht="18.75" customHeight="1">
      <c r="A166" s="360" t="s">
        <v>73</v>
      </c>
      <c r="B166" s="361">
        <f t="shared" si="16"/>
        <v>197</v>
      </c>
      <c r="C166" s="361">
        <v>197</v>
      </c>
      <c r="D166" s="361"/>
      <c r="E166" s="361"/>
      <c r="F166" s="361"/>
      <c r="G166" s="363"/>
    </row>
    <row r="167" spans="1:7" s="222" customFormat="1" ht="18.75" customHeight="1">
      <c r="A167" s="360" t="s">
        <v>74</v>
      </c>
      <c r="B167" s="361">
        <f t="shared" si="16"/>
        <v>0</v>
      </c>
      <c r="C167" s="361"/>
      <c r="D167" s="361"/>
      <c r="E167" s="361"/>
      <c r="F167" s="361"/>
      <c r="G167" s="363"/>
    </row>
    <row r="168" spans="1:7" s="222" customFormat="1" ht="18.75" customHeight="1">
      <c r="A168" s="360" t="s">
        <v>161</v>
      </c>
      <c r="B168" s="361">
        <f t="shared" si="16"/>
        <v>0</v>
      </c>
      <c r="C168" s="361"/>
      <c r="D168" s="361"/>
      <c r="E168" s="361"/>
      <c r="F168" s="361"/>
      <c r="G168" s="363"/>
    </row>
    <row r="169" spans="1:7" s="222" customFormat="1" ht="18.75" customHeight="1">
      <c r="A169" s="360" t="s">
        <v>81</v>
      </c>
      <c r="B169" s="361">
        <f t="shared" si="16"/>
        <v>129</v>
      </c>
      <c r="C169" s="361">
        <v>129</v>
      </c>
      <c r="D169" s="361"/>
      <c r="E169" s="361"/>
      <c r="F169" s="361"/>
      <c r="G169" s="363"/>
    </row>
    <row r="170" spans="1:7" s="222" customFormat="1" ht="18.75" customHeight="1">
      <c r="A170" s="360" t="s">
        <v>162</v>
      </c>
      <c r="B170" s="361">
        <f t="shared" si="16"/>
        <v>0</v>
      </c>
      <c r="C170" s="361"/>
      <c r="D170" s="361"/>
      <c r="E170" s="361"/>
      <c r="F170" s="361"/>
      <c r="G170" s="363"/>
    </row>
    <row r="171" spans="1:7" s="222" customFormat="1" ht="18.75" customHeight="1">
      <c r="A171" s="360" t="s">
        <v>163</v>
      </c>
      <c r="B171" s="361">
        <f t="shared" si="16"/>
        <v>872</v>
      </c>
      <c r="C171" s="361">
        <f aca="true" t="shared" si="22" ref="C171:F171">SUM(C172:C176)</f>
        <v>872</v>
      </c>
      <c r="D171" s="361"/>
      <c r="E171" s="361">
        <f t="shared" si="22"/>
        <v>0</v>
      </c>
      <c r="F171" s="361">
        <f t="shared" si="22"/>
        <v>0</v>
      </c>
      <c r="G171" s="363"/>
    </row>
    <row r="172" spans="1:7" s="222" customFormat="1" ht="18.75" customHeight="1">
      <c r="A172" s="360" t="s">
        <v>72</v>
      </c>
      <c r="B172" s="361">
        <f t="shared" si="16"/>
        <v>222</v>
      </c>
      <c r="C172" s="361">
        <v>222</v>
      </c>
      <c r="D172" s="361"/>
      <c r="E172" s="361"/>
      <c r="F172" s="361"/>
      <c r="G172" s="363"/>
    </row>
    <row r="173" spans="1:7" s="222" customFormat="1" ht="18.75" customHeight="1">
      <c r="A173" s="360" t="s">
        <v>73</v>
      </c>
      <c r="B173" s="361">
        <f t="shared" si="16"/>
        <v>532</v>
      </c>
      <c r="C173" s="361">
        <v>532</v>
      </c>
      <c r="D173" s="361"/>
      <c r="E173" s="361"/>
      <c r="F173" s="361"/>
      <c r="G173" s="363"/>
    </row>
    <row r="174" spans="1:7" s="222" customFormat="1" ht="18.75" customHeight="1">
      <c r="A174" s="360" t="s">
        <v>74</v>
      </c>
      <c r="B174" s="361">
        <f t="shared" si="16"/>
        <v>0</v>
      </c>
      <c r="C174" s="361"/>
      <c r="D174" s="361"/>
      <c r="E174" s="361"/>
      <c r="F174" s="361"/>
      <c r="G174" s="363"/>
    </row>
    <row r="175" spans="1:7" s="222" customFormat="1" ht="18.75" customHeight="1">
      <c r="A175" s="360" t="s">
        <v>81</v>
      </c>
      <c r="B175" s="361">
        <f t="shared" si="16"/>
        <v>118</v>
      </c>
      <c r="C175" s="361">
        <v>118</v>
      </c>
      <c r="D175" s="361"/>
      <c r="E175" s="361"/>
      <c r="F175" s="361"/>
      <c r="G175" s="363"/>
    </row>
    <row r="176" spans="1:7" s="222" customFormat="1" ht="18.75" customHeight="1">
      <c r="A176" s="360" t="s">
        <v>165</v>
      </c>
      <c r="B176" s="361">
        <f t="shared" si="16"/>
        <v>0</v>
      </c>
      <c r="C176" s="361"/>
      <c r="D176" s="361"/>
      <c r="E176" s="361"/>
      <c r="F176" s="361"/>
      <c r="G176" s="363"/>
    </row>
    <row r="177" spans="1:7" s="222" customFormat="1" ht="18.75" customHeight="1">
      <c r="A177" s="360" t="s">
        <v>166</v>
      </c>
      <c r="B177" s="361">
        <f t="shared" si="16"/>
        <v>202</v>
      </c>
      <c r="C177" s="361">
        <f aca="true" t="shared" si="23" ref="C177:F177">SUM(C178:C184)</f>
        <v>202</v>
      </c>
      <c r="D177" s="361"/>
      <c r="E177" s="361">
        <f t="shared" si="23"/>
        <v>0</v>
      </c>
      <c r="F177" s="361">
        <f t="shared" si="23"/>
        <v>0</v>
      </c>
      <c r="G177" s="363"/>
    </row>
    <row r="178" spans="1:7" s="222" customFormat="1" ht="18.75" customHeight="1">
      <c r="A178" s="360" t="s">
        <v>72</v>
      </c>
      <c r="B178" s="361">
        <f t="shared" si="16"/>
        <v>137</v>
      </c>
      <c r="C178" s="361">
        <v>137</v>
      </c>
      <c r="D178" s="361"/>
      <c r="E178" s="361"/>
      <c r="F178" s="361"/>
      <c r="G178" s="363"/>
    </row>
    <row r="179" spans="1:7" s="222" customFormat="1" ht="18.75" customHeight="1">
      <c r="A179" s="360" t="s">
        <v>73</v>
      </c>
      <c r="B179" s="361">
        <f t="shared" si="16"/>
        <v>32</v>
      </c>
      <c r="C179" s="361">
        <v>32</v>
      </c>
      <c r="D179" s="361"/>
      <c r="E179" s="361"/>
      <c r="F179" s="361"/>
      <c r="G179" s="363"/>
    </row>
    <row r="180" spans="1:7" s="222" customFormat="1" ht="18.75" customHeight="1">
      <c r="A180" s="360" t="s">
        <v>74</v>
      </c>
      <c r="B180" s="361">
        <f t="shared" si="16"/>
        <v>0</v>
      </c>
      <c r="C180" s="361"/>
      <c r="D180" s="361"/>
      <c r="E180" s="361"/>
      <c r="F180" s="361"/>
      <c r="G180" s="363"/>
    </row>
    <row r="181" spans="1:7" s="222" customFormat="1" ht="18.75" customHeight="1">
      <c r="A181" s="360" t="s">
        <v>167</v>
      </c>
      <c r="B181" s="361">
        <f t="shared" si="16"/>
        <v>0</v>
      </c>
      <c r="C181" s="361"/>
      <c r="D181" s="361"/>
      <c r="E181" s="361"/>
      <c r="F181" s="361"/>
      <c r="G181" s="363"/>
    </row>
    <row r="182" spans="1:7" s="222" customFormat="1" ht="18.75" customHeight="1">
      <c r="A182" s="360" t="s">
        <v>168</v>
      </c>
      <c r="B182" s="361">
        <f t="shared" si="16"/>
        <v>0</v>
      </c>
      <c r="C182" s="361"/>
      <c r="D182" s="361"/>
      <c r="E182" s="361"/>
      <c r="F182" s="361"/>
      <c r="G182" s="363"/>
    </row>
    <row r="183" spans="1:7" s="222" customFormat="1" ht="18.75" customHeight="1">
      <c r="A183" s="360" t="s">
        <v>81</v>
      </c>
      <c r="B183" s="361">
        <f t="shared" si="16"/>
        <v>33</v>
      </c>
      <c r="C183" s="361">
        <v>33</v>
      </c>
      <c r="D183" s="361"/>
      <c r="E183" s="361"/>
      <c r="F183" s="361"/>
      <c r="G183" s="363"/>
    </row>
    <row r="184" spans="1:7" s="222" customFormat="1" ht="18.75" customHeight="1">
      <c r="A184" s="360" t="s">
        <v>169</v>
      </c>
      <c r="B184" s="361">
        <f t="shared" si="16"/>
        <v>0</v>
      </c>
      <c r="C184" s="361"/>
      <c r="D184" s="361"/>
      <c r="E184" s="361"/>
      <c r="F184" s="361"/>
      <c r="G184" s="364"/>
    </row>
    <row r="185" spans="1:7" s="222" customFormat="1" ht="18.75" customHeight="1">
      <c r="A185" s="360" t="s">
        <v>170</v>
      </c>
      <c r="B185" s="361">
        <f t="shared" si="16"/>
        <v>0</v>
      </c>
      <c r="C185" s="361"/>
      <c r="D185" s="361"/>
      <c r="E185" s="361"/>
      <c r="F185" s="361"/>
      <c r="G185" s="363"/>
    </row>
    <row r="186" spans="1:7" s="222" customFormat="1" ht="18.75" customHeight="1">
      <c r="A186" s="360" t="s">
        <v>72</v>
      </c>
      <c r="B186" s="361">
        <f t="shared" si="16"/>
        <v>0</v>
      </c>
      <c r="C186" s="361"/>
      <c r="D186" s="361"/>
      <c r="E186" s="361"/>
      <c r="F186" s="361"/>
      <c r="G186" s="363"/>
    </row>
    <row r="187" spans="1:7" s="222" customFormat="1" ht="18.75" customHeight="1">
      <c r="A187" s="360" t="s">
        <v>73</v>
      </c>
      <c r="B187" s="361">
        <f t="shared" si="16"/>
        <v>0</v>
      </c>
      <c r="C187" s="361"/>
      <c r="D187" s="361"/>
      <c r="E187" s="361"/>
      <c r="F187" s="361"/>
      <c r="G187" s="363"/>
    </row>
    <row r="188" spans="1:7" s="222" customFormat="1" ht="18.75" customHeight="1">
      <c r="A188" s="360" t="s">
        <v>171</v>
      </c>
      <c r="B188" s="361">
        <f t="shared" si="16"/>
        <v>0</v>
      </c>
      <c r="C188" s="361"/>
      <c r="D188" s="361"/>
      <c r="E188" s="361"/>
      <c r="F188" s="361"/>
      <c r="G188" s="363"/>
    </row>
    <row r="189" spans="1:7" s="222" customFormat="1" ht="18.75" customHeight="1">
      <c r="A189" s="360" t="s">
        <v>172</v>
      </c>
      <c r="B189" s="361">
        <f t="shared" si="16"/>
        <v>0</v>
      </c>
      <c r="C189" s="361"/>
      <c r="D189" s="361"/>
      <c r="E189" s="361"/>
      <c r="F189" s="361"/>
      <c r="G189" s="363"/>
    </row>
    <row r="190" spans="1:7" s="222" customFormat="1" ht="18.75" customHeight="1">
      <c r="A190" s="360" t="s">
        <v>72</v>
      </c>
      <c r="B190" s="361">
        <f t="shared" si="16"/>
        <v>0</v>
      </c>
      <c r="C190" s="361"/>
      <c r="D190" s="361"/>
      <c r="E190" s="361"/>
      <c r="F190" s="361"/>
      <c r="G190" s="363"/>
    </row>
    <row r="191" spans="1:7" s="222" customFormat="1" ht="18.75" customHeight="1">
      <c r="A191" s="360" t="s">
        <v>73</v>
      </c>
      <c r="B191" s="361">
        <f t="shared" si="16"/>
        <v>0</v>
      </c>
      <c r="C191" s="361"/>
      <c r="D191" s="361"/>
      <c r="E191" s="361"/>
      <c r="F191" s="361"/>
      <c r="G191" s="363"/>
    </row>
    <row r="192" spans="1:7" s="222" customFormat="1" ht="18.75" customHeight="1">
      <c r="A192" s="360" t="s">
        <v>74</v>
      </c>
      <c r="B192" s="361">
        <f t="shared" si="16"/>
        <v>0</v>
      </c>
      <c r="C192" s="361"/>
      <c r="D192" s="361"/>
      <c r="E192" s="361"/>
      <c r="F192" s="361"/>
      <c r="G192" s="363"/>
    </row>
    <row r="193" spans="1:7" s="222" customFormat="1" ht="18.75" customHeight="1">
      <c r="A193" s="360" t="s">
        <v>81</v>
      </c>
      <c r="B193" s="361">
        <f t="shared" si="16"/>
        <v>0</v>
      </c>
      <c r="C193" s="361"/>
      <c r="D193" s="361"/>
      <c r="E193" s="361"/>
      <c r="F193" s="361"/>
      <c r="G193" s="363"/>
    </row>
    <row r="194" spans="1:7" s="222" customFormat="1" ht="18.75" customHeight="1">
      <c r="A194" s="360" t="s">
        <v>173</v>
      </c>
      <c r="B194" s="361">
        <f t="shared" si="16"/>
        <v>0</v>
      </c>
      <c r="C194" s="361"/>
      <c r="D194" s="361"/>
      <c r="E194" s="361"/>
      <c r="F194" s="361"/>
      <c r="G194" s="363"/>
    </row>
    <row r="195" spans="1:7" s="222" customFormat="1" ht="18.75" customHeight="1">
      <c r="A195" s="360" t="s">
        <v>174</v>
      </c>
      <c r="B195" s="361">
        <f t="shared" si="16"/>
        <v>0</v>
      </c>
      <c r="C195" s="361"/>
      <c r="D195" s="361"/>
      <c r="E195" s="361"/>
      <c r="F195" s="361"/>
      <c r="G195" s="363"/>
    </row>
    <row r="196" spans="1:7" s="222" customFormat="1" ht="18.75" customHeight="1">
      <c r="A196" s="360" t="s">
        <v>72</v>
      </c>
      <c r="B196" s="361">
        <f t="shared" si="16"/>
        <v>0</v>
      </c>
      <c r="C196" s="361"/>
      <c r="D196" s="361"/>
      <c r="E196" s="361"/>
      <c r="F196" s="361"/>
      <c r="G196" s="363"/>
    </row>
    <row r="197" spans="1:7" s="222" customFormat="1" ht="18.75" customHeight="1">
      <c r="A197" s="360" t="s">
        <v>81</v>
      </c>
      <c r="B197" s="361">
        <f aca="true" t="shared" si="24" ref="B197:B229">SUM(C197:F197)</f>
        <v>0</v>
      </c>
      <c r="C197" s="361"/>
      <c r="D197" s="361"/>
      <c r="E197" s="361"/>
      <c r="F197" s="361"/>
      <c r="G197" s="363"/>
    </row>
    <row r="198" spans="1:7" s="222" customFormat="1" ht="18.75" customHeight="1">
      <c r="A198" s="360" t="s">
        <v>175</v>
      </c>
      <c r="B198" s="361">
        <f t="shared" si="24"/>
        <v>0</v>
      </c>
      <c r="C198" s="361"/>
      <c r="D198" s="361"/>
      <c r="E198" s="361"/>
      <c r="F198" s="361"/>
      <c r="G198" s="363"/>
    </row>
    <row r="199" spans="1:7" s="222" customFormat="1" ht="18.75" customHeight="1">
      <c r="A199" s="360" t="s">
        <v>176</v>
      </c>
      <c r="B199" s="361">
        <f t="shared" si="24"/>
        <v>1148</v>
      </c>
      <c r="C199" s="361">
        <f aca="true" t="shared" si="25" ref="C199:F199">SUM(C200:C216)</f>
        <v>1148</v>
      </c>
      <c r="D199" s="361"/>
      <c r="E199" s="361">
        <f t="shared" si="25"/>
        <v>0</v>
      </c>
      <c r="F199" s="361">
        <f t="shared" si="25"/>
        <v>0</v>
      </c>
      <c r="G199" s="363"/>
    </row>
    <row r="200" spans="1:7" s="222" customFormat="1" ht="18.75" customHeight="1">
      <c r="A200" s="360" t="s">
        <v>72</v>
      </c>
      <c r="B200" s="361">
        <f t="shared" si="24"/>
        <v>734</v>
      </c>
      <c r="C200" s="361">
        <v>734</v>
      </c>
      <c r="D200" s="361"/>
      <c r="E200" s="361"/>
      <c r="F200" s="361"/>
      <c r="G200" s="363"/>
    </row>
    <row r="201" spans="1:7" s="222" customFormat="1" ht="18.75" customHeight="1">
      <c r="A201" s="360" t="s">
        <v>73</v>
      </c>
      <c r="B201" s="361">
        <f t="shared" si="24"/>
        <v>86</v>
      </c>
      <c r="C201" s="361">
        <v>86</v>
      </c>
      <c r="D201" s="361"/>
      <c r="E201" s="361"/>
      <c r="F201" s="361"/>
      <c r="G201" s="363"/>
    </row>
    <row r="202" spans="1:7" s="222" customFormat="1" ht="18.75" customHeight="1">
      <c r="A202" s="360" t="s">
        <v>177</v>
      </c>
      <c r="B202" s="361"/>
      <c r="C202" s="361"/>
      <c r="D202" s="361"/>
      <c r="E202" s="361"/>
      <c r="F202" s="361"/>
      <c r="G202" s="363"/>
    </row>
    <row r="203" spans="1:7" s="222" customFormat="1" ht="18.75" customHeight="1">
      <c r="A203" s="360" t="s">
        <v>74</v>
      </c>
      <c r="B203" s="361">
        <f aca="true" t="shared" si="26" ref="B203:B230">SUM(C203:F203)</f>
        <v>0</v>
      </c>
      <c r="C203" s="361"/>
      <c r="D203" s="361"/>
      <c r="E203" s="361"/>
      <c r="F203" s="361"/>
      <c r="G203" s="363"/>
    </row>
    <row r="204" spans="1:7" s="222" customFormat="1" ht="18.75" customHeight="1">
      <c r="A204" s="360" t="s">
        <v>178</v>
      </c>
      <c r="B204" s="361">
        <f t="shared" si="26"/>
        <v>0</v>
      </c>
      <c r="C204" s="361"/>
      <c r="D204" s="361"/>
      <c r="E204" s="361"/>
      <c r="F204" s="361"/>
      <c r="G204" s="363"/>
    </row>
    <row r="205" spans="1:7" s="222" customFormat="1" ht="18.75" customHeight="1">
      <c r="A205" s="360" t="s">
        <v>179</v>
      </c>
      <c r="B205" s="361">
        <f t="shared" si="26"/>
        <v>8</v>
      </c>
      <c r="C205" s="361">
        <v>8</v>
      </c>
      <c r="D205" s="361"/>
      <c r="E205" s="361"/>
      <c r="F205" s="361"/>
      <c r="G205" s="363"/>
    </row>
    <row r="206" spans="1:7" s="222" customFormat="1" ht="18.75" customHeight="1">
      <c r="A206" s="360" t="s">
        <v>180</v>
      </c>
      <c r="B206" s="361">
        <f t="shared" si="26"/>
        <v>0</v>
      </c>
      <c r="C206" s="361"/>
      <c r="D206" s="361"/>
      <c r="E206" s="361"/>
      <c r="F206" s="361"/>
      <c r="G206" s="363"/>
    </row>
    <row r="207" spans="1:7" s="222" customFormat="1" ht="18.75" customHeight="1">
      <c r="A207" s="360" t="s">
        <v>181</v>
      </c>
      <c r="B207" s="361">
        <f t="shared" si="26"/>
        <v>0</v>
      </c>
      <c r="C207" s="361"/>
      <c r="D207" s="361"/>
      <c r="E207" s="361"/>
      <c r="F207" s="361"/>
      <c r="G207" s="363"/>
    </row>
    <row r="208" spans="1:7" s="222" customFormat="1" ht="18.75" customHeight="1">
      <c r="A208" s="360" t="s">
        <v>114</v>
      </c>
      <c r="B208" s="361">
        <f t="shared" si="26"/>
        <v>0</v>
      </c>
      <c r="C208" s="361"/>
      <c r="D208" s="361"/>
      <c r="E208" s="361"/>
      <c r="F208" s="361"/>
      <c r="G208" s="363"/>
    </row>
    <row r="209" spans="1:7" s="222" customFormat="1" ht="18.75" customHeight="1">
      <c r="A209" s="360" t="s">
        <v>182</v>
      </c>
      <c r="B209" s="361">
        <f t="shared" si="26"/>
        <v>0</v>
      </c>
      <c r="C209" s="361"/>
      <c r="D209" s="361"/>
      <c r="E209" s="361"/>
      <c r="F209" s="361"/>
      <c r="G209" s="363"/>
    </row>
    <row r="210" spans="1:7" s="222" customFormat="1" ht="18.75" customHeight="1">
      <c r="A210" s="360" t="s">
        <v>183</v>
      </c>
      <c r="B210" s="361">
        <f t="shared" si="26"/>
        <v>0</v>
      </c>
      <c r="C210" s="361"/>
      <c r="D210" s="361"/>
      <c r="E210" s="361"/>
      <c r="F210" s="361"/>
      <c r="G210" s="363"/>
    </row>
    <row r="211" spans="1:7" s="222" customFormat="1" ht="18.75" customHeight="1">
      <c r="A211" s="360" t="s">
        <v>184</v>
      </c>
      <c r="B211" s="361">
        <f t="shared" si="26"/>
        <v>0</v>
      </c>
      <c r="C211" s="361"/>
      <c r="D211" s="361"/>
      <c r="E211" s="361"/>
      <c r="F211" s="361"/>
      <c r="G211" s="363"/>
    </row>
    <row r="212" spans="1:7" s="222" customFormat="1" ht="18.75" customHeight="1">
      <c r="A212" s="360" t="s">
        <v>185</v>
      </c>
      <c r="B212" s="361">
        <f t="shared" si="26"/>
        <v>0</v>
      </c>
      <c r="C212" s="361"/>
      <c r="D212" s="361"/>
      <c r="E212" s="361"/>
      <c r="F212" s="361"/>
      <c r="G212" s="363"/>
    </row>
    <row r="213" spans="1:7" s="222" customFormat="1" ht="18.75" customHeight="1">
      <c r="A213" s="360" t="s">
        <v>186</v>
      </c>
      <c r="B213" s="361">
        <f t="shared" si="26"/>
        <v>5</v>
      </c>
      <c r="C213" s="361">
        <v>5</v>
      </c>
      <c r="D213" s="361"/>
      <c r="E213" s="361"/>
      <c r="F213" s="361"/>
      <c r="G213" s="363"/>
    </row>
    <row r="214" spans="1:7" s="222" customFormat="1" ht="18.75" customHeight="1">
      <c r="A214" s="360" t="s">
        <v>187</v>
      </c>
      <c r="B214" s="361">
        <f t="shared" si="26"/>
        <v>87</v>
      </c>
      <c r="C214" s="361">
        <v>87</v>
      </c>
      <c r="D214" s="361"/>
      <c r="E214" s="361"/>
      <c r="F214" s="361"/>
      <c r="G214" s="363"/>
    </row>
    <row r="215" spans="1:7" s="222" customFormat="1" ht="18.75" customHeight="1">
      <c r="A215" s="360" t="s">
        <v>81</v>
      </c>
      <c r="B215" s="361">
        <f t="shared" si="26"/>
        <v>228</v>
      </c>
      <c r="C215" s="361">
        <v>228</v>
      </c>
      <c r="D215" s="361"/>
      <c r="E215" s="361"/>
      <c r="F215" s="361"/>
      <c r="G215" s="363"/>
    </row>
    <row r="216" spans="1:7" s="222" customFormat="1" ht="18.75" customHeight="1">
      <c r="A216" s="360" t="s">
        <v>188</v>
      </c>
      <c r="B216" s="361">
        <f t="shared" si="26"/>
        <v>0</v>
      </c>
      <c r="C216" s="361"/>
      <c r="D216" s="361"/>
      <c r="E216" s="361"/>
      <c r="F216" s="361"/>
      <c r="G216" s="363"/>
    </row>
    <row r="217" spans="1:7" s="222" customFormat="1" ht="18.75" customHeight="1">
      <c r="A217" s="360" t="s">
        <v>189</v>
      </c>
      <c r="B217" s="361">
        <f t="shared" si="26"/>
        <v>1044</v>
      </c>
      <c r="C217" s="361">
        <f>SUM(C218:C219)</f>
        <v>644</v>
      </c>
      <c r="D217" s="361">
        <f>SUM(D218:D219)</f>
        <v>0</v>
      </c>
      <c r="E217" s="361">
        <f>SUM(E218:E219)</f>
        <v>400</v>
      </c>
      <c r="F217" s="361"/>
      <c r="G217" s="363"/>
    </row>
    <row r="218" spans="1:7" s="222" customFormat="1" ht="18.75" customHeight="1">
      <c r="A218" s="360" t="s">
        <v>190</v>
      </c>
      <c r="B218" s="361">
        <f t="shared" si="26"/>
        <v>0</v>
      </c>
      <c r="C218" s="361"/>
      <c r="D218" s="361"/>
      <c r="E218" s="361"/>
      <c r="F218" s="361"/>
      <c r="G218" s="363"/>
    </row>
    <row r="219" spans="1:7" s="222" customFormat="1" ht="18.75" customHeight="1">
      <c r="A219" s="360" t="s">
        <v>191</v>
      </c>
      <c r="B219" s="361">
        <f t="shared" si="26"/>
        <v>1044</v>
      </c>
      <c r="C219" s="361">
        <v>644</v>
      </c>
      <c r="D219" s="361"/>
      <c r="E219" s="361">
        <v>400</v>
      </c>
      <c r="F219" s="361"/>
      <c r="G219" s="363"/>
    </row>
    <row r="220" spans="1:7" s="222" customFormat="1" ht="18.75" customHeight="1">
      <c r="A220" s="360" t="s">
        <v>192</v>
      </c>
      <c r="B220" s="361">
        <f t="shared" si="26"/>
        <v>0</v>
      </c>
      <c r="C220" s="361"/>
      <c r="D220" s="361"/>
      <c r="E220" s="361"/>
      <c r="F220" s="361"/>
      <c r="G220" s="253"/>
    </row>
    <row r="221" spans="1:7" s="222" customFormat="1" ht="18.75" customHeight="1">
      <c r="A221" s="360" t="s">
        <v>193</v>
      </c>
      <c r="B221" s="361">
        <f t="shared" si="26"/>
        <v>0</v>
      </c>
      <c r="C221" s="361"/>
      <c r="D221" s="361"/>
      <c r="E221" s="361"/>
      <c r="F221" s="361"/>
      <c r="G221" s="363"/>
    </row>
    <row r="222" spans="1:7" s="222" customFormat="1" ht="18.75" customHeight="1">
      <c r="A222" s="360" t="s">
        <v>72</v>
      </c>
      <c r="B222" s="361">
        <f t="shared" si="26"/>
        <v>0</v>
      </c>
      <c r="C222" s="361"/>
      <c r="D222" s="361"/>
      <c r="E222" s="361"/>
      <c r="F222" s="361"/>
      <c r="G222" s="363"/>
    </row>
    <row r="223" spans="1:7" s="222" customFormat="1" ht="18.75" customHeight="1">
      <c r="A223" s="360" t="s">
        <v>194</v>
      </c>
      <c r="B223" s="361">
        <f t="shared" si="26"/>
        <v>0</v>
      </c>
      <c r="C223" s="361"/>
      <c r="D223" s="361"/>
      <c r="E223" s="361"/>
      <c r="F223" s="361"/>
      <c r="G223" s="363"/>
    </row>
    <row r="224" spans="1:7" s="222" customFormat="1" ht="18.75" customHeight="1">
      <c r="A224" s="360" t="s">
        <v>195</v>
      </c>
      <c r="B224" s="361">
        <f t="shared" si="26"/>
        <v>0</v>
      </c>
      <c r="C224" s="361"/>
      <c r="D224" s="361"/>
      <c r="E224" s="361"/>
      <c r="F224" s="361"/>
      <c r="G224" s="363"/>
    </row>
    <row r="225" spans="1:7" s="222" customFormat="1" ht="18.75" customHeight="1">
      <c r="A225" s="360" t="s">
        <v>196</v>
      </c>
      <c r="B225" s="361">
        <f t="shared" si="26"/>
        <v>0</v>
      </c>
      <c r="C225" s="361"/>
      <c r="D225" s="361"/>
      <c r="E225" s="361"/>
      <c r="F225" s="361"/>
      <c r="G225" s="363"/>
    </row>
    <row r="226" spans="1:7" s="222" customFormat="1" ht="18.75" customHeight="1">
      <c r="A226" s="360" t="s">
        <v>197</v>
      </c>
      <c r="B226" s="361">
        <f t="shared" si="26"/>
        <v>0</v>
      </c>
      <c r="C226" s="361"/>
      <c r="D226" s="361"/>
      <c r="E226" s="361"/>
      <c r="F226" s="361"/>
      <c r="G226" s="363"/>
    </row>
    <row r="227" spans="1:7" s="222" customFormat="1" ht="18.75" customHeight="1">
      <c r="A227" s="360" t="s">
        <v>198</v>
      </c>
      <c r="B227" s="361">
        <f t="shared" si="26"/>
        <v>0</v>
      </c>
      <c r="C227" s="361"/>
      <c r="D227" s="361"/>
      <c r="E227" s="361"/>
      <c r="F227" s="361"/>
      <c r="G227" s="363"/>
    </row>
    <row r="228" spans="1:7" s="222" customFormat="1" ht="18.75" customHeight="1">
      <c r="A228" s="360" t="s">
        <v>199</v>
      </c>
      <c r="B228" s="361">
        <f t="shared" si="26"/>
        <v>0</v>
      </c>
      <c r="C228" s="361"/>
      <c r="D228" s="361"/>
      <c r="E228" s="361"/>
      <c r="F228" s="361"/>
      <c r="G228" s="363"/>
    </row>
    <row r="229" spans="1:7" s="222" customFormat="1" ht="18.75" customHeight="1">
      <c r="A229" s="360" t="s">
        <v>200</v>
      </c>
      <c r="B229" s="361">
        <f t="shared" si="26"/>
        <v>0</v>
      </c>
      <c r="C229" s="361"/>
      <c r="D229" s="361"/>
      <c r="E229" s="361"/>
      <c r="F229" s="361"/>
      <c r="G229" s="363"/>
    </row>
    <row r="230" spans="1:7" s="222" customFormat="1" ht="18.75" customHeight="1">
      <c r="A230" s="360" t="s">
        <v>201</v>
      </c>
      <c r="B230" s="361">
        <f t="shared" si="26"/>
        <v>0</v>
      </c>
      <c r="C230" s="361"/>
      <c r="D230" s="361"/>
      <c r="E230" s="361"/>
      <c r="F230" s="361"/>
      <c r="G230" s="363"/>
    </row>
    <row r="231" spans="1:7" s="222" customFormat="1" ht="18.75" customHeight="1">
      <c r="A231" s="360" t="s">
        <v>202</v>
      </c>
      <c r="B231" s="361">
        <f aca="true" t="shared" si="27" ref="B231:B294">SUM(C231:F231)</f>
        <v>0</v>
      </c>
      <c r="C231" s="361"/>
      <c r="D231" s="361"/>
      <c r="E231" s="361"/>
      <c r="F231" s="361"/>
      <c r="G231" s="363"/>
    </row>
    <row r="232" spans="1:7" s="222" customFormat="1" ht="18.75" customHeight="1">
      <c r="A232" s="360" t="s">
        <v>203</v>
      </c>
      <c r="B232" s="361">
        <f t="shared" si="27"/>
        <v>0</v>
      </c>
      <c r="C232" s="361"/>
      <c r="D232" s="361"/>
      <c r="E232" s="361"/>
      <c r="F232" s="361"/>
      <c r="G232" s="363"/>
    </row>
    <row r="233" spans="1:7" s="222" customFormat="1" ht="18.75" customHeight="1">
      <c r="A233" s="360" t="s">
        <v>204</v>
      </c>
      <c r="B233" s="361">
        <f t="shared" si="27"/>
        <v>0</v>
      </c>
      <c r="C233" s="361"/>
      <c r="D233" s="361"/>
      <c r="E233" s="361"/>
      <c r="F233" s="361"/>
      <c r="G233" s="363"/>
    </row>
    <row r="234" spans="1:7" s="222" customFormat="1" ht="18.75" customHeight="1">
      <c r="A234" s="360" t="s">
        <v>205</v>
      </c>
      <c r="B234" s="361">
        <f t="shared" si="27"/>
        <v>0</v>
      </c>
      <c r="C234" s="361"/>
      <c r="D234" s="361"/>
      <c r="E234" s="361"/>
      <c r="F234" s="361"/>
      <c r="G234" s="363"/>
    </row>
    <row r="235" spans="1:7" s="222" customFormat="1" ht="18.75" customHeight="1">
      <c r="A235" s="360" t="s">
        <v>206</v>
      </c>
      <c r="B235" s="361">
        <f t="shared" si="27"/>
        <v>0</v>
      </c>
      <c r="C235" s="361"/>
      <c r="D235" s="361"/>
      <c r="E235" s="361"/>
      <c r="F235" s="361"/>
      <c r="G235" s="363"/>
    </row>
    <row r="236" spans="1:7" s="222" customFormat="1" ht="18.75" customHeight="1">
      <c r="A236" s="360" t="s">
        <v>72</v>
      </c>
      <c r="B236" s="361">
        <f t="shared" si="27"/>
        <v>0</v>
      </c>
      <c r="C236" s="361"/>
      <c r="D236" s="361"/>
      <c r="E236" s="361"/>
      <c r="F236" s="361"/>
      <c r="G236" s="363"/>
    </row>
    <row r="237" spans="1:7" s="222" customFormat="1" ht="18.75" customHeight="1">
      <c r="A237" s="360" t="s">
        <v>207</v>
      </c>
      <c r="B237" s="361">
        <f t="shared" si="27"/>
        <v>0</v>
      </c>
      <c r="C237" s="361"/>
      <c r="D237" s="361"/>
      <c r="E237" s="361"/>
      <c r="F237" s="361"/>
      <c r="G237" s="363"/>
    </row>
    <row r="238" spans="1:7" s="222" customFormat="1" ht="18.75" customHeight="1">
      <c r="A238" s="360" t="s">
        <v>208</v>
      </c>
      <c r="B238" s="361">
        <f t="shared" si="27"/>
        <v>0</v>
      </c>
      <c r="C238" s="361"/>
      <c r="D238" s="361"/>
      <c r="E238" s="361"/>
      <c r="F238" s="361"/>
      <c r="G238" s="363"/>
    </row>
    <row r="239" spans="1:7" s="222" customFormat="1" ht="18.75" customHeight="1">
      <c r="A239" s="360" t="s">
        <v>209</v>
      </c>
      <c r="B239" s="361">
        <f t="shared" si="27"/>
        <v>70</v>
      </c>
      <c r="C239" s="361">
        <f>C240+C242+C244+C246+C256</f>
        <v>70</v>
      </c>
      <c r="D239" s="361"/>
      <c r="E239" s="361"/>
      <c r="F239" s="361"/>
      <c r="G239" s="253"/>
    </row>
    <row r="240" spans="1:7" s="222" customFormat="1" ht="18" customHeight="1">
      <c r="A240" s="360" t="s">
        <v>210</v>
      </c>
      <c r="B240" s="361">
        <f t="shared" si="27"/>
        <v>0</v>
      </c>
      <c r="C240" s="361"/>
      <c r="D240" s="361"/>
      <c r="E240" s="361"/>
      <c r="F240" s="361"/>
      <c r="G240" s="363"/>
    </row>
    <row r="241" spans="1:7" s="222" customFormat="1" ht="18.75" customHeight="1">
      <c r="A241" s="360" t="s">
        <v>211</v>
      </c>
      <c r="B241" s="361">
        <f t="shared" si="27"/>
        <v>0</v>
      </c>
      <c r="C241" s="361"/>
      <c r="D241" s="361"/>
      <c r="E241" s="361"/>
      <c r="F241" s="361"/>
      <c r="G241" s="363"/>
    </row>
    <row r="242" spans="1:7" s="222" customFormat="1" ht="18.75" customHeight="1">
      <c r="A242" s="360" t="s">
        <v>212</v>
      </c>
      <c r="B242" s="361">
        <f t="shared" si="27"/>
        <v>0</v>
      </c>
      <c r="C242" s="361"/>
      <c r="D242" s="361"/>
      <c r="E242" s="361"/>
      <c r="F242" s="361"/>
      <c r="G242" s="363"/>
    </row>
    <row r="243" spans="1:7" s="222" customFormat="1" ht="18.75" customHeight="1">
      <c r="A243" s="360" t="s">
        <v>213</v>
      </c>
      <c r="B243" s="361">
        <f t="shared" si="27"/>
        <v>0</v>
      </c>
      <c r="C243" s="361"/>
      <c r="D243" s="361"/>
      <c r="E243" s="361"/>
      <c r="F243" s="361"/>
      <c r="G243" s="363"/>
    </row>
    <row r="244" spans="1:7" s="222" customFormat="1" ht="18.75" customHeight="1">
      <c r="A244" s="360" t="s">
        <v>214</v>
      </c>
      <c r="B244" s="361">
        <f t="shared" si="27"/>
        <v>0</v>
      </c>
      <c r="C244" s="361"/>
      <c r="D244" s="361"/>
      <c r="E244" s="361"/>
      <c r="F244" s="361"/>
      <c r="G244" s="363"/>
    </row>
    <row r="245" spans="1:7" s="222" customFormat="1" ht="18.75" customHeight="1">
      <c r="A245" s="360" t="s">
        <v>215</v>
      </c>
      <c r="B245" s="361">
        <f t="shared" si="27"/>
        <v>0</v>
      </c>
      <c r="C245" s="361"/>
      <c r="D245" s="361"/>
      <c r="E245" s="361"/>
      <c r="F245" s="361"/>
      <c r="G245" s="364"/>
    </row>
    <row r="246" spans="1:7" s="222" customFormat="1" ht="18.75" customHeight="1">
      <c r="A246" s="360" t="s">
        <v>216</v>
      </c>
      <c r="B246" s="361">
        <f t="shared" si="27"/>
        <v>60</v>
      </c>
      <c r="C246" s="361">
        <f aca="true" t="shared" si="28" ref="C246:F246">SUM(C247:C255)</f>
        <v>60</v>
      </c>
      <c r="D246" s="361"/>
      <c r="E246" s="361">
        <f t="shared" si="28"/>
        <v>0</v>
      </c>
      <c r="F246" s="361">
        <f t="shared" si="28"/>
        <v>0</v>
      </c>
      <c r="G246" s="363"/>
    </row>
    <row r="247" spans="1:7" s="222" customFormat="1" ht="18.75" customHeight="1">
      <c r="A247" s="360" t="s">
        <v>217</v>
      </c>
      <c r="B247" s="361">
        <f t="shared" si="27"/>
        <v>30</v>
      </c>
      <c r="C247" s="361">
        <v>30</v>
      </c>
      <c r="D247" s="361"/>
      <c r="E247" s="361"/>
      <c r="F247" s="361"/>
      <c r="G247" s="363"/>
    </row>
    <row r="248" spans="1:7" s="222" customFormat="1" ht="18.75" customHeight="1">
      <c r="A248" s="360" t="s">
        <v>218</v>
      </c>
      <c r="B248" s="361">
        <f t="shared" si="27"/>
        <v>0</v>
      </c>
      <c r="C248" s="361"/>
      <c r="D248" s="361"/>
      <c r="E248" s="361"/>
      <c r="F248" s="361"/>
      <c r="G248" s="363"/>
    </row>
    <row r="249" spans="1:7" s="222" customFormat="1" ht="18.75" customHeight="1">
      <c r="A249" s="360" t="s">
        <v>219</v>
      </c>
      <c r="B249" s="361">
        <f t="shared" si="27"/>
        <v>30</v>
      </c>
      <c r="C249" s="361">
        <v>30</v>
      </c>
      <c r="D249" s="361"/>
      <c r="E249" s="361"/>
      <c r="F249" s="361"/>
      <c r="G249" s="363"/>
    </row>
    <row r="250" spans="1:7" s="222" customFormat="1" ht="18.75" customHeight="1">
      <c r="A250" s="360" t="s">
        <v>220</v>
      </c>
      <c r="B250" s="361">
        <f t="shared" si="27"/>
        <v>0</v>
      </c>
      <c r="C250" s="361"/>
      <c r="D250" s="361"/>
      <c r="E250" s="361"/>
      <c r="F250" s="361"/>
      <c r="G250" s="363"/>
    </row>
    <row r="251" spans="1:7" s="222" customFormat="1" ht="18.75" customHeight="1">
      <c r="A251" s="360" t="s">
        <v>221</v>
      </c>
      <c r="B251" s="361">
        <f t="shared" si="27"/>
        <v>0</v>
      </c>
      <c r="C251" s="361"/>
      <c r="D251" s="361"/>
      <c r="E251" s="361"/>
      <c r="F251" s="361"/>
      <c r="G251" s="363"/>
    </row>
    <row r="252" spans="1:7" s="222" customFormat="1" ht="18.75" customHeight="1">
      <c r="A252" s="360" t="s">
        <v>222</v>
      </c>
      <c r="B252" s="361">
        <f t="shared" si="27"/>
        <v>0</v>
      </c>
      <c r="C252" s="361"/>
      <c r="D252" s="361"/>
      <c r="E252" s="361"/>
      <c r="F252" s="361"/>
      <c r="G252" s="363"/>
    </row>
    <row r="253" spans="1:7" s="222" customFormat="1" ht="18.75" customHeight="1">
      <c r="A253" s="360" t="s">
        <v>223</v>
      </c>
      <c r="B253" s="361">
        <f t="shared" si="27"/>
        <v>0</v>
      </c>
      <c r="C253" s="361"/>
      <c r="D253" s="361"/>
      <c r="E253" s="361"/>
      <c r="F253" s="361"/>
      <c r="G253" s="363"/>
    </row>
    <row r="254" spans="1:7" s="222" customFormat="1" ht="18.75" customHeight="1">
      <c r="A254" s="360" t="s">
        <v>224</v>
      </c>
      <c r="B254" s="361">
        <f t="shared" si="27"/>
        <v>0</v>
      </c>
      <c r="C254" s="361"/>
      <c r="D254" s="361"/>
      <c r="E254" s="361"/>
      <c r="F254" s="361"/>
      <c r="G254" s="363"/>
    </row>
    <row r="255" spans="1:7" s="222" customFormat="1" ht="18.75" customHeight="1">
      <c r="A255" s="360" t="s">
        <v>225</v>
      </c>
      <c r="B255" s="361">
        <f t="shared" si="27"/>
        <v>0</v>
      </c>
      <c r="C255" s="361"/>
      <c r="D255" s="361"/>
      <c r="E255" s="361"/>
      <c r="F255" s="361"/>
      <c r="G255" s="363"/>
    </row>
    <row r="256" spans="1:7" s="222" customFormat="1" ht="18.75" customHeight="1">
      <c r="A256" s="360" t="s">
        <v>226</v>
      </c>
      <c r="B256" s="361">
        <f t="shared" si="27"/>
        <v>10</v>
      </c>
      <c r="C256" s="361">
        <f>C257</f>
        <v>10</v>
      </c>
      <c r="D256" s="361"/>
      <c r="E256" s="361"/>
      <c r="F256" s="361"/>
      <c r="G256" s="363"/>
    </row>
    <row r="257" spans="1:7" s="222" customFormat="1" ht="18.75" customHeight="1">
      <c r="A257" s="360" t="s">
        <v>227</v>
      </c>
      <c r="B257" s="361">
        <f t="shared" si="27"/>
        <v>10</v>
      </c>
      <c r="C257" s="361">
        <v>10</v>
      </c>
      <c r="D257" s="361"/>
      <c r="E257" s="361"/>
      <c r="F257" s="361"/>
      <c r="G257" s="363"/>
    </row>
    <row r="258" spans="1:7" s="222" customFormat="1" ht="18.75" customHeight="1">
      <c r="A258" s="360" t="s">
        <v>228</v>
      </c>
      <c r="B258" s="361">
        <f t="shared" si="27"/>
        <v>4886</v>
      </c>
      <c r="C258" s="361">
        <f aca="true" t="shared" si="29" ref="C258:F258">C259+C262+C271+C278+C286+C295+C312+C316+C318+C320</f>
        <v>4886</v>
      </c>
      <c r="D258" s="361"/>
      <c r="E258" s="361">
        <f t="shared" si="29"/>
        <v>0</v>
      </c>
      <c r="F258" s="361">
        <f t="shared" si="29"/>
        <v>0</v>
      </c>
      <c r="G258" s="253"/>
    </row>
    <row r="259" spans="1:7" s="222" customFormat="1" ht="18.75" customHeight="1">
      <c r="A259" s="360" t="s">
        <v>229</v>
      </c>
      <c r="B259" s="361">
        <f t="shared" si="27"/>
        <v>0</v>
      </c>
      <c r="C259" s="361"/>
      <c r="D259" s="361"/>
      <c r="E259" s="361"/>
      <c r="F259" s="361"/>
      <c r="G259" s="363"/>
    </row>
    <row r="260" spans="1:7" s="222" customFormat="1" ht="18.75" customHeight="1">
      <c r="A260" s="360" t="s">
        <v>230</v>
      </c>
      <c r="B260" s="361">
        <f t="shared" si="27"/>
        <v>0</v>
      </c>
      <c r="C260" s="361"/>
      <c r="D260" s="361"/>
      <c r="E260" s="361"/>
      <c r="F260" s="361"/>
      <c r="G260" s="363"/>
    </row>
    <row r="261" spans="1:7" s="222" customFormat="1" ht="18.75" customHeight="1">
      <c r="A261" s="360" t="s">
        <v>231</v>
      </c>
      <c r="B261" s="361">
        <f t="shared" si="27"/>
        <v>0</v>
      </c>
      <c r="C261" s="361"/>
      <c r="D261" s="361"/>
      <c r="E261" s="361"/>
      <c r="F261" s="361"/>
      <c r="G261" s="363"/>
    </row>
    <row r="262" spans="1:7" s="222" customFormat="1" ht="18.75" customHeight="1">
      <c r="A262" s="360" t="s">
        <v>232</v>
      </c>
      <c r="B262" s="361">
        <f t="shared" si="27"/>
        <v>3785</v>
      </c>
      <c r="C262" s="361">
        <f aca="true" t="shared" si="30" ref="C262:F262">SUM(C263:C270)</f>
        <v>3785</v>
      </c>
      <c r="D262" s="361"/>
      <c r="E262" s="361">
        <f t="shared" si="30"/>
        <v>0</v>
      </c>
      <c r="F262" s="361">
        <f t="shared" si="30"/>
        <v>0</v>
      </c>
      <c r="G262" s="363"/>
    </row>
    <row r="263" spans="1:7" s="222" customFormat="1" ht="18.75" customHeight="1">
      <c r="A263" s="360" t="s">
        <v>72</v>
      </c>
      <c r="B263" s="361">
        <f t="shared" si="27"/>
        <v>3354</v>
      </c>
      <c r="C263" s="361">
        <v>3354</v>
      </c>
      <c r="D263" s="361"/>
      <c r="E263" s="361"/>
      <c r="F263" s="361"/>
      <c r="G263" s="363"/>
    </row>
    <row r="264" spans="1:7" s="222" customFormat="1" ht="18.75" customHeight="1">
      <c r="A264" s="360" t="s">
        <v>73</v>
      </c>
      <c r="B264" s="361">
        <f t="shared" si="27"/>
        <v>35</v>
      </c>
      <c r="C264" s="361">
        <v>35</v>
      </c>
      <c r="D264" s="361"/>
      <c r="E264" s="361"/>
      <c r="F264" s="361"/>
      <c r="G264" s="363"/>
    </row>
    <row r="265" spans="1:7" s="222" customFormat="1" ht="18.75" customHeight="1">
      <c r="A265" s="360" t="s">
        <v>74</v>
      </c>
      <c r="B265" s="361">
        <f t="shared" si="27"/>
        <v>0</v>
      </c>
      <c r="C265" s="361"/>
      <c r="D265" s="361"/>
      <c r="E265" s="361"/>
      <c r="F265" s="361"/>
      <c r="G265" s="363"/>
    </row>
    <row r="266" spans="1:7" s="222" customFormat="1" ht="18.75" customHeight="1">
      <c r="A266" s="360" t="s">
        <v>114</v>
      </c>
      <c r="B266" s="361">
        <f t="shared" si="27"/>
        <v>210</v>
      </c>
      <c r="C266" s="361">
        <v>210</v>
      </c>
      <c r="D266" s="361"/>
      <c r="E266" s="361"/>
      <c r="F266" s="361"/>
      <c r="G266" s="363"/>
    </row>
    <row r="267" spans="1:7" s="222" customFormat="1" ht="18.75" customHeight="1">
      <c r="A267" s="360" t="s">
        <v>233</v>
      </c>
      <c r="B267" s="361">
        <f t="shared" si="27"/>
        <v>137</v>
      </c>
      <c r="C267" s="361">
        <v>137</v>
      </c>
      <c r="D267" s="361"/>
      <c r="E267" s="361"/>
      <c r="F267" s="361"/>
      <c r="G267" s="363"/>
    </row>
    <row r="268" spans="1:7" s="222" customFormat="1" ht="18.75" customHeight="1">
      <c r="A268" s="360" t="s">
        <v>234</v>
      </c>
      <c r="B268" s="361">
        <f t="shared" si="27"/>
        <v>0</v>
      </c>
      <c r="C268" s="361"/>
      <c r="D268" s="361"/>
      <c r="E268" s="361"/>
      <c r="F268" s="361"/>
      <c r="G268" s="363"/>
    </row>
    <row r="269" spans="1:7" s="222" customFormat="1" ht="18.75" customHeight="1">
      <c r="A269" s="360" t="s">
        <v>81</v>
      </c>
      <c r="B269" s="361">
        <f t="shared" si="27"/>
        <v>39</v>
      </c>
      <c r="C269" s="361">
        <v>39</v>
      </c>
      <c r="D269" s="361"/>
      <c r="E269" s="361"/>
      <c r="F269" s="361"/>
      <c r="G269" s="363"/>
    </row>
    <row r="270" spans="1:7" s="222" customFormat="1" ht="18.75" customHeight="1">
      <c r="A270" s="360" t="s">
        <v>235</v>
      </c>
      <c r="B270" s="361">
        <f t="shared" si="27"/>
        <v>10</v>
      </c>
      <c r="C270" s="361">
        <v>10</v>
      </c>
      <c r="D270" s="361"/>
      <c r="E270" s="361"/>
      <c r="F270" s="361"/>
      <c r="G270" s="363"/>
    </row>
    <row r="271" spans="1:7" s="222" customFormat="1" ht="18.75" customHeight="1">
      <c r="A271" s="360" t="s">
        <v>236</v>
      </c>
      <c r="B271" s="361">
        <f t="shared" si="27"/>
        <v>0</v>
      </c>
      <c r="C271" s="361"/>
      <c r="D271" s="361"/>
      <c r="E271" s="361"/>
      <c r="F271" s="361"/>
      <c r="G271" s="363"/>
    </row>
    <row r="272" spans="1:7" s="222" customFormat="1" ht="18.75" customHeight="1">
      <c r="A272" s="360" t="s">
        <v>72</v>
      </c>
      <c r="B272" s="361">
        <f t="shared" si="27"/>
        <v>0</v>
      </c>
      <c r="C272" s="361"/>
      <c r="D272" s="361"/>
      <c r="E272" s="361"/>
      <c r="F272" s="361"/>
      <c r="G272" s="363"/>
    </row>
    <row r="273" spans="1:7" s="222" customFormat="1" ht="18.75" customHeight="1">
      <c r="A273" s="360" t="s">
        <v>73</v>
      </c>
      <c r="B273" s="361">
        <f t="shared" si="27"/>
        <v>0</v>
      </c>
      <c r="C273" s="361"/>
      <c r="D273" s="361"/>
      <c r="E273" s="361"/>
      <c r="F273" s="361"/>
      <c r="G273" s="363"/>
    </row>
    <row r="274" spans="1:7" s="222" customFormat="1" ht="18.75" customHeight="1">
      <c r="A274" s="360" t="s">
        <v>74</v>
      </c>
      <c r="B274" s="361">
        <f t="shared" si="27"/>
        <v>0</v>
      </c>
      <c r="C274" s="361"/>
      <c r="D274" s="361"/>
      <c r="E274" s="361"/>
      <c r="F274" s="361"/>
      <c r="G274" s="363"/>
    </row>
    <row r="275" spans="1:7" s="222" customFormat="1" ht="18.75" customHeight="1">
      <c r="A275" s="360" t="s">
        <v>237</v>
      </c>
      <c r="B275" s="361">
        <f t="shared" si="27"/>
        <v>0</v>
      </c>
      <c r="C275" s="361"/>
      <c r="D275" s="361"/>
      <c r="E275" s="361"/>
      <c r="F275" s="361"/>
      <c r="G275" s="363"/>
    </row>
    <row r="276" spans="1:7" s="222" customFormat="1" ht="18.75" customHeight="1">
      <c r="A276" s="360" t="s">
        <v>81</v>
      </c>
      <c r="B276" s="361">
        <f t="shared" si="27"/>
        <v>0</v>
      </c>
      <c r="C276" s="361"/>
      <c r="D276" s="361"/>
      <c r="E276" s="361"/>
      <c r="F276" s="361"/>
      <c r="G276" s="363"/>
    </row>
    <row r="277" spans="1:7" s="222" customFormat="1" ht="18.75" customHeight="1">
      <c r="A277" s="360" t="s">
        <v>238</v>
      </c>
      <c r="B277" s="361">
        <f t="shared" si="27"/>
        <v>0</v>
      </c>
      <c r="C277" s="361"/>
      <c r="D277" s="361"/>
      <c r="E277" s="361"/>
      <c r="F277" s="361"/>
      <c r="G277" s="363"/>
    </row>
    <row r="278" spans="1:7" s="222" customFormat="1" ht="18.75" customHeight="1">
      <c r="A278" s="360" t="s">
        <v>239</v>
      </c>
      <c r="B278" s="361">
        <f t="shared" si="27"/>
        <v>146</v>
      </c>
      <c r="C278" s="361">
        <f aca="true" t="shared" si="31" ref="C278:F278">SUM(C279:C285)</f>
        <v>146</v>
      </c>
      <c r="D278" s="361"/>
      <c r="E278" s="361">
        <f t="shared" si="31"/>
        <v>0</v>
      </c>
      <c r="F278" s="361">
        <f t="shared" si="31"/>
        <v>0</v>
      </c>
      <c r="G278" s="363"/>
    </row>
    <row r="279" spans="1:7" s="222" customFormat="1" ht="18.75" customHeight="1">
      <c r="A279" s="360" t="s">
        <v>72</v>
      </c>
      <c r="B279" s="361">
        <f t="shared" si="27"/>
        <v>96</v>
      </c>
      <c r="C279" s="361">
        <v>96</v>
      </c>
      <c r="D279" s="361"/>
      <c r="E279" s="361"/>
      <c r="F279" s="361"/>
      <c r="G279" s="363"/>
    </row>
    <row r="280" spans="1:7" s="222" customFormat="1" ht="18.75" customHeight="1">
      <c r="A280" s="360" t="s">
        <v>73</v>
      </c>
      <c r="B280" s="361">
        <f t="shared" si="27"/>
        <v>0</v>
      </c>
      <c r="C280" s="361"/>
      <c r="D280" s="361"/>
      <c r="E280" s="361"/>
      <c r="F280" s="361"/>
      <c r="G280" s="363"/>
    </row>
    <row r="281" spans="1:7" s="222" customFormat="1" ht="18.75" customHeight="1">
      <c r="A281" s="360" t="s">
        <v>74</v>
      </c>
      <c r="B281" s="361">
        <f t="shared" si="27"/>
        <v>0</v>
      </c>
      <c r="C281" s="361"/>
      <c r="D281" s="361"/>
      <c r="E281" s="361"/>
      <c r="F281" s="361"/>
      <c r="G281" s="363"/>
    </row>
    <row r="282" spans="1:7" s="222" customFormat="1" ht="18.75" customHeight="1">
      <c r="A282" s="360" t="s">
        <v>240</v>
      </c>
      <c r="B282" s="361">
        <f t="shared" si="27"/>
        <v>50</v>
      </c>
      <c r="C282" s="361">
        <v>50</v>
      </c>
      <c r="D282" s="361"/>
      <c r="E282" s="361"/>
      <c r="F282" s="361"/>
      <c r="G282" s="363"/>
    </row>
    <row r="283" spans="1:7" s="222" customFormat="1" ht="18.75" customHeight="1">
      <c r="A283" s="360" t="s">
        <v>241</v>
      </c>
      <c r="B283" s="361">
        <f t="shared" si="27"/>
        <v>0</v>
      </c>
      <c r="C283" s="361"/>
      <c r="D283" s="361"/>
      <c r="E283" s="361"/>
      <c r="F283" s="361"/>
      <c r="G283" s="363"/>
    </row>
    <row r="284" spans="1:7" s="222" customFormat="1" ht="18.75" customHeight="1">
      <c r="A284" s="360" t="s">
        <v>81</v>
      </c>
      <c r="B284" s="361">
        <f t="shared" si="27"/>
        <v>0</v>
      </c>
      <c r="C284" s="361"/>
      <c r="D284" s="361"/>
      <c r="E284" s="361"/>
      <c r="F284" s="361"/>
      <c r="G284" s="363"/>
    </row>
    <row r="285" spans="1:7" s="222" customFormat="1" ht="18.75" customHeight="1">
      <c r="A285" s="360" t="s">
        <v>242</v>
      </c>
      <c r="B285" s="361">
        <f t="shared" si="27"/>
        <v>0</v>
      </c>
      <c r="C285" s="361"/>
      <c r="D285" s="361"/>
      <c r="E285" s="361"/>
      <c r="F285" s="361"/>
      <c r="G285" s="363"/>
    </row>
    <row r="286" spans="1:7" s="222" customFormat="1" ht="18.75" customHeight="1">
      <c r="A286" s="360" t="s">
        <v>243</v>
      </c>
      <c r="B286" s="361">
        <f t="shared" si="27"/>
        <v>168</v>
      </c>
      <c r="C286" s="361">
        <f aca="true" t="shared" si="32" ref="C286:F286">SUM(C287:C294)</f>
        <v>168</v>
      </c>
      <c r="D286" s="361"/>
      <c r="E286" s="361">
        <f t="shared" si="32"/>
        <v>0</v>
      </c>
      <c r="F286" s="361">
        <f t="shared" si="32"/>
        <v>0</v>
      </c>
      <c r="G286" s="363"/>
    </row>
    <row r="287" spans="1:7" s="222" customFormat="1" ht="18.75" customHeight="1">
      <c r="A287" s="360" t="s">
        <v>72</v>
      </c>
      <c r="B287" s="361">
        <f t="shared" si="27"/>
        <v>154</v>
      </c>
      <c r="C287" s="361">
        <v>154</v>
      </c>
      <c r="D287" s="361"/>
      <c r="E287" s="361"/>
      <c r="F287" s="361"/>
      <c r="G287" s="363"/>
    </row>
    <row r="288" spans="1:7" s="222" customFormat="1" ht="18.75" customHeight="1">
      <c r="A288" s="360" t="s">
        <v>73</v>
      </c>
      <c r="B288" s="361">
        <f t="shared" si="27"/>
        <v>0</v>
      </c>
      <c r="C288" s="361"/>
      <c r="D288" s="361"/>
      <c r="E288" s="361"/>
      <c r="F288" s="361"/>
      <c r="G288" s="363"/>
    </row>
    <row r="289" spans="1:7" s="222" customFormat="1" ht="18.75" customHeight="1">
      <c r="A289" s="360" t="s">
        <v>74</v>
      </c>
      <c r="B289" s="361">
        <f t="shared" si="27"/>
        <v>14</v>
      </c>
      <c r="C289" s="361">
        <v>14</v>
      </c>
      <c r="D289" s="361"/>
      <c r="E289" s="361"/>
      <c r="F289" s="361"/>
      <c r="G289" s="363"/>
    </row>
    <row r="290" spans="1:7" s="222" customFormat="1" ht="18.75" customHeight="1">
      <c r="A290" s="360" t="s">
        <v>244</v>
      </c>
      <c r="B290" s="361">
        <f t="shared" si="27"/>
        <v>0</v>
      </c>
      <c r="C290" s="361"/>
      <c r="D290" s="361"/>
      <c r="E290" s="361"/>
      <c r="F290" s="361"/>
      <c r="G290" s="363"/>
    </row>
    <row r="291" spans="1:7" s="222" customFormat="1" ht="18.75" customHeight="1">
      <c r="A291" s="360" t="s">
        <v>245</v>
      </c>
      <c r="B291" s="361">
        <f t="shared" si="27"/>
        <v>0</v>
      </c>
      <c r="C291" s="361"/>
      <c r="D291" s="361"/>
      <c r="E291" s="361"/>
      <c r="F291" s="361"/>
      <c r="G291" s="363"/>
    </row>
    <row r="292" spans="1:7" s="222" customFormat="1" ht="18.75" customHeight="1">
      <c r="A292" s="360" t="s">
        <v>246</v>
      </c>
      <c r="B292" s="361">
        <f t="shared" si="27"/>
        <v>0</v>
      </c>
      <c r="C292" s="361"/>
      <c r="D292" s="361"/>
      <c r="E292" s="361"/>
      <c r="F292" s="361"/>
      <c r="G292" s="363"/>
    </row>
    <row r="293" spans="1:7" s="222" customFormat="1" ht="18.75" customHeight="1">
      <c r="A293" s="360" t="s">
        <v>81</v>
      </c>
      <c r="B293" s="361">
        <f t="shared" si="27"/>
        <v>0</v>
      </c>
      <c r="C293" s="361"/>
      <c r="D293" s="361"/>
      <c r="E293" s="361"/>
      <c r="F293" s="361"/>
      <c r="G293" s="363"/>
    </row>
    <row r="294" spans="1:7" s="222" customFormat="1" ht="18.75" customHeight="1">
      <c r="A294" s="360" t="s">
        <v>247</v>
      </c>
      <c r="B294" s="361">
        <f t="shared" si="27"/>
        <v>0</v>
      </c>
      <c r="C294" s="361"/>
      <c r="D294" s="361"/>
      <c r="E294" s="361"/>
      <c r="F294" s="361"/>
      <c r="G294" s="363"/>
    </row>
    <row r="295" spans="1:7" s="222" customFormat="1" ht="18.75" customHeight="1">
      <c r="A295" s="360" t="s">
        <v>248</v>
      </c>
      <c r="B295" s="361">
        <f aca="true" t="shared" si="33" ref="B295:B302">SUM(C295:F295)</f>
        <v>787</v>
      </c>
      <c r="C295" s="361">
        <f aca="true" t="shared" si="34" ref="C295:F295">SUM(C296:C311)</f>
        <v>787</v>
      </c>
      <c r="D295" s="361"/>
      <c r="E295" s="361">
        <f t="shared" si="34"/>
        <v>0</v>
      </c>
      <c r="F295" s="361">
        <f t="shared" si="34"/>
        <v>0</v>
      </c>
      <c r="G295" s="363"/>
    </row>
    <row r="296" spans="1:7" s="222" customFormat="1" ht="18.75" customHeight="1">
      <c r="A296" s="360" t="s">
        <v>72</v>
      </c>
      <c r="B296" s="361">
        <f t="shared" si="33"/>
        <v>707</v>
      </c>
      <c r="C296" s="361">
        <v>707</v>
      </c>
      <c r="D296" s="361"/>
      <c r="E296" s="361"/>
      <c r="F296" s="361"/>
      <c r="G296" s="363"/>
    </row>
    <row r="297" spans="1:7" s="222" customFormat="1" ht="18.75" customHeight="1">
      <c r="A297" s="360" t="s">
        <v>73</v>
      </c>
      <c r="B297" s="361">
        <f t="shared" si="33"/>
        <v>0</v>
      </c>
      <c r="C297" s="361"/>
      <c r="D297" s="361"/>
      <c r="E297" s="361"/>
      <c r="F297" s="361"/>
      <c r="G297" s="363"/>
    </row>
    <row r="298" spans="1:7" s="222" customFormat="1" ht="18.75" customHeight="1">
      <c r="A298" s="360" t="s">
        <v>74</v>
      </c>
      <c r="B298" s="361">
        <f t="shared" si="33"/>
        <v>0</v>
      </c>
      <c r="C298" s="361"/>
      <c r="D298" s="361"/>
      <c r="E298" s="361"/>
      <c r="F298" s="361"/>
      <c r="G298" s="363"/>
    </row>
    <row r="299" spans="1:7" s="222" customFormat="1" ht="18.75" customHeight="1">
      <c r="A299" s="360" t="s">
        <v>249</v>
      </c>
      <c r="B299" s="361">
        <f t="shared" si="33"/>
        <v>5</v>
      </c>
      <c r="C299" s="361">
        <v>5</v>
      </c>
      <c r="D299" s="361"/>
      <c r="E299" s="361"/>
      <c r="F299" s="361"/>
      <c r="G299" s="363"/>
    </row>
    <row r="300" spans="1:7" s="222" customFormat="1" ht="18.75" customHeight="1">
      <c r="A300" s="360" t="s">
        <v>250</v>
      </c>
      <c r="B300" s="361">
        <f t="shared" si="33"/>
        <v>10</v>
      </c>
      <c r="C300" s="361">
        <v>10</v>
      </c>
      <c r="D300" s="361"/>
      <c r="E300" s="361"/>
      <c r="F300" s="361"/>
      <c r="G300" s="363"/>
    </row>
    <row r="301" spans="1:7" s="222" customFormat="1" ht="18.75" customHeight="1">
      <c r="A301" s="360" t="s">
        <v>251</v>
      </c>
      <c r="B301" s="361">
        <f t="shared" si="33"/>
        <v>0</v>
      </c>
      <c r="C301" s="361"/>
      <c r="D301" s="361"/>
      <c r="E301" s="361"/>
      <c r="F301" s="361"/>
      <c r="G301" s="363"/>
    </row>
    <row r="302" spans="1:7" s="222" customFormat="1" ht="18.75" customHeight="1">
      <c r="A302" s="360" t="s">
        <v>252</v>
      </c>
      <c r="B302" s="361">
        <f t="shared" si="33"/>
        <v>7</v>
      </c>
      <c r="C302" s="361">
        <v>7</v>
      </c>
      <c r="D302" s="361"/>
      <c r="E302" s="361"/>
      <c r="F302" s="361"/>
      <c r="G302" s="363"/>
    </row>
    <row r="303" spans="1:7" s="222" customFormat="1" ht="18.75" customHeight="1">
      <c r="A303" s="360" t="s">
        <v>253</v>
      </c>
      <c r="B303" s="361">
        <f aca="true" t="shared" si="35" ref="B303:B359">SUM(C303:F303)</f>
        <v>0</v>
      </c>
      <c r="C303" s="361"/>
      <c r="D303" s="361"/>
      <c r="E303" s="361"/>
      <c r="F303" s="361"/>
      <c r="G303" s="363"/>
    </row>
    <row r="304" spans="1:7" s="222" customFormat="1" ht="18.75" customHeight="1">
      <c r="A304" s="360" t="s">
        <v>254</v>
      </c>
      <c r="B304" s="361">
        <f t="shared" si="35"/>
        <v>0</v>
      </c>
      <c r="C304" s="361"/>
      <c r="D304" s="361"/>
      <c r="E304" s="361"/>
      <c r="F304" s="361"/>
      <c r="G304" s="363"/>
    </row>
    <row r="305" spans="1:7" s="222" customFormat="1" ht="18.75" customHeight="1">
      <c r="A305" s="360" t="s">
        <v>255</v>
      </c>
      <c r="B305" s="361">
        <f t="shared" si="35"/>
        <v>0</v>
      </c>
      <c r="C305" s="361"/>
      <c r="D305" s="361"/>
      <c r="E305" s="361"/>
      <c r="F305" s="361"/>
      <c r="G305" s="363"/>
    </row>
    <row r="306" spans="1:7" s="222" customFormat="1" ht="18.75" customHeight="1">
      <c r="A306" s="360" t="s">
        <v>256</v>
      </c>
      <c r="B306" s="361">
        <f t="shared" si="35"/>
        <v>8</v>
      </c>
      <c r="C306" s="361">
        <v>8</v>
      </c>
      <c r="D306" s="361"/>
      <c r="E306" s="361"/>
      <c r="F306" s="361"/>
      <c r="G306" s="363"/>
    </row>
    <row r="307" spans="1:7" s="222" customFormat="1" ht="18.75" customHeight="1">
      <c r="A307" s="360" t="s">
        <v>257</v>
      </c>
      <c r="B307" s="361">
        <f t="shared" si="35"/>
        <v>0</v>
      </c>
      <c r="C307" s="361"/>
      <c r="D307" s="361"/>
      <c r="E307" s="361"/>
      <c r="F307" s="361"/>
      <c r="G307" s="363"/>
    </row>
    <row r="308" spans="1:7" s="222" customFormat="1" ht="18.75" customHeight="1">
      <c r="A308" s="360" t="s">
        <v>258</v>
      </c>
      <c r="B308" s="361">
        <f t="shared" si="35"/>
        <v>17</v>
      </c>
      <c r="C308" s="361">
        <v>17</v>
      </c>
      <c r="D308" s="361"/>
      <c r="E308" s="361"/>
      <c r="F308" s="361"/>
      <c r="G308" s="363"/>
    </row>
    <row r="309" spans="1:7" s="222" customFormat="1" ht="18.75" customHeight="1">
      <c r="A309" s="360" t="s">
        <v>114</v>
      </c>
      <c r="B309" s="361">
        <f t="shared" si="35"/>
        <v>0</v>
      </c>
      <c r="C309" s="361"/>
      <c r="D309" s="361"/>
      <c r="E309" s="361"/>
      <c r="F309" s="361"/>
      <c r="G309" s="363"/>
    </row>
    <row r="310" spans="1:7" s="222" customFormat="1" ht="18.75" customHeight="1">
      <c r="A310" s="360" t="s">
        <v>81</v>
      </c>
      <c r="B310" s="361">
        <f t="shared" si="35"/>
        <v>33</v>
      </c>
      <c r="C310" s="361">
        <v>33</v>
      </c>
      <c r="D310" s="361"/>
      <c r="E310" s="361"/>
      <c r="F310" s="361"/>
      <c r="G310" s="363"/>
    </row>
    <row r="311" spans="1:7" s="222" customFormat="1" ht="18.75" customHeight="1">
      <c r="A311" s="360" t="s">
        <v>259</v>
      </c>
      <c r="B311" s="361">
        <f t="shared" si="35"/>
        <v>0</v>
      </c>
      <c r="C311" s="361"/>
      <c r="D311" s="361"/>
      <c r="E311" s="361"/>
      <c r="F311" s="361"/>
      <c r="G311" s="363"/>
    </row>
    <row r="312" spans="1:7" s="222" customFormat="1" ht="18.75" customHeight="1">
      <c r="A312" s="360" t="s">
        <v>260</v>
      </c>
      <c r="B312" s="361">
        <f t="shared" si="35"/>
        <v>0</v>
      </c>
      <c r="C312" s="361"/>
      <c r="D312" s="361"/>
      <c r="E312" s="361"/>
      <c r="F312" s="361"/>
      <c r="G312" s="363"/>
    </row>
    <row r="313" spans="1:7" s="222" customFormat="1" ht="18.75" customHeight="1">
      <c r="A313" s="360" t="s">
        <v>72</v>
      </c>
      <c r="B313" s="361">
        <f t="shared" si="35"/>
        <v>0</v>
      </c>
      <c r="C313" s="361"/>
      <c r="D313" s="361"/>
      <c r="E313" s="361"/>
      <c r="F313" s="361"/>
      <c r="G313" s="363"/>
    </row>
    <row r="314" spans="1:7" s="222" customFormat="1" ht="18.75" customHeight="1">
      <c r="A314" s="360" t="s">
        <v>261</v>
      </c>
      <c r="B314" s="361">
        <f t="shared" si="35"/>
        <v>0</v>
      </c>
      <c r="C314" s="361"/>
      <c r="D314" s="361"/>
      <c r="E314" s="361"/>
      <c r="F314" s="361"/>
      <c r="G314" s="363"/>
    </row>
    <row r="315" spans="1:7" s="222" customFormat="1" ht="18.75" customHeight="1">
      <c r="A315" s="360" t="s">
        <v>72</v>
      </c>
      <c r="B315" s="361">
        <f t="shared" si="35"/>
        <v>0</v>
      </c>
      <c r="C315" s="361"/>
      <c r="D315" s="361"/>
      <c r="E315" s="361"/>
      <c r="F315" s="361"/>
      <c r="G315" s="363"/>
    </row>
    <row r="316" spans="1:7" s="222" customFormat="1" ht="18.75" customHeight="1">
      <c r="A316" s="360" t="s">
        <v>262</v>
      </c>
      <c r="B316" s="361">
        <f t="shared" si="35"/>
        <v>0</v>
      </c>
      <c r="C316" s="361"/>
      <c r="D316" s="361"/>
      <c r="E316" s="361"/>
      <c r="F316" s="361"/>
      <c r="G316" s="363"/>
    </row>
    <row r="317" spans="1:7" s="222" customFormat="1" ht="18.75" customHeight="1">
      <c r="A317" s="360" t="s">
        <v>72</v>
      </c>
      <c r="B317" s="361">
        <f t="shared" si="35"/>
        <v>0</v>
      </c>
      <c r="C317" s="361"/>
      <c r="D317" s="361"/>
      <c r="E317" s="361"/>
      <c r="F317" s="361"/>
      <c r="G317" s="363"/>
    </row>
    <row r="318" spans="1:7" s="222" customFormat="1" ht="18.75" customHeight="1">
      <c r="A318" s="360" t="s">
        <v>263</v>
      </c>
      <c r="B318" s="361">
        <f t="shared" si="35"/>
        <v>0</v>
      </c>
      <c r="C318" s="361"/>
      <c r="D318" s="361"/>
      <c r="E318" s="361"/>
      <c r="F318" s="361"/>
      <c r="G318" s="363"/>
    </row>
    <row r="319" spans="1:7" s="222" customFormat="1" ht="18.75" customHeight="1">
      <c r="A319" s="360" t="s">
        <v>72</v>
      </c>
      <c r="B319" s="361">
        <f t="shared" si="35"/>
        <v>0</v>
      </c>
      <c r="C319" s="361"/>
      <c r="D319" s="361"/>
      <c r="E319" s="361"/>
      <c r="F319" s="361"/>
      <c r="G319" s="363"/>
    </row>
    <row r="320" spans="1:7" s="222" customFormat="1" ht="18.75" customHeight="1">
      <c r="A320" s="360" t="s">
        <v>264</v>
      </c>
      <c r="B320" s="361">
        <f t="shared" si="35"/>
        <v>0</v>
      </c>
      <c r="C320" s="361"/>
      <c r="D320" s="361"/>
      <c r="E320" s="361"/>
      <c r="F320" s="361"/>
      <c r="G320" s="363"/>
    </row>
    <row r="321" spans="1:7" s="222" customFormat="1" ht="18.75" customHeight="1">
      <c r="A321" s="360" t="s">
        <v>265</v>
      </c>
      <c r="B321" s="361">
        <f t="shared" si="35"/>
        <v>0</v>
      </c>
      <c r="C321" s="361"/>
      <c r="D321" s="361"/>
      <c r="E321" s="361"/>
      <c r="F321" s="361"/>
      <c r="G321" s="363"/>
    </row>
    <row r="322" spans="1:7" s="222" customFormat="1" ht="18.75" customHeight="1">
      <c r="A322" s="360" t="s">
        <v>266</v>
      </c>
      <c r="B322" s="361">
        <f t="shared" si="35"/>
        <v>28407</v>
      </c>
      <c r="C322" s="361">
        <f aca="true" t="shared" si="36" ref="C322:F322">C323+C328+C337+C344+C350+C354+C358+C362+C368+C375</f>
        <v>25076</v>
      </c>
      <c r="D322" s="361">
        <f t="shared" si="36"/>
        <v>3331</v>
      </c>
      <c r="E322" s="361">
        <f t="shared" si="36"/>
        <v>0</v>
      </c>
      <c r="F322" s="361">
        <f t="shared" si="36"/>
        <v>0</v>
      </c>
      <c r="G322" s="253"/>
    </row>
    <row r="323" spans="1:7" s="222" customFormat="1" ht="18.75" customHeight="1">
      <c r="A323" s="360" t="s">
        <v>267</v>
      </c>
      <c r="B323" s="361">
        <f t="shared" si="35"/>
        <v>2008</v>
      </c>
      <c r="C323" s="361">
        <f aca="true" t="shared" si="37" ref="C323:F323">SUM(C324:C327)</f>
        <v>2008</v>
      </c>
      <c r="D323" s="361"/>
      <c r="E323" s="361">
        <f t="shared" si="37"/>
        <v>0</v>
      </c>
      <c r="F323" s="361">
        <f t="shared" si="37"/>
        <v>0</v>
      </c>
      <c r="G323" s="363"/>
    </row>
    <row r="324" spans="1:7" s="222" customFormat="1" ht="18.75" customHeight="1">
      <c r="A324" s="360" t="s">
        <v>72</v>
      </c>
      <c r="B324" s="361">
        <f t="shared" si="35"/>
        <v>1446</v>
      </c>
      <c r="C324" s="361">
        <v>1446</v>
      </c>
      <c r="D324" s="361"/>
      <c r="E324" s="361"/>
      <c r="F324" s="361"/>
      <c r="G324" s="363"/>
    </row>
    <row r="325" spans="1:7" s="222" customFormat="1" ht="18.75" customHeight="1">
      <c r="A325" s="360" t="s">
        <v>73</v>
      </c>
      <c r="B325" s="361">
        <f t="shared" si="35"/>
        <v>150</v>
      </c>
      <c r="C325" s="361">
        <v>150</v>
      </c>
      <c r="D325" s="361"/>
      <c r="E325" s="361"/>
      <c r="F325" s="361"/>
      <c r="G325" s="363"/>
    </row>
    <row r="326" spans="1:7" s="222" customFormat="1" ht="18.75" customHeight="1">
      <c r="A326" s="360" t="s">
        <v>74</v>
      </c>
      <c r="B326" s="361">
        <f t="shared" si="35"/>
        <v>412</v>
      </c>
      <c r="C326" s="361">
        <v>412</v>
      </c>
      <c r="D326" s="361"/>
      <c r="E326" s="361"/>
      <c r="F326" s="361"/>
      <c r="G326" s="363"/>
    </row>
    <row r="327" spans="1:7" s="222" customFormat="1" ht="18.75" customHeight="1">
      <c r="A327" s="360" t="s">
        <v>268</v>
      </c>
      <c r="B327" s="361">
        <f t="shared" si="35"/>
        <v>0</v>
      </c>
      <c r="C327" s="361"/>
      <c r="D327" s="361"/>
      <c r="E327" s="361"/>
      <c r="F327" s="361"/>
      <c r="G327" s="363"/>
    </row>
    <row r="328" spans="1:7" s="222" customFormat="1" ht="18.75" customHeight="1">
      <c r="A328" s="360" t="s">
        <v>269</v>
      </c>
      <c r="B328" s="361">
        <f t="shared" si="35"/>
        <v>23936</v>
      </c>
      <c r="C328" s="361">
        <f aca="true" t="shared" si="38" ref="C328:F328">SUM(C329:C336)</f>
        <v>20605</v>
      </c>
      <c r="D328" s="361">
        <f t="shared" si="38"/>
        <v>3331</v>
      </c>
      <c r="E328" s="361">
        <f t="shared" si="38"/>
        <v>0</v>
      </c>
      <c r="F328" s="361">
        <f t="shared" si="38"/>
        <v>0</v>
      </c>
      <c r="G328" s="363"/>
    </row>
    <row r="329" spans="1:7" s="222" customFormat="1" ht="18.75" customHeight="1">
      <c r="A329" s="360" t="s">
        <v>270</v>
      </c>
      <c r="B329" s="361">
        <f t="shared" si="35"/>
        <v>1988</v>
      </c>
      <c r="C329" s="361">
        <v>1647</v>
      </c>
      <c r="D329" s="361">
        <v>341</v>
      </c>
      <c r="E329" s="361"/>
      <c r="F329" s="361"/>
      <c r="G329" s="363"/>
    </row>
    <row r="330" spans="1:7" s="222" customFormat="1" ht="18.75" customHeight="1">
      <c r="A330" s="360" t="s">
        <v>271</v>
      </c>
      <c r="B330" s="361">
        <f t="shared" si="35"/>
        <v>14242</v>
      </c>
      <c r="C330" s="361">
        <v>11652</v>
      </c>
      <c r="D330" s="361">
        <v>2590</v>
      </c>
      <c r="E330" s="361"/>
      <c r="F330" s="361"/>
      <c r="G330" s="363"/>
    </row>
    <row r="331" spans="1:7" s="222" customFormat="1" ht="18.75" customHeight="1">
      <c r="A331" s="360" t="s">
        <v>272</v>
      </c>
      <c r="B331" s="361">
        <f t="shared" si="35"/>
        <v>3924</v>
      </c>
      <c r="C331" s="361">
        <v>3924</v>
      </c>
      <c r="D331" s="361"/>
      <c r="E331" s="361"/>
      <c r="F331" s="361"/>
      <c r="G331" s="363"/>
    </row>
    <row r="332" spans="1:7" s="222" customFormat="1" ht="18.75" customHeight="1">
      <c r="A332" s="360" t="s">
        <v>273</v>
      </c>
      <c r="B332" s="361">
        <f t="shared" si="35"/>
        <v>3031</v>
      </c>
      <c r="C332" s="361">
        <v>3031</v>
      </c>
      <c r="D332" s="361"/>
      <c r="E332" s="361"/>
      <c r="F332" s="361"/>
      <c r="G332" s="363"/>
    </row>
    <row r="333" spans="1:7" s="222" customFormat="1" ht="18.75" customHeight="1">
      <c r="A333" s="360" t="s">
        <v>274</v>
      </c>
      <c r="B333" s="361">
        <f t="shared" si="35"/>
        <v>0</v>
      </c>
      <c r="C333" s="361"/>
      <c r="D333" s="361"/>
      <c r="E333" s="361"/>
      <c r="F333" s="361"/>
      <c r="G333" s="363"/>
    </row>
    <row r="334" spans="1:7" s="222" customFormat="1" ht="18.75" customHeight="1">
      <c r="A334" s="360" t="s">
        <v>275</v>
      </c>
      <c r="B334" s="361">
        <f t="shared" si="35"/>
        <v>0</v>
      </c>
      <c r="C334" s="361"/>
      <c r="D334" s="361"/>
      <c r="E334" s="361"/>
      <c r="F334" s="361"/>
      <c r="G334" s="363"/>
    </row>
    <row r="335" spans="1:7" s="222" customFormat="1" ht="18.75" customHeight="1">
      <c r="A335" s="360" t="s">
        <v>276</v>
      </c>
      <c r="B335" s="361">
        <f t="shared" si="35"/>
        <v>0</v>
      </c>
      <c r="C335" s="361"/>
      <c r="D335" s="361"/>
      <c r="E335" s="361"/>
      <c r="F335" s="361"/>
      <c r="G335" s="363"/>
    </row>
    <row r="336" spans="1:7" s="222" customFormat="1" ht="18.75" customHeight="1">
      <c r="A336" s="360" t="s">
        <v>277</v>
      </c>
      <c r="B336" s="361">
        <f t="shared" si="35"/>
        <v>751</v>
      </c>
      <c r="C336" s="361">
        <v>351</v>
      </c>
      <c r="D336" s="361">
        <v>400</v>
      </c>
      <c r="E336" s="361"/>
      <c r="F336" s="361"/>
      <c r="G336" s="363"/>
    </row>
    <row r="337" spans="1:7" s="222" customFormat="1" ht="18.75" customHeight="1">
      <c r="A337" s="360" t="s">
        <v>278</v>
      </c>
      <c r="B337" s="361">
        <f t="shared" si="35"/>
        <v>640</v>
      </c>
      <c r="C337" s="361">
        <f aca="true" t="shared" si="39" ref="C337:F337">SUM(C338:C343)</f>
        <v>640</v>
      </c>
      <c r="D337" s="361"/>
      <c r="E337" s="361">
        <f t="shared" si="39"/>
        <v>0</v>
      </c>
      <c r="F337" s="361">
        <f t="shared" si="39"/>
        <v>0</v>
      </c>
      <c r="G337" s="363"/>
    </row>
    <row r="338" spans="1:7" s="222" customFormat="1" ht="18.75" customHeight="1">
      <c r="A338" s="360" t="s">
        <v>279</v>
      </c>
      <c r="B338" s="361">
        <f t="shared" si="35"/>
        <v>0</v>
      </c>
      <c r="C338" s="361"/>
      <c r="D338" s="361"/>
      <c r="E338" s="361"/>
      <c r="F338" s="361"/>
      <c r="G338" s="363"/>
    </row>
    <row r="339" spans="1:7" s="222" customFormat="1" ht="18.75" customHeight="1">
      <c r="A339" s="360" t="s">
        <v>280</v>
      </c>
      <c r="B339" s="361">
        <f t="shared" si="35"/>
        <v>0</v>
      </c>
      <c r="C339" s="361"/>
      <c r="D339" s="361"/>
      <c r="E339" s="361"/>
      <c r="F339" s="361"/>
      <c r="G339" s="363"/>
    </row>
    <row r="340" spans="1:7" s="222" customFormat="1" ht="18.75" customHeight="1">
      <c r="A340" s="360" t="s">
        <v>281</v>
      </c>
      <c r="B340" s="361">
        <f t="shared" si="35"/>
        <v>0</v>
      </c>
      <c r="C340" s="361"/>
      <c r="D340" s="361"/>
      <c r="E340" s="361"/>
      <c r="F340" s="361"/>
      <c r="G340" s="363"/>
    </row>
    <row r="341" spans="1:7" s="222" customFormat="1" ht="18.75" customHeight="1">
      <c r="A341" s="360" t="s">
        <v>282</v>
      </c>
      <c r="B341" s="361">
        <f t="shared" si="35"/>
        <v>640</v>
      </c>
      <c r="C341" s="361">
        <v>640</v>
      </c>
      <c r="D341" s="361"/>
      <c r="E341" s="361"/>
      <c r="F341" s="361"/>
      <c r="G341" s="363"/>
    </row>
    <row r="342" spans="1:7" s="222" customFormat="1" ht="18.75" customHeight="1">
      <c r="A342" s="360" t="s">
        <v>283</v>
      </c>
      <c r="B342" s="361">
        <f t="shared" si="35"/>
        <v>0</v>
      </c>
      <c r="C342" s="361"/>
      <c r="D342" s="361"/>
      <c r="E342" s="361"/>
      <c r="F342" s="361"/>
      <c r="G342" s="363"/>
    </row>
    <row r="343" spans="1:7" s="222" customFormat="1" ht="18.75" customHeight="1">
      <c r="A343" s="360" t="s">
        <v>284</v>
      </c>
      <c r="B343" s="361">
        <f t="shared" si="35"/>
        <v>0</v>
      </c>
      <c r="C343" s="361"/>
      <c r="D343" s="361"/>
      <c r="E343" s="361"/>
      <c r="F343" s="361"/>
      <c r="G343" s="363"/>
    </row>
    <row r="344" spans="1:7" s="222" customFormat="1" ht="18.75" customHeight="1">
      <c r="A344" s="360" t="s">
        <v>285</v>
      </c>
      <c r="B344" s="361">
        <f t="shared" si="35"/>
        <v>0</v>
      </c>
      <c r="C344" s="361"/>
      <c r="D344" s="361"/>
      <c r="E344" s="361"/>
      <c r="F344" s="361"/>
      <c r="G344" s="363"/>
    </row>
    <row r="345" spans="1:7" s="222" customFormat="1" ht="18.75" customHeight="1">
      <c r="A345" s="360" t="s">
        <v>286</v>
      </c>
      <c r="B345" s="361">
        <f t="shared" si="35"/>
        <v>0</v>
      </c>
      <c r="C345" s="361"/>
      <c r="D345" s="361"/>
      <c r="E345" s="361"/>
      <c r="F345" s="361"/>
      <c r="G345" s="363"/>
    </row>
    <row r="346" spans="1:7" s="222" customFormat="1" ht="18.75" customHeight="1">
      <c r="A346" s="360" t="s">
        <v>287</v>
      </c>
      <c r="B346" s="361">
        <f t="shared" si="35"/>
        <v>0</v>
      </c>
      <c r="C346" s="361"/>
      <c r="D346" s="361"/>
      <c r="E346" s="361"/>
      <c r="F346" s="361"/>
      <c r="G346" s="363"/>
    </row>
    <row r="347" spans="1:7" s="222" customFormat="1" ht="18.75" customHeight="1">
      <c r="A347" s="360" t="s">
        <v>288</v>
      </c>
      <c r="B347" s="361">
        <f t="shared" si="35"/>
        <v>0</v>
      </c>
      <c r="C347" s="361"/>
      <c r="D347" s="361"/>
      <c r="E347" s="361"/>
      <c r="F347" s="361"/>
      <c r="G347" s="363"/>
    </row>
    <row r="348" spans="1:7" s="222" customFormat="1" ht="18.75" customHeight="1">
      <c r="A348" s="360" t="s">
        <v>289</v>
      </c>
      <c r="B348" s="361">
        <f t="shared" si="35"/>
        <v>0</v>
      </c>
      <c r="C348" s="361"/>
      <c r="D348" s="361"/>
      <c r="E348" s="361"/>
      <c r="F348" s="361"/>
      <c r="G348" s="363"/>
    </row>
    <row r="349" spans="1:7" s="222" customFormat="1" ht="18.75" customHeight="1">
      <c r="A349" s="360" t="s">
        <v>290</v>
      </c>
      <c r="B349" s="361">
        <f t="shared" si="35"/>
        <v>0</v>
      </c>
      <c r="C349" s="361"/>
      <c r="D349" s="361"/>
      <c r="E349" s="361"/>
      <c r="F349" s="361"/>
      <c r="G349" s="363"/>
    </row>
    <row r="350" spans="1:7" s="222" customFormat="1" ht="18.75" customHeight="1">
      <c r="A350" s="360" t="s">
        <v>291</v>
      </c>
      <c r="B350" s="361">
        <f t="shared" si="35"/>
        <v>0</v>
      </c>
      <c r="C350" s="361"/>
      <c r="D350" s="361"/>
      <c r="E350" s="361"/>
      <c r="F350" s="361"/>
      <c r="G350" s="364"/>
    </row>
    <row r="351" spans="1:7" s="222" customFormat="1" ht="18.75" customHeight="1">
      <c r="A351" s="360" t="s">
        <v>292</v>
      </c>
      <c r="B351" s="361">
        <f t="shared" si="35"/>
        <v>0</v>
      </c>
      <c r="C351" s="361"/>
      <c r="D351" s="361"/>
      <c r="E351" s="361"/>
      <c r="F351" s="361"/>
      <c r="G351" s="363"/>
    </row>
    <row r="352" spans="1:7" s="222" customFormat="1" ht="18.75" customHeight="1">
      <c r="A352" s="360" t="s">
        <v>293</v>
      </c>
      <c r="B352" s="361">
        <f t="shared" si="35"/>
        <v>0</v>
      </c>
      <c r="C352" s="361"/>
      <c r="D352" s="361"/>
      <c r="E352" s="361"/>
      <c r="F352" s="361"/>
      <c r="G352" s="363"/>
    </row>
    <row r="353" spans="1:7" s="222" customFormat="1" ht="18.75" customHeight="1">
      <c r="A353" s="360" t="s">
        <v>294</v>
      </c>
      <c r="B353" s="361">
        <f t="shared" si="35"/>
        <v>0</v>
      </c>
      <c r="C353" s="361"/>
      <c r="D353" s="361"/>
      <c r="E353" s="361"/>
      <c r="F353" s="361"/>
      <c r="G353" s="363"/>
    </row>
    <row r="354" spans="1:7" s="222" customFormat="1" ht="18.75" customHeight="1">
      <c r="A354" s="360" t="s">
        <v>295</v>
      </c>
      <c r="B354" s="361">
        <f t="shared" si="35"/>
        <v>0</v>
      </c>
      <c r="C354" s="361"/>
      <c r="D354" s="361"/>
      <c r="E354" s="361"/>
      <c r="F354" s="361"/>
      <c r="G354" s="363"/>
    </row>
    <row r="355" spans="1:7" s="222" customFormat="1" ht="18.75" customHeight="1">
      <c r="A355" s="360" t="s">
        <v>296</v>
      </c>
      <c r="B355" s="361">
        <f t="shared" si="35"/>
        <v>0</v>
      </c>
      <c r="C355" s="361"/>
      <c r="D355" s="361"/>
      <c r="E355" s="361"/>
      <c r="F355" s="361"/>
      <c r="G355" s="363"/>
    </row>
    <row r="356" spans="1:7" s="222" customFormat="1" ht="18.75" customHeight="1">
      <c r="A356" s="360" t="s">
        <v>297</v>
      </c>
      <c r="B356" s="361">
        <f t="shared" si="35"/>
        <v>0</v>
      </c>
      <c r="C356" s="361"/>
      <c r="D356" s="361"/>
      <c r="E356" s="361"/>
      <c r="F356" s="361"/>
      <c r="G356" s="363"/>
    </row>
    <row r="357" spans="1:7" s="222" customFormat="1" ht="18.75" customHeight="1">
      <c r="A357" s="360" t="s">
        <v>298</v>
      </c>
      <c r="B357" s="361">
        <f t="shared" si="35"/>
        <v>0</v>
      </c>
      <c r="C357" s="361"/>
      <c r="D357" s="361"/>
      <c r="E357" s="361"/>
      <c r="F357" s="361"/>
      <c r="G357" s="363"/>
    </row>
    <row r="358" spans="1:7" s="222" customFormat="1" ht="18.75" customHeight="1">
      <c r="A358" s="360" t="s">
        <v>299</v>
      </c>
      <c r="B358" s="361">
        <f t="shared" si="35"/>
        <v>291</v>
      </c>
      <c r="C358" s="361">
        <f aca="true" t="shared" si="40" ref="C358:F358">SUM(C359:C361)</f>
        <v>291</v>
      </c>
      <c r="D358" s="361"/>
      <c r="E358" s="361">
        <f t="shared" si="40"/>
        <v>0</v>
      </c>
      <c r="F358" s="361">
        <f t="shared" si="40"/>
        <v>0</v>
      </c>
      <c r="G358" s="363"/>
    </row>
    <row r="359" spans="1:7" s="222" customFormat="1" ht="18.75" customHeight="1">
      <c r="A359" s="360" t="s">
        <v>300</v>
      </c>
      <c r="B359" s="361">
        <f t="shared" si="35"/>
        <v>291</v>
      </c>
      <c r="C359" s="361">
        <v>291</v>
      </c>
      <c r="D359" s="361"/>
      <c r="E359" s="361"/>
      <c r="F359" s="361"/>
      <c r="G359" s="363"/>
    </row>
    <row r="360" spans="1:7" s="222" customFormat="1" ht="18.75" customHeight="1">
      <c r="A360" s="360" t="s">
        <v>301</v>
      </c>
      <c r="B360" s="361">
        <f aca="true" t="shared" si="41" ref="B360:B423">SUM(C360:F360)</f>
        <v>0</v>
      </c>
      <c r="C360" s="361"/>
      <c r="D360" s="361"/>
      <c r="E360" s="361"/>
      <c r="F360" s="361"/>
      <c r="G360" s="363"/>
    </row>
    <row r="361" spans="1:7" s="222" customFormat="1" ht="18.75" customHeight="1">
      <c r="A361" s="360" t="s">
        <v>302</v>
      </c>
      <c r="B361" s="361">
        <f t="shared" si="41"/>
        <v>0</v>
      </c>
      <c r="C361" s="361"/>
      <c r="D361" s="361"/>
      <c r="E361" s="361"/>
      <c r="F361" s="361"/>
      <c r="G361" s="363"/>
    </row>
    <row r="362" spans="1:7" s="222" customFormat="1" ht="18.75" customHeight="1">
      <c r="A362" s="360" t="s">
        <v>303</v>
      </c>
      <c r="B362" s="361">
        <f t="shared" si="41"/>
        <v>0</v>
      </c>
      <c r="C362" s="361">
        <f aca="true" t="shared" si="42" ref="C362:F362">SUM(C363:C367)</f>
        <v>0</v>
      </c>
      <c r="D362" s="361"/>
      <c r="E362" s="361">
        <f t="shared" si="42"/>
        <v>0</v>
      </c>
      <c r="F362" s="361">
        <f t="shared" si="42"/>
        <v>0</v>
      </c>
      <c r="G362" s="363"/>
    </row>
    <row r="363" spans="1:7" s="222" customFormat="1" ht="18.75" customHeight="1">
      <c r="A363" s="360" t="s">
        <v>304</v>
      </c>
      <c r="B363" s="361">
        <f t="shared" si="41"/>
        <v>0</v>
      </c>
      <c r="C363" s="361"/>
      <c r="D363" s="361"/>
      <c r="E363" s="361"/>
      <c r="F363" s="361"/>
      <c r="G363" s="363"/>
    </row>
    <row r="364" spans="1:7" s="222" customFormat="1" ht="18.75" customHeight="1">
      <c r="A364" s="360" t="s">
        <v>305</v>
      </c>
      <c r="B364" s="361">
        <f t="shared" si="41"/>
        <v>0</v>
      </c>
      <c r="C364" s="361"/>
      <c r="D364" s="361"/>
      <c r="E364" s="361"/>
      <c r="F364" s="361"/>
      <c r="G364" s="363"/>
    </row>
    <row r="365" spans="1:7" s="222" customFormat="1" ht="18.75" customHeight="1">
      <c r="A365" s="360" t="s">
        <v>306</v>
      </c>
      <c r="B365" s="361">
        <f t="shared" si="41"/>
        <v>0</v>
      </c>
      <c r="C365" s="361"/>
      <c r="D365" s="361"/>
      <c r="E365" s="361"/>
      <c r="F365" s="361"/>
      <c r="G365" s="363"/>
    </row>
    <row r="366" spans="1:7" s="222" customFormat="1" ht="18.75" customHeight="1">
      <c r="A366" s="360" t="s">
        <v>307</v>
      </c>
      <c r="B366" s="361">
        <f t="shared" si="41"/>
        <v>0</v>
      </c>
      <c r="C366" s="361"/>
      <c r="D366" s="361"/>
      <c r="E366" s="361"/>
      <c r="F366" s="361"/>
      <c r="G366" s="363"/>
    </row>
    <row r="367" spans="1:7" s="222" customFormat="1" ht="18.75" customHeight="1">
      <c r="A367" s="360" t="s">
        <v>308</v>
      </c>
      <c r="B367" s="361">
        <f t="shared" si="41"/>
        <v>0</v>
      </c>
      <c r="C367" s="361"/>
      <c r="D367" s="361"/>
      <c r="E367" s="361"/>
      <c r="F367" s="361"/>
      <c r="G367" s="363"/>
    </row>
    <row r="368" spans="1:7" s="222" customFormat="1" ht="18.75" customHeight="1">
      <c r="A368" s="360" t="s">
        <v>309</v>
      </c>
      <c r="B368" s="361">
        <f t="shared" si="41"/>
        <v>0</v>
      </c>
      <c r="C368" s="361"/>
      <c r="D368" s="361"/>
      <c r="E368" s="361"/>
      <c r="F368" s="361"/>
      <c r="G368" s="363"/>
    </row>
    <row r="369" spans="1:7" s="222" customFormat="1" ht="18.75" customHeight="1">
      <c r="A369" s="360" t="s">
        <v>310</v>
      </c>
      <c r="B369" s="361">
        <f t="shared" si="41"/>
        <v>0</v>
      </c>
      <c r="C369" s="361"/>
      <c r="D369" s="361"/>
      <c r="E369" s="361"/>
      <c r="F369" s="361"/>
      <c r="G369" s="363"/>
    </row>
    <row r="370" spans="1:7" s="222" customFormat="1" ht="18.75" customHeight="1">
      <c r="A370" s="360" t="s">
        <v>311</v>
      </c>
      <c r="B370" s="361">
        <f t="shared" si="41"/>
        <v>0</v>
      </c>
      <c r="C370" s="361"/>
      <c r="D370" s="361"/>
      <c r="E370" s="361"/>
      <c r="F370" s="361"/>
      <c r="G370" s="363"/>
    </row>
    <row r="371" spans="1:7" s="222" customFormat="1" ht="18.75" customHeight="1">
      <c r="A371" s="360" t="s">
        <v>312</v>
      </c>
      <c r="B371" s="361">
        <f t="shared" si="41"/>
        <v>0</v>
      </c>
      <c r="C371" s="361"/>
      <c r="D371" s="361"/>
      <c r="E371" s="361"/>
      <c r="F371" s="361"/>
      <c r="G371" s="363"/>
    </row>
    <row r="372" spans="1:7" s="222" customFormat="1" ht="18.75" customHeight="1">
      <c r="A372" s="360" t="s">
        <v>313</v>
      </c>
      <c r="B372" s="361">
        <f t="shared" si="41"/>
        <v>0</v>
      </c>
      <c r="C372" s="361"/>
      <c r="D372" s="361"/>
      <c r="E372" s="361"/>
      <c r="F372" s="361"/>
      <c r="G372" s="363"/>
    </row>
    <row r="373" spans="1:7" s="222" customFormat="1" ht="18.75" customHeight="1">
      <c r="A373" s="360" t="s">
        <v>314</v>
      </c>
      <c r="B373" s="361">
        <f t="shared" si="41"/>
        <v>0</v>
      </c>
      <c r="C373" s="361"/>
      <c r="D373" s="361"/>
      <c r="E373" s="361"/>
      <c r="F373" s="361"/>
      <c r="G373" s="363"/>
    </row>
    <row r="374" spans="1:7" s="222" customFormat="1" ht="18.75" customHeight="1">
      <c r="A374" s="360" t="s">
        <v>315</v>
      </c>
      <c r="B374" s="361">
        <f t="shared" si="41"/>
        <v>0</v>
      </c>
      <c r="C374" s="361"/>
      <c r="D374" s="361"/>
      <c r="E374" s="361"/>
      <c r="F374" s="361"/>
      <c r="G374" s="363"/>
    </row>
    <row r="375" spans="1:7" s="222" customFormat="1" ht="18.75" customHeight="1">
      <c r="A375" s="360" t="s">
        <v>316</v>
      </c>
      <c r="B375" s="361">
        <f t="shared" si="41"/>
        <v>1532</v>
      </c>
      <c r="C375" s="361">
        <f aca="true" t="shared" si="43" ref="C375:F375">C376</f>
        <v>1532</v>
      </c>
      <c r="D375" s="361"/>
      <c r="E375" s="361">
        <f t="shared" si="43"/>
        <v>0</v>
      </c>
      <c r="F375" s="361">
        <f t="shared" si="43"/>
        <v>0</v>
      </c>
      <c r="G375" s="363"/>
    </row>
    <row r="376" spans="1:7" s="222" customFormat="1" ht="18.75" customHeight="1">
      <c r="A376" s="360" t="s">
        <v>317</v>
      </c>
      <c r="B376" s="361">
        <f t="shared" si="41"/>
        <v>1532</v>
      </c>
      <c r="C376" s="361">
        <v>1532</v>
      </c>
      <c r="D376" s="361"/>
      <c r="E376" s="361"/>
      <c r="F376" s="361"/>
      <c r="G376" s="363"/>
    </row>
    <row r="377" spans="1:7" s="222" customFormat="1" ht="18.75" customHeight="1">
      <c r="A377" s="360" t="s">
        <v>318</v>
      </c>
      <c r="B377" s="361">
        <f t="shared" si="41"/>
        <v>236</v>
      </c>
      <c r="C377" s="361">
        <f>C378+C383+C392+C398+C404+C409+C414+C421+C425+C428</f>
        <v>236</v>
      </c>
      <c r="D377" s="361"/>
      <c r="E377" s="361"/>
      <c r="F377" s="361"/>
      <c r="G377" s="253"/>
    </row>
    <row r="378" spans="1:7" s="222" customFormat="1" ht="18.75" customHeight="1">
      <c r="A378" s="360" t="s">
        <v>319</v>
      </c>
      <c r="B378" s="361">
        <f t="shared" si="41"/>
        <v>0</v>
      </c>
      <c r="C378" s="361">
        <f>SUM(C379:C382)</f>
        <v>0</v>
      </c>
      <c r="D378" s="361"/>
      <c r="E378" s="361"/>
      <c r="F378" s="361"/>
      <c r="G378" s="363"/>
    </row>
    <row r="379" spans="1:7" s="222" customFormat="1" ht="18.75" customHeight="1">
      <c r="A379" s="360" t="s">
        <v>72</v>
      </c>
      <c r="B379" s="361">
        <f t="shared" si="41"/>
        <v>0</v>
      </c>
      <c r="C379" s="361"/>
      <c r="D379" s="361"/>
      <c r="E379" s="361"/>
      <c r="F379" s="361"/>
      <c r="G379" s="363"/>
    </row>
    <row r="380" spans="1:7" s="222" customFormat="1" ht="18.75" customHeight="1">
      <c r="A380" s="360" t="s">
        <v>73</v>
      </c>
      <c r="B380" s="361">
        <f t="shared" si="41"/>
        <v>0</v>
      </c>
      <c r="C380" s="361"/>
      <c r="D380" s="361"/>
      <c r="E380" s="361"/>
      <c r="F380" s="361"/>
      <c r="G380" s="363"/>
    </row>
    <row r="381" spans="1:7" s="222" customFormat="1" ht="18.75" customHeight="1">
      <c r="A381" s="360" t="s">
        <v>74</v>
      </c>
      <c r="B381" s="361">
        <f t="shared" si="41"/>
        <v>0</v>
      </c>
      <c r="C381" s="361"/>
      <c r="D381" s="361"/>
      <c r="E381" s="361"/>
      <c r="F381" s="361"/>
      <c r="G381" s="363"/>
    </row>
    <row r="382" spans="1:7" s="222" customFormat="1" ht="18.75" customHeight="1">
      <c r="A382" s="360" t="s">
        <v>320</v>
      </c>
      <c r="B382" s="361">
        <f t="shared" si="41"/>
        <v>0</v>
      </c>
      <c r="C382" s="361"/>
      <c r="D382" s="361"/>
      <c r="E382" s="361"/>
      <c r="F382" s="361"/>
      <c r="G382" s="363"/>
    </row>
    <row r="383" spans="1:7" s="222" customFormat="1" ht="18.75" customHeight="1">
      <c r="A383" s="360" t="s">
        <v>321</v>
      </c>
      <c r="B383" s="361">
        <f t="shared" si="41"/>
        <v>0</v>
      </c>
      <c r="C383" s="361"/>
      <c r="D383" s="361"/>
      <c r="E383" s="361"/>
      <c r="F383" s="361"/>
      <c r="G383" s="363"/>
    </row>
    <row r="384" spans="1:7" s="222" customFormat="1" ht="18.75" customHeight="1">
      <c r="A384" s="360" t="s">
        <v>322</v>
      </c>
      <c r="B384" s="361">
        <f t="shared" si="41"/>
        <v>0</v>
      </c>
      <c r="C384" s="361"/>
      <c r="D384" s="361"/>
      <c r="E384" s="361"/>
      <c r="F384" s="361"/>
      <c r="G384" s="363"/>
    </row>
    <row r="385" spans="1:7" s="222" customFormat="1" ht="18.75" customHeight="1">
      <c r="A385" s="360" t="s">
        <v>323</v>
      </c>
      <c r="B385" s="361">
        <f t="shared" si="41"/>
        <v>0</v>
      </c>
      <c r="C385" s="361"/>
      <c r="D385" s="361"/>
      <c r="E385" s="361"/>
      <c r="F385" s="361"/>
      <c r="G385" s="363"/>
    </row>
    <row r="386" spans="1:7" s="222" customFormat="1" ht="18.75" customHeight="1">
      <c r="A386" s="360" t="s">
        <v>324</v>
      </c>
      <c r="B386" s="361">
        <f t="shared" si="41"/>
        <v>0</v>
      </c>
      <c r="C386" s="361"/>
      <c r="D386" s="361"/>
      <c r="E386" s="361"/>
      <c r="F386" s="361"/>
      <c r="G386" s="363"/>
    </row>
    <row r="387" spans="1:7" s="222" customFormat="1" ht="18.75" customHeight="1">
      <c r="A387" s="360" t="s">
        <v>325</v>
      </c>
      <c r="B387" s="361">
        <f t="shared" si="41"/>
        <v>0</v>
      </c>
      <c r="C387" s="361"/>
      <c r="D387" s="361"/>
      <c r="E387" s="361"/>
      <c r="F387" s="361"/>
      <c r="G387" s="363"/>
    </row>
    <row r="388" spans="1:7" s="222" customFormat="1" ht="18.75" customHeight="1">
      <c r="A388" s="360" t="s">
        <v>1285</v>
      </c>
      <c r="B388" s="361">
        <f t="shared" si="41"/>
        <v>0</v>
      </c>
      <c r="C388" s="361"/>
      <c r="D388" s="361"/>
      <c r="E388" s="361"/>
      <c r="F388" s="361"/>
      <c r="G388" s="363"/>
    </row>
    <row r="389" spans="1:7" s="222" customFormat="1" ht="18.75" customHeight="1">
      <c r="A389" s="360" t="s">
        <v>327</v>
      </c>
      <c r="B389" s="361">
        <f t="shared" si="41"/>
        <v>0</v>
      </c>
      <c r="C389" s="361"/>
      <c r="D389" s="361"/>
      <c r="E389" s="361"/>
      <c r="F389" s="361"/>
      <c r="G389" s="363"/>
    </row>
    <row r="390" spans="1:7" s="222" customFormat="1" ht="18.75" customHeight="1">
      <c r="A390" s="360" t="s">
        <v>328</v>
      </c>
      <c r="B390" s="361">
        <f t="shared" si="41"/>
        <v>0</v>
      </c>
      <c r="C390" s="361"/>
      <c r="D390" s="361"/>
      <c r="E390" s="361"/>
      <c r="F390" s="361"/>
      <c r="G390" s="363"/>
    </row>
    <row r="391" spans="1:7" s="222" customFormat="1" ht="18.75" customHeight="1">
      <c r="A391" s="360" t="s">
        <v>329</v>
      </c>
      <c r="B391" s="361">
        <f t="shared" si="41"/>
        <v>0</v>
      </c>
      <c r="C391" s="361"/>
      <c r="D391" s="361"/>
      <c r="E391" s="361"/>
      <c r="F391" s="361"/>
      <c r="G391" s="363"/>
    </row>
    <row r="392" spans="1:7" s="222" customFormat="1" ht="18.75" customHeight="1">
      <c r="A392" s="360" t="s">
        <v>330</v>
      </c>
      <c r="B392" s="361">
        <f t="shared" si="41"/>
        <v>0</v>
      </c>
      <c r="C392" s="361"/>
      <c r="D392" s="361"/>
      <c r="E392" s="361"/>
      <c r="F392" s="361"/>
      <c r="G392" s="363"/>
    </row>
    <row r="393" spans="1:7" s="222" customFormat="1" ht="18.75" customHeight="1">
      <c r="A393" s="360" t="s">
        <v>322</v>
      </c>
      <c r="B393" s="361">
        <f t="shared" si="41"/>
        <v>0</v>
      </c>
      <c r="C393" s="361"/>
      <c r="D393" s="361"/>
      <c r="E393" s="361"/>
      <c r="F393" s="361"/>
      <c r="G393" s="363"/>
    </row>
    <row r="394" spans="1:7" s="222" customFormat="1" ht="18.75" customHeight="1">
      <c r="A394" s="360" t="s">
        <v>331</v>
      </c>
      <c r="B394" s="361">
        <f t="shared" si="41"/>
        <v>0</v>
      </c>
      <c r="C394" s="361"/>
      <c r="D394" s="361"/>
      <c r="E394" s="361"/>
      <c r="F394" s="361"/>
      <c r="G394" s="363"/>
    </row>
    <row r="395" spans="1:7" s="222" customFormat="1" ht="18.75" customHeight="1">
      <c r="A395" s="360" t="s">
        <v>332</v>
      </c>
      <c r="B395" s="361">
        <f t="shared" si="41"/>
        <v>0</v>
      </c>
      <c r="C395" s="361"/>
      <c r="D395" s="361"/>
      <c r="E395" s="361"/>
      <c r="F395" s="361"/>
      <c r="G395" s="363"/>
    </row>
    <row r="396" spans="1:7" s="222" customFormat="1" ht="18.75" customHeight="1">
      <c r="A396" s="360" t="s">
        <v>333</v>
      </c>
      <c r="B396" s="361">
        <f t="shared" si="41"/>
        <v>0</v>
      </c>
      <c r="C396" s="361"/>
      <c r="D396" s="361"/>
      <c r="E396" s="361"/>
      <c r="F396" s="361"/>
      <c r="G396" s="363"/>
    </row>
    <row r="397" spans="1:7" s="222" customFormat="1" ht="18.75" customHeight="1">
      <c r="A397" s="360" t="s">
        <v>334</v>
      </c>
      <c r="B397" s="361">
        <f t="shared" si="41"/>
        <v>0</v>
      </c>
      <c r="C397" s="361"/>
      <c r="D397" s="361"/>
      <c r="E397" s="361"/>
      <c r="F397" s="361"/>
      <c r="G397" s="363"/>
    </row>
    <row r="398" spans="1:7" s="222" customFormat="1" ht="18.75" customHeight="1">
      <c r="A398" s="360" t="s">
        <v>335</v>
      </c>
      <c r="B398" s="361">
        <f t="shared" si="41"/>
        <v>0</v>
      </c>
      <c r="C398" s="361"/>
      <c r="D398" s="361"/>
      <c r="E398" s="361"/>
      <c r="F398" s="361"/>
      <c r="G398" s="363"/>
    </row>
    <row r="399" spans="1:7" s="222" customFormat="1" ht="18.75" customHeight="1">
      <c r="A399" s="360" t="s">
        <v>322</v>
      </c>
      <c r="B399" s="361">
        <f t="shared" si="41"/>
        <v>0</v>
      </c>
      <c r="C399" s="361"/>
      <c r="D399" s="361"/>
      <c r="E399" s="361"/>
      <c r="F399" s="361"/>
      <c r="G399" s="363"/>
    </row>
    <row r="400" spans="1:7" s="222" customFormat="1" ht="18.75" customHeight="1">
      <c r="A400" s="360" t="s">
        <v>336</v>
      </c>
      <c r="B400" s="361">
        <f t="shared" si="41"/>
        <v>0</v>
      </c>
      <c r="C400" s="361"/>
      <c r="D400" s="361"/>
      <c r="E400" s="361"/>
      <c r="F400" s="361"/>
      <c r="G400" s="363"/>
    </row>
    <row r="401" spans="1:7" s="222" customFormat="1" ht="18.75" customHeight="1">
      <c r="A401" s="360" t="s">
        <v>337</v>
      </c>
      <c r="B401" s="361">
        <f t="shared" si="41"/>
        <v>0</v>
      </c>
      <c r="C401" s="361"/>
      <c r="D401" s="361"/>
      <c r="E401" s="361"/>
      <c r="F401" s="361"/>
      <c r="G401" s="363"/>
    </row>
    <row r="402" spans="1:7" s="222" customFormat="1" ht="18.75" customHeight="1">
      <c r="A402" s="360" t="s">
        <v>338</v>
      </c>
      <c r="B402" s="361">
        <f t="shared" si="41"/>
        <v>0</v>
      </c>
      <c r="C402" s="361"/>
      <c r="D402" s="361"/>
      <c r="E402" s="361"/>
      <c r="F402" s="361"/>
      <c r="G402" s="364"/>
    </row>
    <row r="403" spans="1:7" s="222" customFormat="1" ht="18.75" customHeight="1">
      <c r="A403" s="360" t="s">
        <v>339</v>
      </c>
      <c r="B403" s="361">
        <f t="shared" si="41"/>
        <v>0</v>
      </c>
      <c r="C403" s="361"/>
      <c r="D403" s="361"/>
      <c r="E403" s="361"/>
      <c r="F403" s="361"/>
      <c r="G403" s="363"/>
    </row>
    <row r="404" spans="1:7" s="222" customFormat="1" ht="18.75" customHeight="1">
      <c r="A404" s="360" t="s">
        <v>340</v>
      </c>
      <c r="B404" s="361">
        <f t="shared" si="41"/>
        <v>0</v>
      </c>
      <c r="C404" s="361"/>
      <c r="D404" s="361"/>
      <c r="E404" s="361"/>
      <c r="F404" s="361"/>
      <c r="G404" s="363"/>
    </row>
    <row r="405" spans="1:7" s="222" customFormat="1" ht="18.75" customHeight="1">
      <c r="A405" s="360" t="s">
        <v>322</v>
      </c>
      <c r="B405" s="361">
        <f t="shared" si="41"/>
        <v>0</v>
      </c>
      <c r="C405" s="361"/>
      <c r="D405" s="361"/>
      <c r="E405" s="361"/>
      <c r="F405" s="361"/>
      <c r="G405" s="363"/>
    </row>
    <row r="406" spans="1:7" s="222" customFormat="1" ht="18.75" customHeight="1">
      <c r="A406" s="360" t="s">
        <v>341</v>
      </c>
      <c r="B406" s="361">
        <f t="shared" si="41"/>
        <v>0</v>
      </c>
      <c r="C406" s="361"/>
      <c r="D406" s="361"/>
      <c r="E406" s="361"/>
      <c r="F406" s="361"/>
      <c r="G406" s="363"/>
    </row>
    <row r="407" spans="1:7" s="222" customFormat="1" ht="18.75" customHeight="1">
      <c r="A407" s="360" t="s">
        <v>342</v>
      </c>
      <c r="B407" s="361">
        <f t="shared" si="41"/>
        <v>0</v>
      </c>
      <c r="C407" s="361"/>
      <c r="D407" s="361"/>
      <c r="E407" s="361"/>
      <c r="F407" s="361"/>
      <c r="G407" s="363"/>
    </row>
    <row r="408" spans="1:7" s="222" customFormat="1" ht="18.75" customHeight="1">
      <c r="A408" s="360" t="s">
        <v>343</v>
      </c>
      <c r="B408" s="361">
        <f t="shared" si="41"/>
        <v>0</v>
      </c>
      <c r="C408" s="361"/>
      <c r="D408" s="361"/>
      <c r="E408" s="361"/>
      <c r="F408" s="361"/>
      <c r="G408" s="363"/>
    </row>
    <row r="409" spans="1:7" s="222" customFormat="1" ht="18.75" customHeight="1">
      <c r="A409" s="360" t="s">
        <v>344</v>
      </c>
      <c r="B409" s="361">
        <f t="shared" si="41"/>
        <v>0</v>
      </c>
      <c r="C409" s="361"/>
      <c r="D409" s="361"/>
      <c r="E409" s="361"/>
      <c r="F409" s="361"/>
      <c r="G409" s="363"/>
    </row>
    <row r="410" spans="1:7" s="222" customFormat="1" ht="18.75" customHeight="1">
      <c r="A410" s="360" t="s">
        <v>345</v>
      </c>
      <c r="B410" s="361">
        <f t="shared" si="41"/>
        <v>0</v>
      </c>
      <c r="C410" s="361"/>
      <c r="D410" s="361"/>
      <c r="E410" s="361"/>
      <c r="F410" s="361"/>
      <c r="G410" s="363"/>
    </row>
    <row r="411" spans="1:7" s="222" customFormat="1" ht="18.75" customHeight="1">
      <c r="A411" s="360" t="s">
        <v>346</v>
      </c>
      <c r="B411" s="361">
        <f t="shared" si="41"/>
        <v>0</v>
      </c>
      <c r="C411" s="361"/>
      <c r="D411" s="361"/>
      <c r="E411" s="361"/>
      <c r="F411" s="361"/>
      <c r="G411" s="363"/>
    </row>
    <row r="412" spans="1:7" s="222" customFormat="1" ht="18.75" customHeight="1">
      <c r="A412" s="360" t="s">
        <v>347</v>
      </c>
      <c r="B412" s="361">
        <f t="shared" si="41"/>
        <v>0</v>
      </c>
      <c r="C412" s="361"/>
      <c r="D412" s="361"/>
      <c r="E412" s="361"/>
      <c r="F412" s="361"/>
      <c r="G412" s="363"/>
    </row>
    <row r="413" spans="1:7" s="222" customFormat="1" ht="18.75" customHeight="1">
      <c r="A413" s="360" t="s">
        <v>348</v>
      </c>
      <c r="B413" s="361">
        <f t="shared" si="41"/>
        <v>0</v>
      </c>
      <c r="C413" s="361"/>
      <c r="D413" s="361"/>
      <c r="E413" s="361"/>
      <c r="F413" s="361"/>
      <c r="G413" s="363"/>
    </row>
    <row r="414" spans="1:7" s="222" customFormat="1" ht="18.75" customHeight="1">
      <c r="A414" s="360" t="s">
        <v>349</v>
      </c>
      <c r="B414" s="361">
        <f t="shared" si="41"/>
        <v>127</v>
      </c>
      <c r="C414" s="361">
        <f>SUM(C415:C420)</f>
        <v>127</v>
      </c>
      <c r="D414" s="361"/>
      <c r="E414" s="361"/>
      <c r="F414" s="361"/>
      <c r="G414" s="363"/>
    </row>
    <row r="415" spans="1:7" s="222" customFormat="1" ht="18.75" customHeight="1">
      <c r="A415" s="360" t="s">
        <v>322</v>
      </c>
      <c r="B415" s="361">
        <f t="shared" si="41"/>
        <v>107</v>
      </c>
      <c r="C415" s="361">
        <v>107</v>
      </c>
      <c r="D415" s="361"/>
      <c r="E415" s="361"/>
      <c r="F415" s="361"/>
      <c r="G415" s="363"/>
    </row>
    <row r="416" spans="1:7" s="222" customFormat="1" ht="18.75" customHeight="1">
      <c r="A416" s="360" t="s">
        <v>350</v>
      </c>
      <c r="B416" s="361">
        <f t="shared" si="41"/>
        <v>5</v>
      </c>
      <c r="C416" s="361">
        <v>5</v>
      </c>
      <c r="D416" s="361"/>
      <c r="E416" s="361"/>
      <c r="F416" s="361"/>
      <c r="G416" s="363"/>
    </row>
    <row r="417" spans="1:7" s="222" customFormat="1" ht="18.75" customHeight="1">
      <c r="A417" s="360" t="s">
        <v>351</v>
      </c>
      <c r="B417" s="361">
        <f t="shared" si="41"/>
        <v>0</v>
      </c>
      <c r="C417" s="361"/>
      <c r="D417" s="361"/>
      <c r="E417" s="361"/>
      <c r="F417" s="361"/>
      <c r="G417" s="363"/>
    </row>
    <row r="418" spans="1:7" s="222" customFormat="1" ht="18.75" customHeight="1">
      <c r="A418" s="360" t="s">
        <v>352</v>
      </c>
      <c r="B418" s="361">
        <f t="shared" si="41"/>
        <v>0</v>
      </c>
      <c r="C418" s="361"/>
      <c r="D418" s="361"/>
      <c r="E418" s="361"/>
      <c r="F418" s="361"/>
      <c r="G418" s="363"/>
    </row>
    <row r="419" spans="1:7" s="222" customFormat="1" ht="18.75" customHeight="1">
      <c r="A419" s="360" t="s">
        <v>353</v>
      </c>
      <c r="B419" s="361">
        <f t="shared" si="41"/>
        <v>0</v>
      </c>
      <c r="C419" s="361"/>
      <c r="D419" s="361"/>
      <c r="E419" s="361"/>
      <c r="F419" s="361"/>
      <c r="G419" s="363"/>
    </row>
    <row r="420" spans="1:7" s="222" customFormat="1" ht="18.75" customHeight="1">
      <c r="A420" s="360" t="s">
        <v>354</v>
      </c>
      <c r="B420" s="361">
        <f t="shared" si="41"/>
        <v>15</v>
      </c>
      <c r="C420" s="361">
        <v>15</v>
      </c>
      <c r="D420" s="361"/>
      <c r="E420" s="361"/>
      <c r="F420" s="361"/>
      <c r="G420" s="363"/>
    </row>
    <row r="421" spans="1:7" s="222" customFormat="1" ht="18.75" customHeight="1">
      <c r="A421" s="360" t="s">
        <v>355</v>
      </c>
      <c r="B421" s="361">
        <f t="shared" si="41"/>
        <v>0</v>
      </c>
      <c r="C421" s="361"/>
      <c r="D421" s="361"/>
      <c r="E421" s="361"/>
      <c r="F421" s="361"/>
      <c r="G421" s="363"/>
    </row>
    <row r="422" spans="1:7" s="222" customFormat="1" ht="18.75" customHeight="1">
      <c r="A422" s="360" t="s">
        <v>356</v>
      </c>
      <c r="B422" s="361">
        <f t="shared" si="41"/>
        <v>0</v>
      </c>
      <c r="C422" s="361"/>
      <c r="D422" s="361"/>
      <c r="E422" s="361"/>
      <c r="F422" s="361"/>
      <c r="G422" s="363"/>
    </row>
    <row r="423" spans="1:7" s="222" customFormat="1" ht="18.75" customHeight="1">
      <c r="A423" s="360" t="s">
        <v>357</v>
      </c>
      <c r="B423" s="361">
        <f t="shared" si="41"/>
        <v>0</v>
      </c>
      <c r="C423" s="361"/>
      <c r="D423" s="361"/>
      <c r="E423" s="361"/>
      <c r="F423" s="361"/>
      <c r="G423" s="363"/>
    </row>
    <row r="424" spans="1:7" s="222" customFormat="1" ht="18.75" customHeight="1">
      <c r="A424" s="360" t="s">
        <v>358</v>
      </c>
      <c r="B424" s="361">
        <f aca="true" t="shared" si="44" ref="B424:B487">SUM(C424:F424)</f>
        <v>0</v>
      </c>
      <c r="C424" s="361"/>
      <c r="D424" s="361"/>
      <c r="E424" s="361"/>
      <c r="F424" s="361"/>
      <c r="G424" s="363"/>
    </row>
    <row r="425" spans="1:7" s="222" customFormat="1" ht="18.75" customHeight="1">
      <c r="A425" s="360" t="s">
        <v>359</v>
      </c>
      <c r="B425" s="361">
        <f t="shared" si="44"/>
        <v>0</v>
      </c>
      <c r="C425" s="361"/>
      <c r="D425" s="361"/>
      <c r="E425" s="361"/>
      <c r="F425" s="361"/>
      <c r="G425" s="363"/>
    </row>
    <row r="426" spans="1:7" s="222" customFormat="1" ht="18.75" customHeight="1">
      <c r="A426" s="360" t="s">
        <v>360</v>
      </c>
      <c r="B426" s="361">
        <f t="shared" si="44"/>
        <v>0</v>
      </c>
      <c r="C426" s="361"/>
      <c r="D426" s="361"/>
      <c r="E426" s="361"/>
      <c r="F426" s="361"/>
      <c r="G426" s="363"/>
    </row>
    <row r="427" spans="1:7" s="222" customFormat="1" ht="18.75" customHeight="1">
      <c r="A427" s="360" t="s">
        <v>361</v>
      </c>
      <c r="B427" s="361">
        <f t="shared" si="44"/>
        <v>0</v>
      </c>
      <c r="C427" s="361"/>
      <c r="D427" s="361"/>
      <c r="E427" s="361"/>
      <c r="F427" s="361"/>
      <c r="G427" s="363"/>
    </row>
    <row r="428" spans="1:7" s="222" customFormat="1" ht="18.75" customHeight="1">
      <c r="A428" s="360" t="s">
        <v>362</v>
      </c>
      <c r="B428" s="361">
        <f t="shared" si="44"/>
        <v>109</v>
      </c>
      <c r="C428" s="361">
        <f>SUM(C429:C432)</f>
        <v>109</v>
      </c>
      <c r="D428" s="361"/>
      <c r="E428" s="361"/>
      <c r="F428" s="361"/>
      <c r="G428" s="363"/>
    </row>
    <row r="429" spans="1:7" s="222" customFormat="1" ht="18.75" customHeight="1">
      <c r="A429" s="360" t="s">
        <v>363</v>
      </c>
      <c r="B429" s="361">
        <f t="shared" si="44"/>
        <v>0</v>
      </c>
      <c r="C429" s="361"/>
      <c r="D429" s="361"/>
      <c r="E429" s="361"/>
      <c r="F429" s="361"/>
      <c r="G429" s="363"/>
    </row>
    <row r="430" spans="1:7" s="222" customFormat="1" ht="18.75" customHeight="1">
      <c r="A430" s="360" t="s">
        <v>364</v>
      </c>
      <c r="B430" s="361">
        <f t="shared" si="44"/>
        <v>0</v>
      </c>
      <c r="C430" s="361"/>
      <c r="D430" s="361"/>
      <c r="E430" s="361"/>
      <c r="F430" s="361"/>
      <c r="G430" s="363"/>
    </row>
    <row r="431" spans="1:7" s="222" customFormat="1" ht="18.75" customHeight="1">
      <c r="A431" s="360" t="s">
        <v>365</v>
      </c>
      <c r="B431" s="361">
        <f t="shared" si="44"/>
        <v>0</v>
      </c>
      <c r="C431" s="361"/>
      <c r="D431" s="361"/>
      <c r="E431" s="361"/>
      <c r="F431" s="361"/>
      <c r="G431" s="363"/>
    </row>
    <row r="432" spans="1:7" s="222" customFormat="1" ht="18.75" customHeight="1">
      <c r="A432" s="360" t="s">
        <v>366</v>
      </c>
      <c r="B432" s="361">
        <f t="shared" si="44"/>
        <v>109</v>
      </c>
      <c r="C432" s="361">
        <v>109</v>
      </c>
      <c r="D432" s="361"/>
      <c r="E432" s="361"/>
      <c r="F432" s="361"/>
      <c r="G432" s="363"/>
    </row>
    <row r="433" spans="1:7" s="222" customFormat="1" ht="18.75" customHeight="1">
      <c r="A433" s="360" t="s">
        <v>367</v>
      </c>
      <c r="B433" s="361">
        <f t="shared" si="44"/>
        <v>1429</v>
      </c>
      <c r="C433" s="361">
        <f aca="true" t="shared" si="45" ref="C433:F433">C434+C450+C458+C469+C478+C485</f>
        <v>1429</v>
      </c>
      <c r="D433" s="361">
        <f t="shared" si="45"/>
        <v>0</v>
      </c>
      <c r="E433" s="361">
        <f t="shared" si="45"/>
        <v>0</v>
      </c>
      <c r="F433" s="361">
        <f t="shared" si="45"/>
        <v>0</v>
      </c>
      <c r="G433" s="253"/>
    </row>
    <row r="434" spans="1:7" s="222" customFormat="1" ht="18.75" customHeight="1">
      <c r="A434" s="360" t="s">
        <v>368</v>
      </c>
      <c r="B434" s="361">
        <f t="shared" si="44"/>
        <v>1096</v>
      </c>
      <c r="C434" s="361">
        <f aca="true" t="shared" si="46" ref="C434:F434">SUM(C435:C449)</f>
        <v>1096</v>
      </c>
      <c r="D434" s="361"/>
      <c r="E434" s="361">
        <f t="shared" si="46"/>
        <v>0</v>
      </c>
      <c r="F434" s="361">
        <f t="shared" si="46"/>
        <v>0</v>
      </c>
      <c r="G434" s="363"/>
    </row>
    <row r="435" spans="1:7" s="222" customFormat="1" ht="18.75" customHeight="1">
      <c r="A435" s="360" t="s">
        <v>72</v>
      </c>
      <c r="B435" s="361">
        <f t="shared" si="44"/>
        <v>511</v>
      </c>
      <c r="C435" s="361">
        <v>511</v>
      </c>
      <c r="D435" s="361"/>
      <c r="E435" s="361"/>
      <c r="F435" s="361"/>
      <c r="G435" s="363"/>
    </row>
    <row r="436" spans="1:7" s="222" customFormat="1" ht="18.75" customHeight="1">
      <c r="A436" s="360" t="s">
        <v>73</v>
      </c>
      <c r="B436" s="361">
        <f t="shared" si="44"/>
        <v>0</v>
      </c>
      <c r="C436" s="361"/>
      <c r="D436" s="361"/>
      <c r="E436" s="361"/>
      <c r="F436" s="361"/>
      <c r="G436" s="363"/>
    </row>
    <row r="437" spans="1:7" s="222" customFormat="1" ht="18.75" customHeight="1">
      <c r="A437" s="360" t="s">
        <v>74</v>
      </c>
      <c r="B437" s="361">
        <f t="shared" si="44"/>
        <v>331</v>
      </c>
      <c r="C437" s="361">
        <v>331</v>
      </c>
      <c r="D437" s="361"/>
      <c r="E437" s="361"/>
      <c r="F437" s="361"/>
      <c r="G437" s="363"/>
    </row>
    <row r="438" spans="1:7" s="222" customFormat="1" ht="18.75" customHeight="1">
      <c r="A438" s="360" t="s">
        <v>369</v>
      </c>
      <c r="B438" s="361">
        <f t="shared" si="44"/>
        <v>0</v>
      </c>
      <c r="C438" s="361"/>
      <c r="D438" s="361"/>
      <c r="E438" s="361"/>
      <c r="F438" s="361"/>
      <c r="G438" s="363"/>
    </row>
    <row r="439" spans="1:7" s="222" customFormat="1" ht="18.75" customHeight="1">
      <c r="A439" s="360" t="s">
        <v>370</v>
      </c>
      <c r="B439" s="361">
        <f t="shared" si="44"/>
        <v>0</v>
      </c>
      <c r="C439" s="361"/>
      <c r="D439" s="361"/>
      <c r="E439" s="361"/>
      <c r="F439" s="361"/>
      <c r="G439" s="363"/>
    </row>
    <row r="440" spans="1:7" s="222" customFormat="1" ht="18.75" customHeight="1">
      <c r="A440" s="360" t="s">
        <v>371</v>
      </c>
      <c r="B440" s="361">
        <f t="shared" si="44"/>
        <v>0</v>
      </c>
      <c r="C440" s="361"/>
      <c r="D440" s="361"/>
      <c r="E440" s="361"/>
      <c r="F440" s="361"/>
      <c r="G440" s="363"/>
    </row>
    <row r="441" spans="1:7" s="222" customFormat="1" ht="18.75" customHeight="1">
      <c r="A441" s="360" t="s">
        <v>372</v>
      </c>
      <c r="B441" s="361">
        <f t="shared" si="44"/>
        <v>0</v>
      </c>
      <c r="C441" s="361"/>
      <c r="D441" s="361"/>
      <c r="E441" s="361"/>
      <c r="F441" s="361"/>
      <c r="G441" s="363"/>
    </row>
    <row r="442" spans="1:7" s="222" customFormat="1" ht="18.75" customHeight="1">
      <c r="A442" s="360" t="s">
        <v>373</v>
      </c>
      <c r="B442" s="361">
        <f t="shared" si="44"/>
        <v>0</v>
      </c>
      <c r="C442" s="361"/>
      <c r="D442" s="361"/>
      <c r="E442" s="361"/>
      <c r="F442" s="361"/>
      <c r="G442" s="363"/>
    </row>
    <row r="443" spans="1:7" s="222" customFormat="1" ht="18.75" customHeight="1">
      <c r="A443" s="360" t="s">
        <v>374</v>
      </c>
      <c r="B443" s="361">
        <f t="shared" si="44"/>
        <v>0</v>
      </c>
      <c r="C443" s="361"/>
      <c r="D443" s="361"/>
      <c r="E443" s="361"/>
      <c r="F443" s="361"/>
      <c r="G443" s="363"/>
    </row>
    <row r="444" spans="1:7" s="222" customFormat="1" ht="18.75" customHeight="1">
      <c r="A444" s="360" t="s">
        <v>375</v>
      </c>
      <c r="B444" s="361">
        <f t="shared" si="44"/>
        <v>0</v>
      </c>
      <c r="C444" s="361"/>
      <c r="D444" s="361"/>
      <c r="E444" s="361"/>
      <c r="F444" s="361"/>
      <c r="G444" s="363"/>
    </row>
    <row r="445" spans="1:7" s="222" customFormat="1" ht="18.75" customHeight="1">
      <c r="A445" s="360" t="s">
        <v>376</v>
      </c>
      <c r="B445" s="361">
        <f t="shared" si="44"/>
        <v>0</v>
      </c>
      <c r="C445" s="361"/>
      <c r="D445" s="361"/>
      <c r="E445" s="361"/>
      <c r="F445" s="361"/>
      <c r="G445" s="363"/>
    </row>
    <row r="446" spans="1:7" s="222" customFormat="1" ht="18.75" customHeight="1">
      <c r="A446" s="360" t="s">
        <v>377</v>
      </c>
      <c r="B446" s="361">
        <f t="shared" si="44"/>
        <v>0</v>
      </c>
      <c r="C446" s="361"/>
      <c r="D446" s="361"/>
      <c r="E446" s="361"/>
      <c r="F446" s="361"/>
      <c r="G446" s="363"/>
    </row>
    <row r="447" spans="1:7" s="222" customFormat="1" ht="18.75" customHeight="1">
      <c r="A447" s="360" t="s">
        <v>378</v>
      </c>
      <c r="B447" s="361">
        <f t="shared" si="44"/>
        <v>200</v>
      </c>
      <c r="C447" s="361">
        <v>200</v>
      </c>
      <c r="D447" s="361"/>
      <c r="E447" s="361"/>
      <c r="F447" s="361"/>
      <c r="G447" s="363"/>
    </row>
    <row r="448" spans="1:7" s="222" customFormat="1" ht="18.75" customHeight="1">
      <c r="A448" s="360" t="s">
        <v>379</v>
      </c>
      <c r="B448" s="361">
        <f t="shared" si="44"/>
        <v>0</v>
      </c>
      <c r="C448" s="361"/>
      <c r="D448" s="361"/>
      <c r="E448" s="361"/>
      <c r="F448" s="361"/>
      <c r="G448" s="363"/>
    </row>
    <row r="449" spans="1:7" s="222" customFormat="1" ht="18.75" customHeight="1">
      <c r="A449" s="360" t="s">
        <v>380</v>
      </c>
      <c r="B449" s="361">
        <f t="shared" si="44"/>
        <v>54</v>
      </c>
      <c r="C449" s="361">
        <v>54</v>
      </c>
      <c r="D449" s="361"/>
      <c r="E449" s="361"/>
      <c r="F449" s="361"/>
      <c r="G449" s="363"/>
    </row>
    <row r="450" spans="1:7" s="222" customFormat="1" ht="18.75" customHeight="1">
      <c r="A450" s="360" t="s">
        <v>381</v>
      </c>
      <c r="B450" s="361">
        <f t="shared" si="44"/>
        <v>0</v>
      </c>
      <c r="C450" s="361"/>
      <c r="D450" s="361"/>
      <c r="E450" s="361"/>
      <c r="F450" s="361"/>
      <c r="G450" s="363"/>
    </row>
    <row r="451" spans="1:7" s="222" customFormat="1" ht="18.75" customHeight="1">
      <c r="A451" s="360" t="s">
        <v>72</v>
      </c>
      <c r="B451" s="361">
        <f t="shared" si="44"/>
        <v>0</v>
      </c>
      <c r="C451" s="361"/>
      <c r="D451" s="361"/>
      <c r="E451" s="361"/>
      <c r="F451" s="361"/>
      <c r="G451" s="363"/>
    </row>
    <row r="452" spans="1:7" s="222" customFormat="1" ht="18.75" customHeight="1">
      <c r="A452" s="360" t="s">
        <v>73</v>
      </c>
      <c r="B452" s="361">
        <f t="shared" si="44"/>
        <v>0</v>
      </c>
      <c r="C452" s="361"/>
      <c r="D452" s="361"/>
      <c r="E452" s="361"/>
      <c r="F452" s="361"/>
      <c r="G452" s="363"/>
    </row>
    <row r="453" spans="1:7" s="222" customFormat="1" ht="18.75" customHeight="1">
      <c r="A453" s="360" t="s">
        <v>74</v>
      </c>
      <c r="B453" s="361">
        <f t="shared" si="44"/>
        <v>0</v>
      </c>
      <c r="C453" s="361"/>
      <c r="D453" s="361"/>
      <c r="E453" s="361"/>
      <c r="F453" s="361"/>
      <c r="G453" s="363"/>
    </row>
    <row r="454" spans="1:7" s="222" customFormat="1" ht="18.75" customHeight="1">
      <c r="A454" s="360" t="s">
        <v>382</v>
      </c>
      <c r="B454" s="361">
        <f t="shared" si="44"/>
        <v>0</v>
      </c>
      <c r="C454" s="361"/>
      <c r="D454" s="361"/>
      <c r="E454" s="361"/>
      <c r="F454" s="361"/>
      <c r="G454" s="363"/>
    </row>
    <row r="455" spans="1:7" s="222" customFormat="1" ht="18.75" customHeight="1">
      <c r="A455" s="360" t="s">
        <v>383</v>
      </c>
      <c r="B455" s="361">
        <f t="shared" si="44"/>
        <v>0</v>
      </c>
      <c r="C455" s="361"/>
      <c r="D455" s="361"/>
      <c r="E455" s="361"/>
      <c r="F455" s="361"/>
      <c r="G455" s="363"/>
    </row>
    <row r="456" spans="1:7" s="222" customFormat="1" ht="18.75" customHeight="1">
      <c r="A456" s="360" t="s">
        <v>384</v>
      </c>
      <c r="B456" s="361">
        <f t="shared" si="44"/>
        <v>0</v>
      </c>
      <c r="C456" s="361"/>
      <c r="D456" s="361"/>
      <c r="E456" s="361"/>
      <c r="F456" s="361"/>
      <c r="G456" s="363"/>
    </row>
    <row r="457" spans="1:7" s="222" customFormat="1" ht="18.75" customHeight="1">
      <c r="A457" s="360" t="s">
        <v>385</v>
      </c>
      <c r="B457" s="361">
        <f t="shared" si="44"/>
        <v>0</v>
      </c>
      <c r="C457" s="361"/>
      <c r="D457" s="361"/>
      <c r="E457" s="361"/>
      <c r="F457" s="361"/>
      <c r="G457" s="363"/>
    </row>
    <row r="458" spans="1:7" s="222" customFormat="1" ht="18.75" customHeight="1">
      <c r="A458" s="360" t="s">
        <v>386</v>
      </c>
      <c r="B458" s="361">
        <f t="shared" si="44"/>
        <v>137</v>
      </c>
      <c r="C458" s="361">
        <f aca="true" t="shared" si="47" ref="C458:F458">SUM(C459:C468)</f>
        <v>137</v>
      </c>
      <c r="D458" s="361"/>
      <c r="E458" s="361">
        <f t="shared" si="47"/>
        <v>0</v>
      </c>
      <c r="F458" s="361">
        <f t="shared" si="47"/>
        <v>0</v>
      </c>
      <c r="G458" s="363"/>
    </row>
    <row r="459" spans="1:7" s="222" customFormat="1" ht="18.75" customHeight="1">
      <c r="A459" s="360" t="s">
        <v>72</v>
      </c>
      <c r="B459" s="361">
        <f t="shared" si="44"/>
        <v>0</v>
      </c>
      <c r="C459" s="361"/>
      <c r="D459" s="361"/>
      <c r="E459" s="361"/>
      <c r="F459" s="361"/>
      <c r="G459" s="363"/>
    </row>
    <row r="460" spans="1:7" s="222" customFormat="1" ht="18.75" customHeight="1">
      <c r="A460" s="360" t="s">
        <v>73</v>
      </c>
      <c r="B460" s="361">
        <f t="shared" si="44"/>
        <v>0</v>
      </c>
      <c r="C460" s="361"/>
      <c r="D460" s="361"/>
      <c r="E460" s="361"/>
      <c r="F460" s="361"/>
      <c r="G460" s="363"/>
    </row>
    <row r="461" spans="1:7" s="222" customFormat="1" ht="18.75" customHeight="1">
      <c r="A461" s="360" t="s">
        <v>74</v>
      </c>
      <c r="B461" s="361">
        <f t="shared" si="44"/>
        <v>102</v>
      </c>
      <c r="C461" s="361">
        <v>102</v>
      </c>
      <c r="D461" s="361"/>
      <c r="E461" s="361"/>
      <c r="F461" s="361"/>
      <c r="G461" s="363"/>
    </row>
    <row r="462" spans="1:7" s="222" customFormat="1" ht="18.75" customHeight="1">
      <c r="A462" s="360" t="s">
        <v>387</v>
      </c>
      <c r="B462" s="361">
        <f t="shared" si="44"/>
        <v>0</v>
      </c>
      <c r="C462" s="361"/>
      <c r="D462" s="361"/>
      <c r="E462" s="361"/>
      <c r="F462" s="361"/>
      <c r="G462" s="363"/>
    </row>
    <row r="463" spans="1:7" s="222" customFormat="1" ht="18.75" customHeight="1">
      <c r="A463" s="360" t="s">
        <v>388</v>
      </c>
      <c r="B463" s="361">
        <f t="shared" si="44"/>
        <v>0</v>
      </c>
      <c r="C463" s="361"/>
      <c r="D463" s="361"/>
      <c r="E463" s="361"/>
      <c r="F463" s="361"/>
      <c r="G463" s="363"/>
    </row>
    <row r="464" spans="1:7" s="222" customFormat="1" ht="18.75" customHeight="1">
      <c r="A464" s="360" t="s">
        <v>389</v>
      </c>
      <c r="B464" s="361">
        <f t="shared" si="44"/>
        <v>0</v>
      </c>
      <c r="C464" s="361"/>
      <c r="D464" s="361"/>
      <c r="E464" s="361"/>
      <c r="F464" s="361"/>
      <c r="G464" s="363"/>
    </row>
    <row r="465" spans="1:7" s="222" customFormat="1" ht="18.75" customHeight="1">
      <c r="A465" s="360" t="s">
        <v>390</v>
      </c>
      <c r="B465" s="361">
        <f t="shared" si="44"/>
        <v>0</v>
      </c>
      <c r="C465" s="361"/>
      <c r="D465" s="361"/>
      <c r="E465" s="361"/>
      <c r="F465" s="361"/>
      <c r="G465" s="363"/>
    </row>
    <row r="466" spans="1:7" s="222" customFormat="1" ht="18.75" customHeight="1">
      <c r="A466" s="360" t="s">
        <v>391</v>
      </c>
      <c r="B466" s="361">
        <f t="shared" si="44"/>
        <v>25</v>
      </c>
      <c r="C466" s="361">
        <v>25</v>
      </c>
      <c r="D466" s="361"/>
      <c r="E466" s="361"/>
      <c r="F466" s="361"/>
      <c r="G466" s="363"/>
    </row>
    <row r="467" spans="1:7" s="222" customFormat="1" ht="18.75" customHeight="1">
      <c r="A467" s="360" t="s">
        <v>392</v>
      </c>
      <c r="B467" s="361">
        <f t="shared" si="44"/>
        <v>0</v>
      </c>
      <c r="C467" s="361"/>
      <c r="D467" s="361"/>
      <c r="E467" s="361"/>
      <c r="F467" s="361"/>
      <c r="G467" s="363"/>
    </row>
    <row r="468" spans="1:7" s="222" customFormat="1" ht="18.75" customHeight="1">
      <c r="A468" s="360" t="s">
        <v>393</v>
      </c>
      <c r="B468" s="361">
        <f t="shared" si="44"/>
        <v>10</v>
      </c>
      <c r="C468" s="361">
        <v>10</v>
      </c>
      <c r="D468" s="361"/>
      <c r="E468" s="361"/>
      <c r="F468" s="361"/>
      <c r="G468" s="363"/>
    </row>
    <row r="469" spans="1:7" s="222" customFormat="1" ht="18.75" customHeight="1">
      <c r="A469" s="360" t="s">
        <v>394</v>
      </c>
      <c r="B469" s="361">
        <f t="shared" si="44"/>
        <v>0</v>
      </c>
      <c r="C469" s="361">
        <f>SUM(C470:C477)</f>
        <v>0</v>
      </c>
      <c r="D469" s="361"/>
      <c r="E469" s="361"/>
      <c r="F469" s="361"/>
      <c r="G469" s="363"/>
    </row>
    <row r="470" spans="1:7" s="222" customFormat="1" ht="18.75" customHeight="1">
      <c r="A470" s="360" t="s">
        <v>72</v>
      </c>
      <c r="B470" s="361">
        <f t="shared" si="44"/>
        <v>0</v>
      </c>
      <c r="C470" s="361"/>
      <c r="D470" s="361"/>
      <c r="E470" s="361"/>
      <c r="F470" s="361"/>
      <c r="G470" s="363"/>
    </row>
    <row r="471" spans="1:7" s="222" customFormat="1" ht="18.75" customHeight="1">
      <c r="A471" s="360" t="s">
        <v>73</v>
      </c>
      <c r="B471" s="361">
        <f t="shared" si="44"/>
        <v>0</v>
      </c>
      <c r="C471" s="361"/>
      <c r="D471" s="361"/>
      <c r="E471" s="361"/>
      <c r="F471" s="361"/>
      <c r="G471" s="363"/>
    </row>
    <row r="472" spans="1:7" s="222" customFormat="1" ht="18.75" customHeight="1">
      <c r="A472" s="360" t="s">
        <v>74</v>
      </c>
      <c r="B472" s="361">
        <f t="shared" si="44"/>
        <v>0</v>
      </c>
      <c r="C472" s="361"/>
      <c r="D472" s="361"/>
      <c r="E472" s="361"/>
      <c r="F472" s="361"/>
      <c r="G472" s="363"/>
    </row>
    <row r="473" spans="1:7" s="222" customFormat="1" ht="18.75" customHeight="1">
      <c r="A473" s="360" t="s">
        <v>395</v>
      </c>
      <c r="B473" s="361">
        <f t="shared" si="44"/>
        <v>0</v>
      </c>
      <c r="C473" s="361"/>
      <c r="D473" s="361"/>
      <c r="E473" s="361"/>
      <c r="F473" s="361"/>
      <c r="G473" s="363"/>
    </row>
    <row r="474" spans="1:7" s="222" customFormat="1" ht="18.75" customHeight="1">
      <c r="A474" s="360" t="s">
        <v>396</v>
      </c>
      <c r="B474" s="361">
        <f t="shared" si="44"/>
        <v>0</v>
      </c>
      <c r="C474" s="361"/>
      <c r="D474" s="361"/>
      <c r="E474" s="361"/>
      <c r="F474" s="361"/>
      <c r="G474" s="363"/>
    </row>
    <row r="475" spans="1:7" s="222" customFormat="1" ht="18.75" customHeight="1">
      <c r="A475" s="360" t="s">
        <v>397</v>
      </c>
      <c r="B475" s="361">
        <f t="shared" si="44"/>
        <v>0</v>
      </c>
      <c r="C475" s="361"/>
      <c r="D475" s="361"/>
      <c r="E475" s="361"/>
      <c r="F475" s="361"/>
      <c r="G475" s="363"/>
    </row>
    <row r="476" spans="1:7" s="222" customFormat="1" ht="18.75" customHeight="1">
      <c r="A476" s="360" t="s">
        <v>398</v>
      </c>
      <c r="B476" s="361">
        <f t="shared" si="44"/>
        <v>0</v>
      </c>
      <c r="C476" s="361"/>
      <c r="D476" s="361"/>
      <c r="E476" s="361"/>
      <c r="F476" s="361"/>
      <c r="G476" s="363"/>
    </row>
    <row r="477" spans="1:7" s="222" customFormat="1" ht="18.75" customHeight="1">
      <c r="A477" s="360" t="s">
        <v>399</v>
      </c>
      <c r="B477" s="361">
        <f t="shared" si="44"/>
        <v>0</v>
      </c>
      <c r="C477" s="361"/>
      <c r="D477" s="361"/>
      <c r="E477" s="361"/>
      <c r="F477" s="361"/>
      <c r="G477" s="363"/>
    </row>
    <row r="478" spans="1:7" s="222" customFormat="1" ht="18.75" customHeight="1">
      <c r="A478" s="360" t="s">
        <v>400</v>
      </c>
      <c r="B478" s="361">
        <f t="shared" si="44"/>
        <v>136</v>
      </c>
      <c r="C478" s="361">
        <f aca="true" t="shared" si="48" ref="C478:F478">SUM(C479:C484)</f>
        <v>136</v>
      </c>
      <c r="D478" s="361"/>
      <c r="E478" s="361">
        <f t="shared" si="48"/>
        <v>0</v>
      </c>
      <c r="F478" s="361">
        <f t="shared" si="48"/>
        <v>0</v>
      </c>
      <c r="G478" s="363"/>
    </row>
    <row r="479" spans="1:7" s="222" customFormat="1" ht="18.75" customHeight="1">
      <c r="A479" s="360" t="s">
        <v>72</v>
      </c>
      <c r="B479" s="361">
        <f t="shared" si="44"/>
        <v>0</v>
      </c>
      <c r="C479" s="361"/>
      <c r="D479" s="361"/>
      <c r="E479" s="361"/>
      <c r="F479" s="361"/>
      <c r="G479" s="363"/>
    </row>
    <row r="480" spans="1:7" s="222" customFormat="1" ht="18.75" customHeight="1">
      <c r="A480" s="360" t="s">
        <v>73</v>
      </c>
      <c r="B480" s="361">
        <f t="shared" si="44"/>
        <v>0</v>
      </c>
      <c r="C480" s="361"/>
      <c r="D480" s="361"/>
      <c r="E480" s="361"/>
      <c r="F480" s="361"/>
      <c r="G480" s="363"/>
    </row>
    <row r="481" spans="1:7" s="222" customFormat="1" ht="18.75" customHeight="1">
      <c r="A481" s="360" t="s">
        <v>74</v>
      </c>
      <c r="B481" s="361">
        <f t="shared" si="44"/>
        <v>0</v>
      </c>
      <c r="C481" s="361"/>
      <c r="D481" s="361"/>
      <c r="E481" s="361"/>
      <c r="F481" s="361"/>
      <c r="G481" s="363"/>
    </row>
    <row r="482" spans="1:7" s="222" customFormat="1" ht="18.75" customHeight="1">
      <c r="A482" s="360" t="s">
        <v>401</v>
      </c>
      <c r="B482" s="361">
        <f t="shared" si="44"/>
        <v>0</v>
      </c>
      <c r="C482" s="361"/>
      <c r="D482" s="361"/>
      <c r="E482" s="361"/>
      <c r="F482" s="361"/>
      <c r="G482" s="363"/>
    </row>
    <row r="483" spans="1:7" s="222" customFormat="1" ht="18.75" customHeight="1">
      <c r="A483" s="360" t="s">
        <v>402</v>
      </c>
      <c r="B483" s="361">
        <f t="shared" si="44"/>
        <v>0</v>
      </c>
      <c r="C483" s="361"/>
      <c r="D483" s="361"/>
      <c r="E483" s="361"/>
      <c r="F483" s="361"/>
      <c r="G483" s="363"/>
    </row>
    <row r="484" spans="1:7" s="222" customFormat="1" ht="18.75" customHeight="1">
      <c r="A484" s="360" t="s">
        <v>403</v>
      </c>
      <c r="B484" s="361">
        <f t="shared" si="44"/>
        <v>136</v>
      </c>
      <c r="C484" s="361">
        <v>136</v>
      </c>
      <c r="D484" s="361"/>
      <c r="E484" s="361"/>
      <c r="F484" s="361"/>
      <c r="G484" s="363"/>
    </row>
    <row r="485" spans="1:7" s="222" customFormat="1" ht="18.75" customHeight="1">
      <c r="A485" s="360" t="s">
        <v>404</v>
      </c>
      <c r="B485" s="361">
        <f t="shared" si="44"/>
        <v>60</v>
      </c>
      <c r="C485" s="361">
        <f aca="true" t="shared" si="49" ref="C485:F485">SUM(C486:C488)</f>
        <v>60</v>
      </c>
      <c r="D485" s="361">
        <f t="shared" si="49"/>
        <v>0</v>
      </c>
      <c r="E485" s="361">
        <f t="shared" si="49"/>
        <v>0</v>
      </c>
      <c r="F485" s="361">
        <f t="shared" si="49"/>
        <v>0</v>
      </c>
      <c r="G485" s="363"/>
    </row>
    <row r="486" spans="1:7" s="222" customFormat="1" ht="18.75" customHeight="1">
      <c r="A486" s="360" t="s">
        <v>405</v>
      </c>
      <c r="B486" s="361">
        <f t="shared" si="44"/>
        <v>0</v>
      </c>
      <c r="C486" s="361"/>
      <c r="D486" s="361"/>
      <c r="E486" s="361"/>
      <c r="F486" s="361"/>
      <c r="G486" s="363"/>
    </row>
    <row r="487" spans="1:7" s="222" customFormat="1" ht="18.75" customHeight="1">
      <c r="A487" s="360" t="s">
        <v>406</v>
      </c>
      <c r="B487" s="361">
        <f t="shared" si="44"/>
        <v>0</v>
      </c>
      <c r="C487" s="361"/>
      <c r="D487" s="361"/>
      <c r="E487" s="361"/>
      <c r="F487" s="361"/>
      <c r="G487" s="363"/>
    </row>
    <row r="488" spans="1:7" s="222" customFormat="1" ht="18.75" customHeight="1">
      <c r="A488" s="360" t="s">
        <v>407</v>
      </c>
      <c r="B488" s="361">
        <f aca="true" t="shared" si="50" ref="B488:B502">SUM(C488:F488)</f>
        <v>60</v>
      </c>
      <c r="C488" s="361">
        <v>60</v>
      </c>
      <c r="D488" s="361"/>
      <c r="E488" s="361"/>
      <c r="F488" s="361"/>
      <c r="G488" s="363"/>
    </row>
    <row r="489" spans="1:7" s="222" customFormat="1" ht="18.75" customHeight="1">
      <c r="A489" s="360" t="s">
        <v>408</v>
      </c>
      <c r="B489" s="361">
        <f t="shared" si="50"/>
        <v>15171</v>
      </c>
      <c r="C489" s="361">
        <f aca="true" t="shared" si="51" ref="C489:F489">C490+C505+C513+C516+C525+C529+C539+C547+C554+C561+C570+C576+C579+C582+C585+C588+C591+C595+C600+C608</f>
        <v>14317</v>
      </c>
      <c r="D489" s="361">
        <f t="shared" si="51"/>
        <v>784</v>
      </c>
      <c r="E489" s="361">
        <f t="shared" si="51"/>
        <v>70</v>
      </c>
      <c r="F489" s="361">
        <f t="shared" si="51"/>
        <v>0</v>
      </c>
      <c r="G489" s="253"/>
    </row>
    <row r="490" spans="1:7" s="222" customFormat="1" ht="18.75" customHeight="1">
      <c r="A490" s="360" t="s">
        <v>409</v>
      </c>
      <c r="B490" s="361">
        <f t="shared" si="50"/>
        <v>1488</v>
      </c>
      <c r="C490" s="361">
        <f aca="true" t="shared" si="52" ref="C490:F490">SUM(C491:C504)</f>
        <v>1488</v>
      </c>
      <c r="D490" s="361">
        <f t="shared" si="52"/>
        <v>0</v>
      </c>
      <c r="E490" s="361">
        <f t="shared" si="52"/>
        <v>0</v>
      </c>
      <c r="F490" s="361">
        <f t="shared" si="52"/>
        <v>0</v>
      </c>
      <c r="G490" s="363"/>
    </row>
    <row r="491" spans="1:7" s="222" customFormat="1" ht="18.75" customHeight="1">
      <c r="A491" s="360" t="s">
        <v>72</v>
      </c>
      <c r="B491" s="361">
        <f t="shared" si="50"/>
        <v>596</v>
      </c>
      <c r="C491" s="361">
        <v>596</v>
      </c>
      <c r="D491" s="361"/>
      <c r="E491" s="361"/>
      <c r="F491" s="361"/>
      <c r="G491" s="363"/>
    </row>
    <row r="492" spans="1:7" s="222" customFormat="1" ht="18.75" customHeight="1">
      <c r="A492" s="360" t="s">
        <v>73</v>
      </c>
      <c r="B492" s="361">
        <f t="shared" si="50"/>
        <v>0</v>
      </c>
      <c r="C492" s="361"/>
      <c r="D492" s="361"/>
      <c r="E492" s="361"/>
      <c r="F492" s="361"/>
      <c r="G492" s="364"/>
    </row>
    <row r="493" spans="1:7" s="222" customFormat="1" ht="18.75" customHeight="1">
      <c r="A493" s="360" t="s">
        <v>74</v>
      </c>
      <c r="B493" s="361">
        <f t="shared" si="50"/>
        <v>0</v>
      </c>
      <c r="C493" s="361"/>
      <c r="D493" s="361"/>
      <c r="E493" s="361"/>
      <c r="F493" s="361"/>
      <c r="G493" s="363"/>
    </row>
    <row r="494" spans="1:7" s="222" customFormat="1" ht="18.75" customHeight="1">
      <c r="A494" s="360" t="s">
        <v>410</v>
      </c>
      <c r="B494" s="361">
        <f t="shared" si="50"/>
        <v>0</v>
      </c>
      <c r="C494" s="361"/>
      <c r="D494" s="361"/>
      <c r="E494" s="361"/>
      <c r="F494" s="361"/>
      <c r="G494" s="363"/>
    </row>
    <row r="495" spans="1:7" s="222" customFormat="1" ht="18.75" customHeight="1">
      <c r="A495" s="360" t="s">
        <v>411</v>
      </c>
      <c r="B495" s="361">
        <f t="shared" si="50"/>
        <v>0</v>
      </c>
      <c r="C495" s="361"/>
      <c r="D495" s="361"/>
      <c r="E495" s="361"/>
      <c r="F495" s="361"/>
      <c r="G495" s="363"/>
    </row>
    <row r="496" spans="1:7" s="222" customFormat="1" ht="18.75" customHeight="1">
      <c r="A496" s="360" t="s">
        <v>412</v>
      </c>
      <c r="B496" s="361">
        <f t="shared" si="50"/>
        <v>5</v>
      </c>
      <c r="C496" s="361">
        <v>5</v>
      </c>
      <c r="D496" s="361"/>
      <c r="E496" s="361"/>
      <c r="F496" s="361"/>
      <c r="G496" s="363"/>
    </row>
    <row r="497" spans="1:7" s="222" customFormat="1" ht="18.75" customHeight="1">
      <c r="A497" s="360" t="s">
        <v>413</v>
      </c>
      <c r="B497" s="361">
        <f t="shared" si="50"/>
        <v>0</v>
      </c>
      <c r="C497" s="361"/>
      <c r="D497" s="361"/>
      <c r="E497" s="361"/>
      <c r="F497" s="361"/>
      <c r="G497" s="363"/>
    </row>
    <row r="498" spans="1:7" s="222" customFormat="1" ht="18.75" customHeight="1">
      <c r="A498" s="360" t="s">
        <v>114</v>
      </c>
      <c r="B498" s="361">
        <f t="shared" si="50"/>
        <v>20</v>
      </c>
      <c r="C498" s="361">
        <v>20</v>
      </c>
      <c r="D498" s="361"/>
      <c r="E498" s="361"/>
      <c r="F498" s="361"/>
      <c r="G498" s="363"/>
    </row>
    <row r="499" spans="1:7" s="222" customFormat="1" ht="18.75" customHeight="1">
      <c r="A499" s="360" t="s">
        <v>414</v>
      </c>
      <c r="B499" s="361">
        <f t="shared" si="50"/>
        <v>0</v>
      </c>
      <c r="C499" s="361"/>
      <c r="D499" s="361"/>
      <c r="E499" s="361"/>
      <c r="F499" s="361"/>
      <c r="G499" s="363"/>
    </row>
    <row r="500" spans="1:7" s="222" customFormat="1" ht="18.75" customHeight="1">
      <c r="A500" s="360" t="s">
        <v>415</v>
      </c>
      <c r="B500" s="361">
        <f t="shared" si="50"/>
        <v>5</v>
      </c>
      <c r="C500" s="361">
        <v>5</v>
      </c>
      <c r="D500" s="361"/>
      <c r="E500" s="361"/>
      <c r="F500" s="361"/>
      <c r="G500" s="363"/>
    </row>
    <row r="501" spans="1:7" s="222" customFormat="1" ht="18.75" customHeight="1">
      <c r="A501" s="360" t="s">
        <v>131</v>
      </c>
      <c r="B501" s="361">
        <f t="shared" si="50"/>
        <v>96</v>
      </c>
      <c r="C501" s="361">
        <v>96</v>
      </c>
      <c r="D501" s="361"/>
      <c r="E501" s="361"/>
      <c r="F501" s="361"/>
      <c r="G501" s="363"/>
    </row>
    <row r="502" spans="1:7" s="222" customFormat="1" ht="18.75" customHeight="1">
      <c r="A502" s="360" t="s">
        <v>81</v>
      </c>
      <c r="B502" s="361">
        <f t="shared" si="50"/>
        <v>265</v>
      </c>
      <c r="C502" s="361">
        <v>265</v>
      </c>
      <c r="D502" s="361"/>
      <c r="E502" s="361"/>
      <c r="F502" s="361"/>
      <c r="G502" s="363"/>
    </row>
    <row r="503" spans="1:7" s="222" customFormat="1" ht="18.75" customHeight="1">
      <c r="A503" s="360" t="s">
        <v>1286</v>
      </c>
      <c r="B503" s="361">
        <f aca="true" t="shared" si="53" ref="B502:B566">SUM(C503:F503)</f>
        <v>0</v>
      </c>
      <c r="C503" s="361"/>
      <c r="D503" s="361"/>
      <c r="E503" s="361"/>
      <c r="F503" s="361"/>
      <c r="G503" s="363"/>
    </row>
    <row r="504" spans="1:7" s="222" customFormat="1" ht="18.75" customHeight="1">
      <c r="A504" s="360" t="s">
        <v>417</v>
      </c>
      <c r="B504" s="361">
        <f t="shared" si="53"/>
        <v>501</v>
      </c>
      <c r="C504" s="361">
        <v>501</v>
      </c>
      <c r="D504" s="361"/>
      <c r="E504" s="361"/>
      <c r="F504" s="361"/>
      <c r="G504" s="363"/>
    </row>
    <row r="505" spans="1:7" s="222" customFormat="1" ht="18.75" customHeight="1">
      <c r="A505" s="360" t="s">
        <v>418</v>
      </c>
      <c r="B505" s="361">
        <f t="shared" si="53"/>
        <v>855</v>
      </c>
      <c r="C505" s="361">
        <f>SUM(C506:C512)</f>
        <v>802</v>
      </c>
      <c r="D505" s="361">
        <f>SUM(D506:D512)</f>
        <v>53</v>
      </c>
      <c r="E505" s="361">
        <f>SUM(E506:E512)</f>
        <v>0</v>
      </c>
      <c r="F505" s="361">
        <f>SUM(F506:F512)</f>
        <v>0</v>
      </c>
      <c r="G505" s="363"/>
    </row>
    <row r="506" spans="1:7" s="222" customFormat="1" ht="18.75" customHeight="1">
      <c r="A506" s="360" t="s">
        <v>72</v>
      </c>
      <c r="B506" s="361">
        <f t="shared" si="53"/>
        <v>203</v>
      </c>
      <c r="C506" s="361">
        <v>203</v>
      </c>
      <c r="D506" s="361"/>
      <c r="E506" s="361"/>
      <c r="F506" s="361"/>
      <c r="G506" s="363"/>
    </row>
    <row r="507" spans="1:7" s="222" customFormat="1" ht="18.75" customHeight="1">
      <c r="A507" s="360" t="s">
        <v>73</v>
      </c>
      <c r="B507" s="361">
        <f t="shared" si="53"/>
        <v>25</v>
      </c>
      <c r="C507" s="361">
        <v>25</v>
      </c>
      <c r="D507" s="361"/>
      <c r="E507" s="361"/>
      <c r="F507" s="361"/>
      <c r="G507" s="363"/>
    </row>
    <row r="508" spans="1:7" s="222" customFormat="1" ht="18.75" customHeight="1">
      <c r="A508" s="360" t="s">
        <v>74</v>
      </c>
      <c r="B508" s="361">
        <f t="shared" si="53"/>
        <v>469</v>
      </c>
      <c r="C508" s="361">
        <v>469</v>
      </c>
      <c r="D508" s="361"/>
      <c r="E508" s="361"/>
      <c r="F508" s="361"/>
      <c r="G508" s="363"/>
    </row>
    <row r="509" spans="1:7" s="222" customFormat="1" ht="18.75" customHeight="1">
      <c r="A509" s="360" t="s">
        <v>419</v>
      </c>
      <c r="B509" s="361">
        <f t="shared" si="53"/>
        <v>0</v>
      </c>
      <c r="C509" s="361"/>
      <c r="D509" s="361"/>
      <c r="E509" s="361"/>
      <c r="F509" s="361"/>
      <c r="G509" s="363"/>
    </row>
    <row r="510" spans="1:7" s="222" customFormat="1" ht="18.75" customHeight="1">
      <c r="A510" s="360" t="s">
        <v>420</v>
      </c>
      <c r="B510" s="361">
        <f t="shared" si="53"/>
        <v>0</v>
      </c>
      <c r="C510" s="361"/>
      <c r="D510" s="361"/>
      <c r="E510" s="361"/>
      <c r="F510" s="361"/>
      <c r="G510" s="363"/>
    </row>
    <row r="511" spans="1:7" s="222" customFormat="1" ht="18.75" customHeight="1">
      <c r="A511" s="360" t="s">
        <v>421</v>
      </c>
      <c r="B511" s="361">
        <f t="shared" si="53"/>
        <v>0</v>
      </c>
      <c r="C511" s="361"/>
      <c r="D511" s="361"/>
      <c r="E511" s="361"/>
      <c r="F511" s="361"/>
      <c r="G511" s="363"/>
    </row>
    <row r="512" spans="1:7" s="222" customFormat="1" ht="18.75" customHeight="1">
      <c r="A512" s="360" t="s">
        <v>422</v>
      </c>
      <c r="B512" s="361">
        <f t="shared" si="53"/>
        <v>158</v>
      </c>
      <c r="C512" s="361">
        <v>105</v>
      </c>
      <c r="D512" s="361">
        <v>53</v>
      </c>
      <c r="E512" s="361"/>
      <c r="F512" s="361"/>
      <c r="G512" s="363"/>
    </row>
    <row r="513" spans="1:7" s="222" customFormat="1" ht="18.75" customHeight="1">
      <c r="A513" s="360" t="s">
        <v>423</v>
      </c>
      <c r="B513" s="361">
        <f t="shared" si="53"/>
        <v>0</v>
      </c>
      <c r="C513" s="361"/>
      <c r="D513" s="361"/>
      <c r="E513" s="361"/>
      <c r="F513" s="361"/>
      <c r="G513" s="363"/>
    </row>
    <row r="514" spans="1:7" s="222" customFormat="1" ht="18.75" customHeight="1">
      <c r="A514" s="360" t="s">
        <v>424</v>
      </c>
      <c r="B514" s="361">
        <f t="shared" si="53"/>
        <v>0</v>
      </c>
      <c r="C514" s="361"/>
      <c r="D514" s="361"/>
      <c r="E514" s="361"/>
      <c r="F514" s="361"/>
      <c r="G514" s="363"/>
    </row>
    <row r="515" spans="1:7" s="222" customFormat="1" ht="18.75" customHeight="1">
      <c r="A515" s="360" t="s">
        <v>425</v>
      </c>
      <c r="B515" s="361">
        <f t="shared" si="53"/>
        <v>0</v>
      </c>
      <c r="C515" s="361"/>
      <c r="D515" s="361"/>
      <c r="E515" s="361"/>
      <c r="F515" s="361"/>
      <c r="G515" s="363"/>
    </row>
    <row r="516" spans="1:7" s="222" customFormat="1" ht="18.75" customHeight="1">
      <c r="A516" s="360" t="s">
        <v>426</v>
      </c>
      <c r="B516" s="361">
        <f t="shared" si="53"/>
        <v>9562</v>
      </c>
      <c r="C516" s="361">
        <f aca="true" t="shared" si="54" ref="C516:F516">SUM(C517:C524)</f>
        <v>9562</v>
      </c>
      <c r="D516" s="361"/>
      <c r="E516" s="361">
        <f t="shared" si="54"/>
        <v>0</v>
      </c>
      <c r="F516" s="361">
        <f t="shared" si="54"/>
        <v>0</v>
      </c>
      <c r="G516" s="363"/>
    </row>
    <row r="517" spans="1:7" s="222" customFormat="1" ht="18.75" customHeight="1">
      <c r="A517" s="360" t="s">
        <v>427</v>
      </c>
      <c r="B517" s="361">
        <f t="shared" si="53"/>
        <v>1889</v>
      </c>
      <c r="C517" s="361">
        <v>1889</v>
      </c>
      <c r="D517" s="361"/>
      <c r="E517" s="361"/>
      <c r="F517" s="361"/>
      <c r="G517" s="363"/>
    </row>
    <row r="518" spans="1:7" s="222" customFormat="1" ht="18.75" customHeight="1">
      <c r="A518" s="360" t="s">
        <v>428</v>
      </c>
      <c r="B518" s="361">
        <f t="shared" si="53"/>
        <v>0</v>
      </c>
      <c r="C518" s="361"/>
      <c r="D518" s="361"/>
      <c r="E518" s="361"/>
      <c r="F518" s="361"/>
      <c r="G518" s="363"/>
    </row>
    <row r="519" spans="1:7" s="222" customFormat="1" ht="18.75" customHeight="1">
      <c r="A519" s="360" t="s">
        <v>429</v>
      </c>
      <c r="B519" s="361">
        <f t="shared" si="53"/>
        <v>0</v>
      </c>
      <c r="C519" s="361"/>
      <c r="D519" s="361"/>
      <c r="E519" s="361"/>
      <c r="F519" s="361"/>
      <c r="G519" s="363"/>
    </row>
    <row r="520" spans="1:7" s="222" customFormat="1" ht="18.75" customHeight="1">
      <c r="A520" s="360" t="s">
        <v>430</v>
      </c>
      <c r="B520" s="361">
        <f t="shared" si="53"/>
        <v>0</v>
      </c>
      <c r="C520" s="361"/>
      <c r="D520" s="361"/>
      <c r="E520" s="361"/>
      <c r="F520" s="361"/>
      <c r="G520" s="363"/>
    </row>
    <row r="521" spans="1:7" s="222" customFormat="1" ht="18.75" customHeight="1">
      <c r="A521" s="360" t="s">
        <v>431</v>
      </c>
      <c r="B521" s="361">
        <f t="shared" si="53"/>
        <v>7673</v>
      </c>
      <c r="C521" s="361">
        <v>7673</v>
      </c>
      <c r="D521" s="361"/>
      <c r="E521" s="361"/>
      <c r="F521" s="361"/>
      <c r="G521" s="363"/>
    </row>
    <row r="522" spans="1:7" s="222" customFormat="1" ht="18.75" customHeight="1">
      <c r="A522" s="360" t="s">
        <v>432</v>
      </c>
      <c r="B522" s="361">
        <f t="shared" si="53"/>
        <v>0</v>
      </c>
      <c r="C522" s="361"/>
      <c r="D522" s="361"/>
      <c r="E522" s="361"/>
      <c r="F522" s="361"/>
      <c r="G522" s="363"/>
    </row>
    <row r="523" spans="1:7" s="222" customFormat="1" ht="18.75" customHeight="1">
      <c r="A523" s="360" t="s">
        <v>433</v>
      </c>
      <c r="B523" s="361">
        <f t="shared" si="53"/>
        <v>0</v>
      </c>
      <c r="C523" s="361"/>
      <c r="D523" s="361"/>
      <c r="E523" s="361"/>
      <c r="F523" s="361"/>
      <c r="G523" s="363"/>
    </row>
    <row r="524" spans="1:7" s="222" customFormat="1" ht="18.75" customHeight="1">
      <c r="A524" s="360" t="s">
        <v>434</v>
      </c>
      <c r="B524" s="361">
        <f t="shared" si="53"/>
        <v>0</v>
      </c>
      <c r="C524" s="361"/>
      <c r="D524" s="361"/>
      <c r="E524" s="361"/>
      <c r="F524" s="361"/>
      <c r="G524" s="363"/>
    </row>
    <row r="525" spans="1:7" s="222" customFormat="1" ht="18.75" customHeight="1">
      <c r="A525" s="360" t="s">
        <v>435</v>
      </c>
      <c r="B525" s="361">
        <f t="shared" si="53"/>
        <v>0</v>
      </c>
      <c r="C525" s="361"/>
      <c r="D525" s="361"/>
      <c r="E525" s="361"/>
      <c r="F525" s="361"/>
      <c r="G525" s="363"/>
    </row>
    <row r="526" spans="1:7" s="222" customFormat="1" ht="18.75" customHeight="1">
      <c r="A526" s="360" t="s">
        <v>436</v>
      </c>
      <c r="B526" s="361">
        <f t="shared" si="53"/>
        <v>0</v>
      </c>
      <c r="C526" s="361"/>
      <c r="D526" s="361"/>
      <c r="E526" s="361"/>
      <c r="F526" s="361"/>
      <c r="G526" s="363"/>
    </row>
    <row r="527" spans="1:7" s="222" customFormat="1" ht="18.75" customHeight="1">
      <c r="A527" s="360" t="s">
        <v>437</v>
      </c>
      <c r="B527" s="361">
        <f t="shared" si="53"/>
        <v>0</v>
      </c>
      <c r="C527" s="361"/>
      <c r="D527" s="361"/>
      <c r="E527" s="361"/>
      <c r="F527" s="361"/>
      <c r="G527" s="363"/>
    </row>
    <row r="528" spans="1:7" s="222" customFormat="1" ht="18.75" customHeight="1">
      <c r="A528" s="360" t="s">
        <v>438</v>
      </c>
      <c r="B528" s="361">
        <f t="shared" si="53"/>
        <v>0</v>
      </c>
      <c r="C528" s="361"/>
      <c r="D528" s="361"/>
      <c r="E528" s="361"/>
      <c r="F528" s="361"/>
      <c r="G528" s="363"/>
    </row>
    <row r="529" spans="1:7" s="222" customFormat="1" ht="18.75" customHeight="1">
      <c r="A529" s="360" t="s">
        <v>439</v>
      </c>
      <c r="B529" s="361">
        <f t="shared" si="53"/>
        <v>0</v>
      </c>
      <c r="C529" s="361">
        <f aca="true" t="shared" si="55" ref="C529:F529">SUM(C530:C538)</f>
        <v>0</v>
      </c>
      <c r="D529" s="361"/>
      <c r="E529" s="361">
        <f t="shared" si="55"/>
        <v>0</v>
      </c>
      <c r="F529" s="361">
        <f t="shared" si="55"/>
        <v>0</v>
      </c>
      <c r="G529" s="363"/>
    </row>
    <row r="530" spans="1:7" s="222" customFormat="1" ht="18.75" customHeight="1">
      <c r="A530" s="360" t="s">
        <v>440</v>
      </c>
      <c r="B530" s="361">
        <f t="shared" si="53"/>
        <v>0</v>
      </c>
      <c r="C530" s="361"/>
      <c r="D530" s="361"/>
      <c r="E530" s="361"/>
      <c r="F530" s="361"/>
      <c r="G530" s="363"/>
    </row>
    <row r="531" spans="1:7" s="222" customFormat="1" ht="18.75" customHeight="1">
      <c r="A531" s="360" t="s">
        <v>441</v>
      </c>
      <c r="B531" s="361">
        <f t="shared" si="53"/>
        <v>0</v>
      </c>
      <c r="C531" s="361"/>
      <c r="D531" s="361"/>
      <c r="E531" s="361"/>
      <c r="F531" s="361"/>
      <c r="G531" s="363"/>
    </row>
    <row r="532" spans="1:7" s="222" customFormat="1" ht="18.75" customHeight="1">
      <c r="A532" s="360" t="s">
        <v>442</v>
      </c>
      <c r="B532" s="361">
        <f t="shared" si="53"/>
        <v>0</v>
      </c>
      <c r="C532" s="361"/>
      <c r="D532" s="361"/>
      <c r="E532" s="361"/>
      <c r="F532" s="361"/>
      <c r="G532" s="363"/>
    </row>
    <row r="533" spans="1:7" s="222" customFormat="1" ht="18.75" customHeight="1">
      <c r="A533" s="360" t="s">
        <v>443</v>
      </c>
      <c r="B533" s="361">
        <f t="shared" si="53"/>
        <v>0</v>
      </c>
      <c r="C533" s="361"/>
      <c r="D533" s="361"/>
      <c r="E533" s="361"/>
      <c r="F533" s="361"/>
      <c r="G533" s="363"/>
    </row>
    <row r="534" spans="1:7" s="222" customFormat="1" ht="18.75" customHeight="1">
      <c r="A534" s="360" t="s">
        <v>444</v>
      </c>
      <c r="B534" s="361">
        <f t="shared" si="53"/>
        <v>0</v>
      </c>
      <c r="C534" s="361"/>
      <c r="D534" s="361"/>
      <c r="E534" s="361"/>
      <c r="F534" s="361"/>
      <c r="G534" s="363"/>
    </row>
    <row r="535" spans="1:7" s="222" customFormat="1" ht="18.75" customHeight="1">
      <c r="A535" s="360" t="s">
        <v>445</v>
      </c>
      <c r="B535" s="361">
        <f t="shared" si="53"/>
        <v>0</v>
      </c>
      <c r="C535" s="361"/>
      <c r="D535" s="361"/>
      <c r="E535" s="361"/>
      <c r="F535" s="361"/>
      <c r="G535" s="363"/>
    </row>
    <row r="536" spans="1:7" s="222" customFormat="1" ht="18.75" customHeight="1">
      <c r="A536" s="360" t="s">
        <v>446</v>
      </c>
      <c r="B536" s="361">
        <f t="shared" si="53"/>
        <v>0</v>
      </c>
      <c r="C536" s="361"/>
      <c r="D536" s="361"/>
      <c r="E536" s="361"/>
      <c r="F536" s="361"/>
      <c r="G536" s="363"/>
    </row>
    <row r="537" spans="1:7" s="222" customFormat="1" ht="18.75" customHeight="1">
      <c r="A537" s="360" t="s">
        <v>447</v>
      </c>
      <c r="B537" s="361">
        <f t="shared" si="53"/>
        <v>0</v>
      </c>
      <c r="C537" s="361"/>
      <c r="D537" s="361"/>
      <c r="E537" s="361"/>
      <c r="F537" s="361"/>
      <c r="G537" s="363"/>
    </row>
    <row r="538" spans="1:7" s="222" customFormat="1" ht="18.75" customHeight="1">
      <c r="A538" s="360" t="s">
        <v>448</v>
      </c>
      <c r="B538" s="361">
        <f t="shared" si="53"/>
        <v>0</v>
      </c>
      <c r="C538" s="361"/>
      <c r="D538" s="361"/>
      <c r="E538" s="361"/>
      <c r="F538" s="361"/>
      <c r="G538" s="363"/>
    </row>
    <row r="539" spans="1:7" s="222" customFormat="1" ht="18.75" customHeight="1">
      <c r="A539" s="360" t="s">
        <v>449</v>
      </c>
      <c r="B539" s="361">
        <f t="shared" si="53"/>
        <v>298</v>
      </c>
      <c r="C539" s="361">
        <f aca="true" t="shared" si="56" ref="C539:F539">SUM(C540:C546)</f>
        <v>9</v>
      </c>
      <c r="D539" s="361">
        <f t="shared" si="56"/>
        <v>289</v>
      </c>
      <c r="E539" s="361">
        <f t="shared" si="56"/>
        <v>0</v>
      </c>
      <c r="F539" s="361">
        <f t="shared" si="56"/>
        <v>0</v>
      </c>
      <c r="G539" s="363"/>
    </row>
    <row r="540" spans="1:7" s="222" customFormat="1" ht="18.75" customHeight="1">
      <c r="A540" s="360" t="s">
        <v>450</v>
      </c>
      <c r="B540" s="361">
        <f t="shared" si="53"/>
        <v>9</v>
      </c>
      <c r="C540" s="361">
        <v>9</v>
      </c>
      <c r="D540" s="361"/>
      <c r="E540" s="361"/>
      <c r="F540" s="361"/>
      <c r="G540" s="363"/>
    </row>
    <row r="541" spans="1:7" s="222" customFormat="1" ht="18.75" customHeight="1">
      <c r="A541" s="360" t="s">
        <v>451</v>
      </c>
      <c r="B541" s="361">
        <f t="shared" si="53"/>
        <v>0</v>
      </c>
      <c r="C541" s="361"/>
      <c r="D541" s="361"/>
      <c r="E541" s="361"/>
      <c r="F541" s="361"/>
      <c r="G541" s="363"/>
    </row>
    <row r="542" spans="1:7" s="222" customFormat="1" ht="18.75" customHeight="1">
      <c r="A542" s="360" t="s">
        <v>452</v>
      </c>
      <c r="B542" s="361">
        <f t="shared" si="53"/>
        <v>0</v>
      </c>
      <c r="C542" s="361"/>
      <c r="D542" s="361"/>
      <c r="E542" s="361"/>
      <c r="F542" s="361"/>
      <c r="G542" s="363"/>
    </row>
    <row r="543" spans="1:7" s="222" customFormat="1" ht="18.75" customHeight="1">
      <c r="A543" s="360" t="s">
        <v>453</v>
      </c>
      <c r="B543" s="361">
        <f t="shared" si="53"/>
        <v>0</v>
      </c>
      <c r="C543" s="361"/>
      <c r="D543" s="361"/>
      <c r="E543" s="361"/>
      <c r="F543" s="361"/>
      <c r="G543" s="363"/>
    </row>
    <row r="544" spans="1:7" s="222" customFormat="1" ht="18.75" customHeight="1">
      <c r="A544" s="360" t="s">
        <v>454</v>
      </c>
      <c r="B544" s="361">
        <f t="shared" si="53"/>
        <v>289</v>
      </c>
      <c r="C544" s="361"/>
      <c r="D544" s="361">
        <v>289</v>
      </c>
      <c r="E544" s="361"/>
      <c r="F544" s="361"/>
      <c r="G544" s="363"/>
    </row>
    <row r="545" spans="1:7" s="222" customFormat="1" ht="18.75" customHeight="1">
      <c r="A545" s="360" t="s">
        <v>455</v>
      </c>
      <c r="B545" s="361">
        <f t="shared" si="53"/>
        <v>0</v>
      </c>
      <c r="C545" s="361"/>
      <c r="D545" s="361"/>
      <c r="E545" s="361"/>
      <c r="F545" s="361"/>
      <c r="G545" s="363"/>
    </row>
    <row r="546" spans="1:7" s="222" customFormat="1" ht="18.75" customHeight="1">
      <c r="A546" s="360" t="s">
        <v>456</v>
      </c>
      <c r="B546" s="361">
        <f t="shared" si="53"/>
        <v>0</v>
      </c>
      <c r="C546" s="361"/>
      <c r="D546" s="361"/>
      <c r="E546" s="361"/>
      <c r="F546" s="361"/>
      <c r="G546" s="363"/>
    </row>
    <row r="547" spans="1:7" s="222" customFormat="1" ht="18.75" customHeight="1">
      <c r="A547" s="360" t="s">
        <v>457</v>
      </c>
      <c r="B547" s="361">
        <f t="shared" si="53"/>
        <v>250</v>
      </c>
      <c r="C547" s="361">
        <f aca="true" t="shared" si="57" ref="C547:F547">SUM(C548:C553)</f>
        <v>250</v>
      </c>
      <c r="D547" s="361"/>
      <c r="E547" s="361">
        <f t="shared" si="57"/>
        <v>0</v>
      </c>
      <c r="F547" s="361">
        <f t="shared" si="57"/>
        <v>0</v>
      </c>
      <c r="G547" s="363"/>
    </row>
    <row r="548" spans="1:7" s="222" customFormat="1" ht="18.75" customHeight="1">
      <c r="A548" s="360" t="s">
        <v>458</v>
      </c>
      <c r="B548" s="361">
        <f t="shared" si="53"/>
        <v>250</v>
      </c>
      <c r="C548" s="361">
        <v>250</v>
      </c>
      <c r="D548" s="361"/>
      <c r="E548" s="361"/>
      <c r="F548" s="361"/>
      <c r="G548" s="363"/>
    </row>
    <row r="549" spans="1:7" s="222" customFormat="1" ht="18.75" customHeight="1">
      <c r="A549" s="360" t="s">
        <v>459</v>
      </c>
      <c r="B549" s="361">
        <f t="shared" si="53"/>
        <v>0</v>
      </c>
      <c r="C549" s="361"/>
      <c r="D549" s="361"/>
      <c r="E549" s="361"/>
      <c r="F549" s="361"/>
      <c r="G549" s="363"/>
    </row>
    <row r="550" spans="1:7" s="222" customFormat="1" ht="18.75" customHeight="1">
      <c r="A550" s="360" t="s">
        <v>460</v>
      </c>
      <c r="B550" s="361">
        <f t="shared" si="53"/>
        <v>0</v>
      </c>
      <c r="C550" s="361"/>
      <c r="D550" s="361"/>
      <c r="E550" s="361"/>
      <c r="F550" s="361"/>
      <c r="G550" s="363"/>
    </row>
    <row r="551" spans="1:7" s="222" customFormat="1" ht="18.75" customHeight="1">
      <c r="A551" s="360" t="s">
        <v>461</v>
      </c>
      <c r="B551" s="361">
        <f t="shared" si="53"/>
        <v>0</v>
      </c>
      <c r="C551" s="361"/>
      <c r="D551" s="361"/>
      <c r="E551" s="361"/>
      <c r="F551" s="361"/>
      <c r="G551" s="363"/>
    </row>
    <row r="552" spans="1:7" s="222" customFormat="1" ht="18.75" customHeight="1">
      <c r="A552" s="360" t="s">
        <v>462</v>
      </c>
      <c r="B552" s="361">
        <f t="shared" si="53"/>
        <v>0</v>
      </c>
      <c r="C552" s="361"/>
      <c r="D552" s="361"/>
      <c r="E552" s="361"/>
      <c r="F552" s="361"/>
      <c r="G552" s="363"/>
    </row>
    <row r="553" spans="1:7" s="222" customFormat="1" ht="18.75" customHeight="1">
      <c r="A553" s="360" t="s">
        <v>463</v>
      </c>
      <c r="B553" s="361">
        <f t="shared" si="53"/>
        <v>0</v>
      </c>
      <c r="C553" s="361"/>
      <c r="D553" s="361"/>
      <c r="E553" s="361"/>
      <c r="F553" s="361"/>
      <c r="G553" s="363"/>
    </row>
    <row r="554" spans="1:7" s="222" customFormat="1" ht="18.75" customHeight="1">
      <c r="A554" s="360" t="s">
        <v>464</v>
      </c>
      <c r="B554" s="361">
        <f t="shared" si="53"/>
        <v>510</v>
      </c>
      <c r="C554" s="361">
        <f>SUM(C555:C560)</f>
        <v>410</v>
      </c>
      <c r="D554" s="361">
        <f>SUM(D555:D560)</f>
        <v>100</v>
      </c>
      <c r="E554" s="361">
        <f>SUM(E555:E560)</f>
        <v>0</v>
      </c>
      <c r="F554" s="361"/>
      <c r="G554" s="363"/>
    </row>
    <row r="555" spans="1:7" s="222" customFormat="1" ht="18.75" customHeight="1">
      <c r="A555" s="360" t="s">
        <v>465</v>
      </c>
      <c r="B555" s="361">
        <f t="shared" si="53"/>
        <v>0</v>
      </c>
      <c r="C555" s="361"/>
      <c r="D555" s="361"/>
      <c r="E555" s="361"/>
      <c r="F555" s="361"/>
      <c r="G555" s="363"/>
    </row>
    <row r="556" spans="1:7" s="222" customFormat="1" ht="18.75" customHeight="1">
      <c r="A556" s="360" t="s">
        <v>466</v>
      </c>
      <c r="B556" s="361">
        <f t="shared" si="53"/>
        <v>400</v>
      </c>
      <c r="C556" s="361">
        <v>400</v>
      </c>
      <c r="D556" s="361"/>
      <c r="E556" s="361"/>
      <c r="F556" s="361"/>
      <c r="G556" s="363"/>
    </row>
    <row r="557" spans="1:7" s="222" customFormat="1" ht="18.75" customHeight="1">
      <c r="A557" s="360" t="s">
        <v>1287</v>
      </c>
      <c r="B557" s="361">
        <f t="shared" si="53"/>
        <v>0</v>
      </c>
      <c r="C557" s="361"/>
      <c r="D557" s="361"/>
      <c r="E557" s="361"/>
      <c r="F557" s="361"/>
      <c r="G557" s="363"/>
    </row>
    <row r="558" spans="1:7" s="222" customFormat="1" ht="18.75" customHeight="1">
      <c r="A558" s="360" t="s">
        <v>468</v>
      </c>
      <c r="B558" s="361">
        <f t="shared" si="53"/>
        <v>10</v>
      </c>
      <c r="C558" s="361">
        <v>10</v>
      </c>
      <c r="D558" s="361"/>
      <c r="E558" s="361"/>
      <c r="F558" s="361"/>
      <c r="G558" s="363"/>
    </row>
    <row r="559" spans="1:7" s="222" customFormat="1" ht="18.75" customHeight="1">
      <c r="A559" s="360" t="s">
        <v>469</v>
      </c>
      <c r="B559" s="361">
        <f t="shared" si="53"/>
        <v>0</v>
      </c>
      <c r="C559" s="361"/>
      <c r="D559" s="361"/>
      <c r="E559" s="361"/>
      <c r="F559" s="361"/>
      <c r="G559" s="363"/>
    </row>
    <row r="560" spans="1:7" s="222" customFormat="1" ht="18.75" customHeight="1">
      <c r="A560" s="360" t="s">
        <v>471</v>
      </c>
      <c r="B560" s="361">
        <f t="shared" si="53"/>
        <v>100</v>
      </c>
      <c r="C560" s="361"/>
      <c r="D560" s="361">
        <v>100</v>
      </c>
      <c r="E560" s="361"/>
      <c r="F560" s="361"/>
      <c r="G560" s="363"/>
    </row>
    <row r="561" spans="1:7" s="222" customFormat="1" ht="18.75" customHeight="1">
      <c r="A561" s="360" t="s">
        <v>472</v>
      </c>
      <c r="B561" s="361">
        <f t="shared" si="53"/>
        <v>348</v>
      </c>
      <c r="C561" s="361">
        <f>SUM(C562:C569)</f>
        <v>258</v>
      </c>
      <c r="D561" s="361">
        <f>SUM(D562:D569)</f>
        <v>90</v>
      </c>
      <c r="E561" s="361">
        <f>SUM(E562:E569)</f>
        <v>0</v>
      </c>
      <c r="F561" s="361">
        <f>SUM(F562:F569)</f>
        <v>0</v>
      </c>
      <c r="G561" s="363"/>
    </row>
    <row r="562" spans="1:7" s="222" customFormat="1" ht="18.75" customHeight="1">
      <c r="A562" s="360" t="s">
        <v>72</v>
      </c>
      <c r="B562" s="361">
        <f t="shared" si="53"/>
        <v>107</v>
      </c>
      <c r="C562" s="361">
        <v>107</v>
      </c>
      <c r="D562" s="361"/>
      <c r="E562" s="361"/>
      <c r="F562" s="361"/>
      <c r="G562" s="363"/>
    </row>
    <row r="563" spans="1:7" s="222" customFormat="1" ht="18.75" customHeight="1">
      <c r="A563" s="360" t="s">
        <v>73</v>
      </c>
      <c r="B563" s="361">
        <f t="shared" si="53"/>
        <v>0</v>
      </c>
      <c r="C563" s="361"/>
      <c r="D563" s="361"/>
      <c r="E563" s="361"/>
      <c r="F563" s="361"/>
      <c r="G563" s="363"/>
    </row>
    <row r="564" spans="1:7" s="222" customFormat="1" ht="18.75" customHeight="1">
      <c r="A564" s="360" t="s">
        <v>74</v>
      </c>
      <c r="B564" s="361">
        <f t="shared" si="53"/>
        <v>21</v>
      </c>
      <c r="C564" s="361">
        <v>21</v>
      </c>
      <c r="D564" s="361"/>
      <c r="E564" s="361"/>
      <c r="F564" s="361"/>
      <c r="G564" s="363"/>
    </row>
    <row r="565" spans="1:7" s="222" customFormat="1" ht="18.75" customHeight="1">
      <c r="A565" s="360" t="s">
        <v>473</v>
      </c>
      <c r="B565" s="361">
        <f t="shared" si="53"/>
        <v>0</v>
      </c>
      <c r="C565" s="361"/>
      <c r="D565" s="361"/>
      <c r="E565" s="361"/>
      <c r="F565" s="361"/>
      <c r="G565" s="363"/>
    </row>
    <row r="566" spans="1:7" s="222" customFormat="1" ht="18.75" customHeight="1">
      <c r="A566" s="360" t="s">
        <v>474</v>
      </c>
      <c r="B566" s="361">
        <f t="shared" si="53"/>
        <v>0</v>
      </c>
      <c r="C566" s="361"/>
      <c r="D566" s="361"/>
      <c r="E566" s="361"/>
      <c r="F566" s="361"/>
      <c r="G566" s="363"/>
    </row>
    <row r="567" spans="1:7" s="222" customFormat="1" ht="18.75" customHeight="1">
      <c r="A567" s="360" t="s">
        <v>475</v>
      </c>
      <c r="B567" s="361">
        <f aca="true" t="shared" si="58" ref="B567:B574">SUM(C567:F567)</f>
        <v>0</v>
      </c>
      <c r="C567" s="361"/>
      <c r="D567" s="361"/>
      <c r="E567" s="361"/>
      <c r="F567" s="361"/>
      <c r="G567" s="363"/>
    </row>
    <row r="568" spans="1:7" s="222" customFormat="1" ht="18.75" customHeight="1">
      <c r="A568" s="360" t="s">
        <v>476</v>
      </c>
      <c r="B568" s="361">
        <f t="shared" si="58"/>
        <v>0</v>
      </c>
      <c r="C568" s="361"/>
      <c r="D568" s="361"/>
      <c r="E568" s="361"/>
      <c r="F568" s="361"/>
      <c r="G568" s="363"/>
    </row>
    <row r="569" spans="1:7" s="222" customFormat="1" ht="18.75" customHeight="1">
      <c r="A569" s="360" t="s">
        <v>477</v>
      </c>
      <c r="B569" s="361">
        <f t="shared" si="58"/>
        <v>220</v>
      </c>
      <c r="C569" s="361">
        <v>130</v>
      </c>
      <c r="D569" s="361">
        <v>90</v>
      </c>
      <c r="E569" s="361"/>
      <c r="F569" s="361"/>
      <c r="G569" s="363"/>
    </row>
    <row r="570" spans="1:7" s="222" customFormat="1" ht="18.75" customHeight="1">
      <c r="A570" s="360" t="s">
        <v>478</v>
      </c>
      <c r="B570" s="361">
        <f t="shared" si="58"/>
        <v>113</v>
      </c>
      <c r="C570" s="361">
        <f>SUM(C571:C575)</f>
        <v>113</v>
      </c>
      <c r="D570" s="361"/>
      <c r="E570" s="361">
        <f>SUM(E571:E575)</f>
        <v>0</v>
      </c>
      <c r="F570" s="361">
        <f>SUM(F571:F575)</f>
        <v>0</v>
      </c>
      <c r="G570" s="363"/>
    </row>
    <row r="571" spans="1:7" s="222" customFormat="1" ht="18.75" customHeight="1">
      <c r="A571" s="360" t="s">
        <v>72</v>
      </c>
      <c r="B571" s="361">
        <f t="shared" si="58"/>
        <v>67</v>
      </c>
      <c r="C571" s="361">
        <v>67</v>
      </c>
      <c r="D571" s="361"/>
      <c r="E571" s="361"/>
      <c r="F571" s="361"/>
      <c r="G571" s="363"/>
    </row>
    <row r="572" spans="1:7" s="222" customFormat="1" ht="18.75" customHeight="1">
      <c r="A572" s="360" t="s">
        <v>73</v>
      </c>
      <c r="B572" s="361">
        <f t="shared" si="58"/>
        <v>0</v>
      </c>
      <c r="C572" s="361"/>
      <c r="D572" s="361"/>
      <c r="E572" s="361"/>
      <c r="F572" s="361"/>
      <c r="G572" s="363"/>
    </row>
    <row r="573" spans="1:7" s="222" customFormat="1" ht="18.75" customHeight="1">
      <c r="A573" s="360" t="s">
        <v>74</v>
      </c>
      <c r="B573" s="361">
        <f t="shared" si="58"/>
        <v>0</v>
      </c>
      <c r="C573" s="361"/>
      <c r="D573" s="361"/>
      <c r="E573" s="361"/>
      <c r="F573" s="361"/>
      <c r="G573" s="363"/>
    </row>
    <row r="574" spans="1:7" s="222" customFormat="1" ht="18.75" customHeight="1">
      <c r="A574" s="360" t="s">
        <v>81</v>
      </c>
      <c r="B574" s="361">
        <f t="shared" si="58"/>
        <v>24</v>
      </c>
      <c r="C574" s="361">
        <v>24</v>
      </c>
      <c r="D574" s="361"/>
      <c r="E574" s="361"/>
      <c r="F574" s="361"/>
      <c r="G574" s="363"/>
    </row>
    <row r="575" spans="1:7" s="222" customFormat="1" ht="18.75" customHeight="1">
      <c r="A575" s="360" t="s">
        <v>479</v>
      </c>
      <c r="B575" s="361">
        <f aca="true" t="shared" si="59" ref="B575:B617">SUM(C575:F575)</f>
        <v>22</v>
      </c>
      <c r="C575" s="361">
        <v>22</v>
      </c>
      <c r="D575" s="361"/>
      <c r="E575" s="361"/>
      <c r="F575" s="361"/>
      <c r="G575" s="363"/>
    </row>
    <row r="576" spans="1:7" s="222" customFormat="1" ht="18.75" customHeight="1">
      <c r="A576" s="360" t="s">
        <v>480</v>
      </c>
      <c r="B576" s="361">
        <f t="shared" si="59"/>
        <v>500</v>
      </c>
      <c r="C576" s="361">
        <f>SUM(C577:C578)</f>
        <v>500</v>
      </c>
      <c r="D576" s="361"/>
      <c r="E576" s="361">
        <f>E578</f>
        <v>0</v>
      </c>
      <c r="F576" s="361"/>
      <c r="G576" s="363"/>
    </row>
    <row r="577" spans="1:7" s="222" customFormat="1" ht="18.75" customHeight="1">
      <c r="A577" s="360" t="s">
        <v>481</v>
      </c>
      <c r="B577" s="361">
        <f t="shared" si="59"/>
        <v>0</v>
      </c>
      <c r="C577" s="361"/>
      <c r="D577" s="361"/>
      <c r="E577" s="361"/>
      <c r="F577" s="361"/>
      <c r="G577" s="363"/>
    </row>
    <row r="578" spans="1:7" s="222" customFormat="1" ht="18.75" customHeight="1">
      <c r="A578" s="360" t="s">
        <v>482</v>
      </c>
      <c r="B578" s="361">
        <f t="shared" si="59"/>
        <v>500</v>
      </c>
      <c r="C578" s="361">
        <v>500</v>
      </c>
      <c r="D578" s="361"/>
      <c r="E578" s="361"/>
      <c r="F578" s="361"/>
      <c r="G578" s="363"/>
    </row>
    <row r="579" spans="1:7" s="222" customFormat="1" ht="18.75" customHeight="1">
      <c r="A579" s="360" t="s">
        <v>483</v>
      </c>
      <c r="B579" s="361">
        <f t="shared" si="59"/>
        <v>0</v>
      </c>
      <c r="C579" s="361">
        <f aca="true" t="shared" si="60" ref="C579:F579">SUM(C580:C581)</f>
        <v>0</v>
      </c>
      <c r="D579" s="361"/>
      <c r="E579" s="361">
        <f t="shared" si="60"/>
        <v>0</v>
      </c>
      <c r="F579" s="361">
        <f t="shared" si="60"/>
        <v>0</v>
      </c>
      <c r="G579" s="363"/>
    </row>
    <row r="580" spans="1:7" s="222" customFormat="1" ht="18.75" customHeight="1">
      <c r="A580" s="360" t="s">
        <v>484</v>
      </c>
      <c r="B580" s="361">
        <f t="shared" si="59"/>
        <v>0</v>
      </c>
      <c r="C580" s="361"/>
      <c r="D580" s="361"/>
      <c r="E580" s="361"/>
      <c r="F580" s="361"/>
      <c r="G580" s="363"/>
    </row>
    <row r="581" spans="1:7" s="222" customFormat="1" ht="18.75" customHeight="1">
      <c r="A581" s="360" t="s">
        <v>485</v>
      </c>
      <c r="B581" s="361">
        <f t="shared" si="59"/>
        <v>0</v>
      </c>
      <c r="C581" s="361"/>
      <c r="D581" s="361"/>
      <c r="E581" s="361"/>
      <c r="F581" s="361"/>
      <c r="G581" s="363"/>
    </row>
    <row r="582" spans="1:7" s="222" customFormat="1" ht="18.75" customHeight="1">
      <c r="A582" s="360" t="s">
        <v>486</v>
      </c>
      <c r="B582" s="361">
        <f t="shared" si="59"/>
        <v>60</v>
      </c>
      <c r="C582" s="361">
        <f aca="true" t="shared" si="61" ref="C582:F582">SUM(C583:C584)</f>
        <v>60</v>
      </c>
      <c r="D582" s="361"/>
      <c r="E582" s="361">
        <f t="shared" si="61"/>
        <v>0</v>
      </c>
      <c r="F582" s="361">
        <f t="shared" si="61"/>
        <v>0</v>
      </c>
      <c r="G582" s="363"/>
    </row>
    <row r="583" spans="1:7" s="222" customFormat="1" ht="18.75" customHeight="1">
      <c r="A583" s="360" t="s">
        <v>487</v>
      </c>
      <c r="B583" s="361">
        <f t="shared" si="59"/>
        <v>0</v>
      </c>
      <c r="C583" s="361"/>
      <c r="D583" s="361"/>
      <c r="E583" s="361"/>
      <c r="F583" s="361"/>
      <c r="G583" s="363"/>
    </row>
    <row r="584" spans="1:7" s="222" customFormat="1" ht="18.75" customHeight="1">
      <c r="A584" s="360" t="s">
        <v>488</v>
      </c>
      <c r="B584" s="361">
        <f t="shared" si="59"/>
        <v>60</v>
      </c>
      <c r="C584" s="361">
        <v>60</v>
      </c>
      <c r="D584" s="361"/>
      <c r="E584" s="361"/>
      <c r="F584" s="361"/>
      <c r="G584" s="363"/>
    </row>
    <row r="585" spans="1:7" s="222" customFormat="1" ht="18.75" customHeight="1">
      <c r="A585" s="360" t="s">
        <v>489</v>
      </c>
      <c r="B585" s="361">
        <f t="shared" si="59"/>
        <v>0</v>
      </c>
      <c r="C585" s="361"/>
      <c r="D585" s="361"/>
      <c r="E585" s="361"/>
      <c r="F585" s="361"/>
      <c r="G585" s="363"/>
    </row>
    <row r="586" spans="1:7" s="222" customFormat="1" ht="18.75" customHeight="1">
      <c r="A586" s="360" t="s">
        <v>490</v>
      </c>
      <c r="B586" s="361">
        <f t="shared" si="59"/>
        <v>0</v>
      </c>
      <c r="C586" s="361"/>
      <c r="D586" s="361"/>
      <c r="E586" s="361"/>
      <c r="F586" s="361"/>
      <c r="G586" s="364"/>
    </row>
    <row r="587" spans="1:7" s="222" customFormat="1" ht="18.75" customHeight="1">
      <c r="A587" s="360" t="s">
        <v>491</v>
      </c>
      <c r="B587" s="361">
        <f t="shared" si="59"/>
        <v>0</v>
      </c>
      <c r="C587" s="361"/>
      <c r="D587" s="361"/>
      <c r="E587" s="361"/>
      <c r="F587" s="361"/>
      <c r="G587" s="363"/>
    </row>
    <row r="588" spans="1:7" s="222" customFormat="1" ht="18.75" customHeight="1">
      <c r="A588" s="360" t="s">
        <v>492</v>
      </c>
      <c r="B588" s="361">
        <f t="shared" si="59"/>
        <v>150</v>
      </c>
      <c r="C588" s="361">
        <f>SUM(C589:C590)</f>
        <v>150</v>
      </c>
      <c r="D588" s="361"/>
      <c r="E588" s="361"/>
      <c r="F588" s="361"/>
      <c r="G588" s="363"/>
    </row>
    <row r="589" spans="1:7" s="222" customFormat="1" ht="18.75" customHeight="1">
      <c r="A589" s="360" t="s">
        <v>493</v>
      </c>
      <c r="B589" s="361">
        <f t="shared" si="59"/>
        <v>0</v>
      </c>
      <c r="C589" s="361"/>
      <c r="D589" s="361"/>
      <c r="E589" s="361"/>
      <c r="F589" s="361"/>
      <c r="G589" s="363"/>
    </row>
    <row r="590" spans="1:7" s="222" customFormat="1" ht="18.75" customHeight="1">
      <c r="A590" s="360" t="s">
        <v>494</v>
      </c>
      <c r="B590" s="361">
        <f t="shared" si="59"/>
        <v>150</v>
      </c>
      <c r="C590" s="361">
        <v>150</v>
      </c>
      <c r="D590" s="361"/>
      <c r="E590" s="361"/>
      <c r="F590" s="361"/>
      <c r="G590" s="363"/>
    </row>
    <row r="591" spans="1:7" s="222" customFormat="1" ht="18.75" customHeight="1">
      <c r="A591" s="360" t="s">
        <v>495</v>
      </c>
      <c r="B591" s="361">
        <f t="shared" si="59"/>
        <v>252</v>
      </c>
      <c r="C591" s="361">
        <f aca="true" t="shared" si="62" ref="C591:F591">SUM(C592:C594)</f>
        <v>0</v>
      </c>
      <c r="D591" s="361">
        <f t="shared" si="62"/>
        <v>252</v>
      </c>
      <c r="E591" s="361">
        <f t="shared" si="62"/>
        <v>0</v>
      </c>
      <c r="F591" s="361">
        <f t="shared" si="62"/>
        <v>0</v>
      </c>
      <c r="G591" s="363"/>
    </row>
    <row r="592" spans="1:7" s="222" customFormat="1" ht="18.75" customHeight="1">
      <c r="A592" s="360" t="s">
        <v>496</v>
      </c>
      <c r="B592" s="361">
        <f t="shared" si="59"/>
        <v>0</v>
      </c>
      <c r="C592" s="361"/>
      <c r="D592" s="361"/>
      <c r="E592" s="361"/>
      <c r="F592" s="361"/>
      <c r="G592" s="363"/>
    </row>
    <row r="593" spans="1:7" s="222" customFormat="1" ht="18.75" customHeight="1">
      <c r="A593" s="360" t="s">
        <v>497</v>
      </c>
      <c r="B593" s="361">
        <f t="shared" si="59"/>
        <v>252</v>
      </c>
      <c r="C593" s="361"/>
      <c r="D593" s="361">
        <v>252</v>
      </c>
      <c r="E593" s="361"/>
      <c r="F593" s="361"/>
      <c r="G593" s="363"/>
    </row>
    <row r="594" spans="1:7" s="222" customFormat="1" ht="18.75" customHeight="1">
      <c r="A594" s="360" t="s">
        <v>498</v>
      </c>
      <c r="B594" s="361">
        <f t="shared" si="59"/>
        <v>0</v>
      </c>
      <c r="C594" s="361"/>
      <c r="D594" s="361"/>
      <c r="E594" s="361"/>
      <c r="F594" s="361"/>
      <c r="G594" s="363"/>
    </row>
    <row r="595" spans="1:7" s="222" customFormat="1" ht="18.75" customHeight="1">
      <c r="A595" s="360" t="s">
        <v>499</v>
      </c>
      <c r="B595" s="361">
        <f t="shared" si="59"/>
        <v>0</v>
      </c>
      <c r="C595" s="361">
        <f aca="true" t="shared" si="63" ref="C595:F595">SUM(C596:C599)</f>
        <v>0</v>
      </c>
      <c r="D595" s="361"/>
      <c r="E595" s="361">
        <f t="shared" si="63"/>
        <v>0</v>
      </c>
      <c r="F595" s="361">
        <f t="shared" si="63"/>
        <v>0</v>
      </c>
      <c r="G595" s="363"/>
    </row>
    <row r="596" spans="1:7" s="222" customFormat="1" ht="18.75" customHeight="1">
      <c r="A596" s="360" t="s">
        <v>500</v>
      </c>
      <c r="B596" s="361">
        <f t="shared" si="59"/>
        <v>0</v>
      </c>
      <c r="C596" s="361"/>
      <c r="D596" s="361"/>
      <c r="E596" s="361"/>
      <c r="F596" s="361"/>
      <c r="G596" s="363"/>
    </row>
    <row r="597" spans="1:7" s="222" customFormat="1" ht="18.75" customHeight="1">
      <c r="A597" s="360" t="s">
        <v>501</v>
      </c>
      <c r="B597" s="361">
        <f t="shared" si="59"/>
        <v>0</v>
      </c>
      <c r="C597" s="361"/>
      <c r="D597" s="361"/>
      <c r="E597" s="361"/>
      <c r="F597" s="361"/>
      <c r="G597" s="363"/>
    </row>
    <row r="598" spans="1:7" s="222" customFormat="1" ht="18.75" customHeight="1">
      <c r="A598" s="360" t="s">
        <v>502</v>
      </c>
      <c r="B598" s="361">
        <f t="shared" si="59"/>
        <v>0</v>
      </c>
      <c r="C598" s="361"/>
      <c r="D598" s="361"/>
      <c r="E598" s="361"/>
      <c r="F598" s="361"/>
      <c r="G598" s="363"/>
    </row>
    <row r="599" spans="1:7" s="222" customFormat="1" ht="18.75" customHeight="1">
      <c r="A599" s="360" t="s">
        <v>503</v>
      </c>
      <c r="B599" s="361">
        <f t="shared" si="59"/>
        <v>0</v>
      </c>
      <c r="C599" s="361"/>
      <c r="D599" s="361"/>
      <c r="E599" s="361"/>
      <c r="F599" s="361"/>
      <c r="G599" s="363"/>
    </row>
    <row r="600" spans="1:7" s="222" customFormat="1" ht="18.75" customHeight="1">
      <c r="A600" s="360" t="s">
        <v>504</v>
      </c>
      <c r="B600" s="361">
        <f t="shared" si="59"/>
        <v>375</v>
      </c>
      <c r="C600" s="361">
        <f aca="true" t="shared" si="64" ref="C600:F600">SUM(C601:C607)</f>
        <v>305</v>
      </c>
      <c r="D600" s="361">
        <f t="shared" si="64"/>
        <v>0</v>
      </c>
      <c r="E600" s="361">
        <f t="shared" si="64"/>
        <v>70</v>
      </c>
      <c r="F600" s="361">
        <f t="shared" si="64"/>
        <v>0</v>
      </c>
      <c r="G600" s="363"/>
    </row>
    <row r="601" spans="1:7" s="222" customFormat="1" ht="18.75" customHeight="1">
      <c r="A601" s="360" t="s">
        <v>72</v>
      </c>
      <c r="B601" s="361">
        <f t="shared" si="59"/>
        <v>73</v>
      </c>
      <c r="C601" s="361">
        <v>73</v>
      </c>
      <c r="D601" s="361"/>
      <c r="E601" s="361"/>
      <c r="F601" s="361"/>
      <c r="G601" s="363"/>
    </row>
    <row r="602" spans="1:7" s="222" customFormat="1" ht="18.75" customHeight="1">
      <c r="A602" s="360" t="s">
        <v>73</v>
      </c>
      <c r="B602" s="361">
        <f t="shared" si="59"/>
        <v>0</v>
      </c>
      <c r="C602" s="361"/>
      <c r="D602" s="361"/>
      <c r="E602" s="361"/>
      <c r="F602" s="361"/>
      <c r="G602" s="363"/>
    </row>
    <row r="603" spans="1:7" s="222" customFormat="1" ht="18.75" customHeight="1">
      <c r="A603" s="360" t="s">
        <v>74</v>
      </c>
      <c r="B603" s="361">
        <f t="shared" si="59"/>
        <v>0</v>
      </c>
      <c r="C603" s="361"/>
      <c r="D603" s="361"/>
      <c r="E603" s="361"/>
      <c r="F603" s="361"/>
      <c r="G603" s="363"/>
    </row>
    <row r="604" spans="1:7" s="222" customFormat="1" ht="18.75" customHeight="1">
      <c r="A604" s="360" t="s">
        <v>505</v>
      </c>
      <c r="B604" s="361">
        <f t="shared" si="59"/>
        <v>218</v>
      </c>
      <c r="C604" s="361">
        <v>148</v>
      </c>
      <c r="D604" s="361"/>
      <c r="E604" s="361">
        <v>70</v>
      </c>
      <c r="F604" s="361"/>
      <c r="G604" s="363"/>
    </row>
    <row r="605" spans="1:7" s="222" customFormat="1" ht="18.75" customHeight="1">
      <c r="A605" s="360" t="s">
        <v>506</v>
      </c>
      <c r="B605" s="361">
        <f t="shared" si="59"/>
        <v>0</v>
      </c>
      <c r="C605" s="361"/>
      <c r="D605" s="361"/>
      <c r="E605" s="361"/>
      <c r="F605" s="361"/>
      <c r="G605" s="363"/>
    </row>
    <row r="606" spans="1:7" s="222" customFormat="1" ht="18.75" customHeight="1">
      <c r="A606" s="360" t="s">
        <v>81</v>
      </c>
      <c r="B606" s="361">
        <f t="shared" si="59"/>
        <v>84</v>
      </c>
      <c r="C606" s="361">
        <v>84</v>
      </c>
      <c r="D606" s="361"/>
      <c r="E606" s="361"/>
      <c r="F606" s="361"/>
      <c r="G606" s="363"/>
    </row>
    <row r="607" spans="1:7" s="222" customFormat="1" ht="18.75" customHeight="1">
      <c r="A607" s="360" t="s">
        <v>507</v>
      </c>
      <c r="B607" s="361">
        <f t="shared" si="59"/>
        <v>0</v>
      </c>
      <c r="C607" s="361"/>
      <c r="D607" s="361"/>
      <c r="E607" s="361"/>
      <c r="F607" s="361"/>
      <c r="G607" s="363"/>
    </row>
    <row r="608" spans="1:7" s="222" customFormat="1" ht="18.75" customHeight="1">
      <c r="A608" s="360" t="s">
        <v>508</v>
      </c>
      <c r="B608" s="361">
        <f t="shared" si="59"/>
        <v>410</v>
      </c>
      <c r="C608" s="361">
        <f aca="true" t="shared" si="65" ref="C608:F608">C609</f>
        <v>410</v>
      </c>
      <c r="D608" s="361"/>
      <c r="E608" s="361">
        <f t="shared" si="65"/>
        <v>0</v>
      </c>
      <c r="F608" s="361">
        <f t="shared" si="65"/>
        <v>0</v>
      </c>
      <c r="G608" s="363"/>
    </row>
    <row r="609" spans="1:7" s="222" customFormat="1" ht="18.75" customHeight="1">
      <c r="A609" s="360" t="s">
        <v>509</v>
      </c>
      <c r="B609" s="361">
        <f t="shared" si="59"/>
        <v>410</v>
      </c>
      <c r="C609" s="361">
        <v>410</v>
      </c>
      <c r="D609" s="361"/>
      <c r="E609" s="361"/>
      <c r="F609" s="361"/>
      <c r="G609" s="363"/>
    </row>
    <row r="610" spans="1:7" s="222" customFormat="1" ht="18.75" customHeight="1">
      <c r="A610" s="360" t="s">
        <v>510</v>
      </c>
      <c r="B610" s="361">
        <f t="shared" si="59"/>
        <v>13796</v>
      </c>
      <c r="C610" s="361">
        <f aca="true" t="shared" si="66" ref="C610:F610">C611+C616+C629+C633+C645+C648+C652+C657+C661+C665+C668+C676+C678</f>
        <v>12934</v>
      </c>
      <c r="D610" s="361">
        <f t="shared" si="66"/>
        <v>257</v>
      </c>
      <c r="E610" s="361">
        <f t="shared" si="66"/>
        <v>605</v>
      </c>
      <c r="F610" s="361">
        <f t="shared" si="66"/>
        <v>0</v>
      </c>
      <c r="G610" s="253"/>
    </row>
    <row r="611" spans="1:7" s="222" customFormat="1" ht="18.75" customHeight="1">
      <c r="A611" s="360" t="s">
        <v>511</v>
      </c>
      <c r="B611" s="361">
        <f t="shared" si="59"/>
        <v>1636</v>
      </c>
      <c r="C611" s="361">
        <f aca="true" t="shared" si="67" ref="C611:F611">SUM(C612:C615)</f>
        <v>1636</v>
      </c>
      <c r="D611" s="361">
        <f t="shared" si="67"/>
        <v>0</v>
      </c>
      <c r="E611" s="361">
        <f t="shared" si="67"/>
        <v>0</v>
      </c>
      <c r="F611" s="361">
        <f t="shared" si="67"/>
        <v>0</v>
      </c>
      <c r="G611" s="363"/>
    </row>
    <row r="612" spans="1:7" s="222" customFormat="1" ht="18.75" customHeight="1">
      <c r="A612" s="360" t="s">
        <v>72</v>
      </c>
      <c r="B612" s="361">
        <f t="shared" si="59"/>
        <v>645</v>
      </c>
      <c r="C612" s="361">
        <v>645</v>
      </c>
      <c r="D612" s="361"/>
      <c r="E612" s="361"/>
      <c r="F612" s="361"/>
      <c r="G612" s="363"/>
    </row>
    <row r="613" spans="1:7" s="222" customFormat="1" ht="18.75" customHeight="1">
      <c r="A613" s="360" t="s">
        <v>73</v>
      </c>
      <c r="B613" s="361">
        <f t="shared" si="59"/>
        <v>0</v>
      </c>
      <c r="C613" s="361"/>
      <c r="D613" s="361"/>
      <c r="E613" s="361"/>
      <c r="F613" s="361"/>
      <c r="G613" s="363"/>
    </row>
    <row r="614" spans="1:7" s="222" customFormat="1" ht="18.75" customHeight="1">
      <c r="A614" s="360" t="s">
        <v>74</v>
      </c>
      <c r="B614" s="361">
        <f t="shared" si="59"/>
        <v>76</v>
      </c>
      <c r="C614" s="361">
        <v>76</v>
      </c>
      <c r="D614" s="361"/>
      <c r="E614" s="361"/>
      <c r="F614" s="361"/>
      <c r="G614" s="363"/>
    </row>
    <row r="615" spans="1:7" s="222" customFormat="1" ht="18.75" customHeight="1">
      <c r="A615" s="360" t="s">
        <v>512</v>
      </c>
      <c r="B615" s="361">
        <f t="shared" si="59"/>
        <v>915</v>
      </c>
      <c r="C615" s="361">
        <v>915</v>
      </c>
      <c r="D615" s="361"/>
      <c r="E615" s="361"/>
      <c r="F615" s="361"/>
      <c r="G615" s="363"/>
    </row>
    <row r="616" spans="1:7" s="222" customFormat="1" ht="18.75" customHeight="1">
      <c r="A616" s="360" t="s">
        <v>513</v>
      </c>
      <c r="B616" s="361">
        <f t="shared" si="59"/>
        <v>526</v>
      </c>
      <c r="C616" s="361">
        <f aca="true" t="shared" si="68" ref="C616:F616">SUM(C617:C628)</f>
        <v>526</v>
      </c>
      <c r="D616" s="361"/>
      <c r="E616" s="361">
        <f t="shared" si="68"/>
        <v>0</v>
      </c>
      <c r="F616" s="361">
        <f t="shared" si="68"/>
        <v>0</v>
      </c>
      <c r="G616" s="363"/>
    </row>
    <row r="617" spans="1:7" s="222" customFormat="1" ht="18.75" customHeight="1">
      <c r="A617" s="360" t="s">
        <v>514</v>
      </c>
      <c r="B617" s="361">
        <f t="shared" si="59"/>
        <v>500</v>
      </c>
      <c r="C617" s="361">
        <v>500</v>
      </c>
      <c r="D617" s="361"/>
      <c r="E617" s="361"/>
      <c r="F617" s="361"/>
      <c r="G617" s="363"/>
    </row>
    <row r="618" spans="1:7" s="222" customFormat="1" ht="18.75" customHeight="1">
      <c r="A618" s="360" t="s">
        <v>515</v>
      </c>
      <c r="B618" s="361">
        <f aca="true" t="shared" si="69" ref="B618:B681">SUM(C618:F618)</f>
        <v>0</v>
      </c>
      <c r="C618" s="361"/>
      <c r="D618" s="361"/>
      <c r="E618" s="361"/>
      <c r="F618" s="361"/>
      <c r="G618" s="363"/>
    </row>
    <row r="619" spans="1:7" s="222" customFormat="1" ht="18.75" customHeight="1">
      <c r="A619" s="360" t="s">
        <v>516</v>
      </c>
      <c r="B619" s="361">
        <f t="shared" si="69"/>
        <v>0</v>
      </c>
      <c r="C619" s="361"/>
      <c r="D619" s="361"/>
      <c r="E619" s="361"/>
      <c r="F619" s="361"/>
      <c r="G619" s="363"/>
    </row>
    <row r="620" spans="1:7" s="222" customFormat="1" ht="18.75" customHeight="1">
      <c r="A620" s="360" t="s">
        <v>517</v>
      </c>
      <c r="B620" s="361">
        <f t="shared" si="69"/>
        <v>0</v>
      </c>
      <c r="C620" s="361"/>
      <c r="D620" s="361"/>
      <c r="E620" s="361"/>
      <c r="F620" s="361"/>
      <c r="G620" s="363"/>
    </row>
    <row r="621" spans="1:7" s="222" customFormat="1" ht="18.75" customHeight="1">
      <c r="A621" s="360" t="s">
        <v>518</v>
      </c>
      <c r="B621" s="361">
        <f t="shared" si="69"/>
        <v>0</v>
      </c>
      <c r="C621" s="361"/>
      <c r="D621" s="361"/>
      <c r="E621" s="361"/>
      <c r="F621" s="361"/>
      <c r="G621" s="363"/>
    </row>
    <row r="622" spans="1:7" s="222" customFormat="1" ht="18.75" customHeight="1">
      <c r="A622" s="360" t="s">
        <v>519</v>
      </c>
      <c r="B622" s="361">
        <f t="shared" si="69"/>
        <v>0</v>
      </c>
      <c r="C622" s="361"/>
      <c r="D622" s="361"/>
      <c r="E622" s="361"/>
      <c r="F622" s="361"/>
      <c r="G622" s="363"/>
    </row>
    <row r="623" spans="1:7" s="222" customFormat="1" ht="18.75" customHeight="1">
      <c r="A623" s="360" t="s">
        <v>520</v>
      </c>
      <c r="B623" s="361">
        <f t="shared" si="69"/>
        <v>0</v>
      </c>
      <c r="C623" s="361"/>
      <c r="D623" s="361"/>
      <c r="E623" s="361"/>
      <c r="F623" s="361"/>
      <c r="G623" s="363"/>
    </row>
    <row r="624" spans="1:7" s="222" customFormat="1" ht="18.75" customHeight="1">
      <c r="A624" s="360" t="s">
        <v>521</v>
      </c>
      <c r="B624" s="361">
        <f t="shared" si="69"/>
        <v>0</v>
      </c>
      <c r="C624" s="361"/>
      <c r="D624" s="361"/>
      <c r="E624" s="361"/>
      <c r="F624" s="361"/>
      <c r="G624" s="363"/>
    </row>
    <row r="625" spans="1:7" s="222" customFormat="1" ht="18.75" customHeight="1">
      <c r="A625" s="360" t="s">
        <v>522</v>
      </c>
      <c r="B625" s="361">
        <f t="shared" si="69"/>
        <v>0</v>
      </c>
      <c r="C625" s="361"/>
      <c r="D625" s="361"/>
      <c r="E625" s="361"/>
      <c r="F625" s="361"/>
      <c r="G625" s="363"/>
    </row>
    <row r="626" spans="1:7" s="222" customFormat="1" ht="18.75" customHeight="1">
      <c r="A626" s="360" t="s">
        <v>523</v>
      </c>
      <c r="B626" s="361">
        <f t="shared" si="69"/>
        <v>0</v>
      </c>
      <c r="C626" s="361"/>
      <c r="D626" s="361"/>
      <c r="E626" s="361"/>
      <c r="F626" s="361"/>
      <c r="G626" s="363"/>
    </row>
    <row r="627" spans="1:7" s="222" customFormat="1" ht="18.75" customHeight="1">
      <c r="A627" s="360" t="s">
        <v>1288</v>
      </c>
      <c r="B627" s="361">
        <f t="shared" si="69"/>
        <v>0</v>
      </c>
      <c r="C627" s="361"/>
      <c r="D627" s="361"/>
      <c r="E627" s="361"/>
      <c r="F627" s="361"/>
      <c r="G627" s="363"/>
    </row>
    <row r="628" spans="1:7" s="222" customFormat="1" ht="18.75" customHeight="1">
      <c r="A628" s="360" t="s">
        <v>525</v>
      </c>
      <c r="B628" s="361">
        <f t="shared" si="69"/>
        <v>26</v>
      </c>
      <c r="C628" s="361">
        <v>26</v>
      </c>
      <c r="D628" s="361"/>
      <c r="E628" s="361"/>
      <c r="F628" s="361"/>
      <c r="G628" s="363"/>
    </row>
    <row r="629" spans="1:7" s="222" customFormat="1" ht="18.75" customHeight="1">
      <c r="A629" s="360" t="s">
        <v>526</v>
      </c>
      <c r="B629" s="361">
        <f t="shared" si="69"/>
        <v>3570</v>
      </c>
      <c r="C629" s="361">
        <f aca="true" t="shared" si="70" ref="C629:F629">SUM(C630:C632)</f>
        <v>3540</v>
      </c>
      <c r="D629" s="361">
        <f t="shared" si="70"/>
        <v>30</v>
      </c>
      <c r="E629" s="361">
        <f t="shared" si="70"/>
        <v>0</v>
      </c>
      <c r="F629" s="361">
        <f t="shared" si="70"/>
        <v>0</v>
      </c>
      <c r="G629" s="363"/>
    </row>
    <row r="630" spans="1:7" s="222" customFormat="1" ht="18.75" customHeight="1">
      <c r="A630" s="360" t="s">
        <v>527</v>
      </c>
      <c r="B630" s="361">
        <f t="shared" si="69"/>
        <v>419</v>
      </c>
      <c r="C630" s="361">
        <v>419</v>
      </c>
      <c r="D630" s="361"/>
      <c r="E630" s="361"/>
      <c r="F630" s="361"/>
      <c r="G630" s="363"/>
    </row>
    <row r="631" spans="1:7" s="222" customFormat="1" ht="18.75" customHeight="1">
      <c r="A631" s="360" t="s">
        <v>528</v>
      </c>
      <c r="B631" s="361">
        <f t="shared" si="69"/>
        <v>3068</v>
      </c>
      <c r="C631" s="361">
        <v>3068</v>
      </c>
      <c r="D631" s="361"/>
      <c r="E631" s="361"/>
      <c r="F631" s="361"/>
      <c r="G631" s="364"/>
    </row>
    <row r="632" spans="1:7" s="222" customFormat="1" ht="18.75" customHeight="1">
      <c r="A632" s="360" t="s">
        <v>529</v>
      </c>
      <c r="B632" s="361">
        <f t="shared" si="69"/>
        <v>83</v>
      </c>
      <c r="C632" s="361">
        <v>53</v>
      </c>
      <c r="D632" s="361">
        <v>30</v>
      </c>
      <c r="E632" s="361"/>
      <c r="F632" s="361"/>
      <c r="G632" s="363"/>
    </row>
    <row r="633" spans="1:7" s="222" customFormat="1" ht="18.75" customHeight="1">
      <c r="A633" s="360" t="s">
        <v>530</v>
      </c>
      <c r="B633" s="361">
        <f t="shared" si="69"/>
        <v>3947</v>
      </c>
      <c r="C633" s="361">
        <f aca="true" t="shared" si="71" ref="C633:F633">SUM(C634:C644)</f>
        <v>3156</v>
      </c>
      <c r="D633" s="361">
        <f t="shared" si="71"/>
        <v>186</v>
      </c>
      <c r="E633" s="361">
        <f t="shared" si="71"/>
        <v>605</v>
      </c>
      <c r="F633" s="361">
        <f t="shared" si="71"/>
        <v>0</v>
      </c>
      <c r="G633" s="363"/>
    </row>
    <row r="634" spans="1:7" s="222" customFormat="1" ht="18.75" customHeight="1">
      <c r="A634" s="360" t="s">
        <v>531</v>
      </c>
      <c r="B634" s="361">
        <f t="shared" si="69"/>
        <v>657</v>
      </c>
      <c r="C634" s="361">
        <v>502</v>
      </c>
      <c r="D634" s="361"/>
      <c r="E634" s="361">
        <v>155</v>
      </c>
      <c r="F634" s="361"/>
      <c r="G634" s="363"/>
    </row>
    <row r="635" spans="1:7" s="222" customFormat="1" ht="18.75" customHeight="1">
      <c r="A635" s="360" t="s">
        <v>532</v>
      </c>
      <c r="B635" s="361">
        <f t="shared" si="69"/>
        <v>0</v>
      </c>
      <c r="C635" s="361"/>
      <c r="D635" s="361"/>
      <c r="E635" s="361"/>
      <c r="F635" s="361"/>
      <c r="G635" s="363"/>
    </row>
    <row r="636" spans="1:7" s="222" customFormat="1" ht="18.75" customHeight="1">
      <c r="A636" s="360" t="s">
        <v>533</v>
      </c>
      <c r="B636" s="361">
        <f t="shared" si="69"/>
        <v>546</v>
      </c>
      <c r="C636" s="361">
        <v>546</v>
      </c>
      <c r="D636" s="361"/>
      <c r="E636" s="361"/>
      <c r="F636" s="361"/>
      <c r="G636" s="363"/>
    </row>
    <row r="637" spans="1:7" s="222" customFormat="1" ht="18.75" customHeight="1">
      <c r="A637" s="360" t="s">
        <v>534</v>
      </c>
      <c r="B637" s="361">
        <f t="shared" si="69"/>
        <v>0</v>
      </c>
      <c r="C637" s="361"/>
      <c r="D637" s="361"/>
      <c r="E637" s="361"/>
      <c r="F637" s="361"/>
      <c r="G637" s="363"/>
    </row>
    <row r="638" spans="1:7" s="222" customFormat="1" ht="18.75" customHeight="1">
      <c r="A638" s="360" t="s">
        <v>535</v>
      </c>
      <c r="B638" s="361">
        <f t="shared" si="69"/>
        <v>0</v>
      </c>
      <c r="C638" s="361"/>
      <c r="D638" s="361"/>
      <c r="E638" s="361"/>
      <c r="F638" s="361"/>
      <c r="G638" s="363"/>
    </row>
    <row r="639" spans="1:7" s="222" customFormat="1" ht="18.75" customHeight="1">
      <c r="A639" s="360" t="s">
        <v>536</v>
      </c>
      <c r="B639" s="361">
        <f t="shared" si="69"/>
        <v>0</v>
      </c>
      <c r="C639" s="361"/>
      <c r="D639" s="361"/>
      <c r="E639" s="361"/>
      <c r="F639" s="361"/>
      <c r="G639" s="363"/>
    </row>
    <row r="640" spans="1:7" s="222" customFormat="1" ht="18.75" customHeight="1">
      <c r="A640" s="360" t="s">
        <v>537</v>
      </c>
      <c r="B640" s="361">
        <f t="shared" si="69"/>
        <v>0</v>
      </c>
      <c r="C640" s="361"/>
      <c r="D640" s="361"/>
      <c r="E640" s="361"/>
      <c r="F640" s="361"/>
      <c r="G640" s="363"/>
    </row>
    <row r="641" spans="1:7" s="222" customFormat="1" ht="18.75" customHeight="1">
      <c r="A641" s="360" t="s">
        <v>538</v>
      </c>
      <c r="B641" s="361">
        <f t="shared" si="69"/>
        <v>242</v>
      </c>
      <c r="C641" s="361">
        <v>70</v>
      </c>
      <c r="D641" s="361">
        <v>172</v>
      </c>
      <c r="E641" s="361"/>
      <c r="F641" s="361"/>
      <c r="G641" s="363"/>
    </row>
    <row r="642" spans="1:7" s="222" customFormat="1" ht="18.75" customHeight="1">
      <c r="A642" s="360" t="s">
        <v>1289</v>
      </c>
      <c r="B642" s="361">
        <f t="shared" si="69"/>
        <v>2352</v>
      </c>
      <c r="C642" s="361">
        <v>2038</v>
      </c>
      <c r="D642" s="361">
        <v>14</v>
      </c>
      <c r="E642" s="361">
        <v>300</v>
      </c>
      <c r="F642" s="361"/>
      <c r="G642" s="363"/>
    </row>
    <row r="643" spans="1:7" s="222" customFormat="1" ht="18.75" customHeight="1">
      <c r="A643" s="360" t="s">
        <v>540</v>
      </c>
      <c r="B643" s="361">
        <f t="shared" si="69"/>
        <v>150</v>
      </c>
      <c r="C643" s="361"/>
      <c r="D643" s="361"/>
      <c r="E643" s="361">
        <v>150</v>
      </c>
      <c r="F643" s="361"/>
      <c r="G643" s="363"/>
    </row>
    <row r="644" spans="1:7" s="222" customFormat="1" ht="18.75" customHeight="1">
      <c r="A644" s="360" t="s">
        <v>541</v>
      </c>
      <c r="B644" s="361">
        <f t="shared" si="69"/>
        <v>0</v>
      </c>
      <c r="C644" s="361"/>
      <c r="D644" s="361"/>
      <c r="E644" s="361"/>
      <c r="F644" s="361"/>
      <c r="G644" s="363"/>
    </row>
    <row r="645" spans="1:7" s="222" customFormat="1" ht="18.75" customHeight="1">
      <c r="A645" s="360" t="s">
        <v>542</v>
      </c>
      <c r="B645" s="361">
        <f t="shared" si="69"/>
        <v>0</v>
      </c>
      <c r="C645" s="361">
        <f>SUM(C646:C647)</f>
        <v>0</v>
      </c>
      <c r="D645" s="361"/>
      <c r="E645" s="361"/>
      <c r="F645" s="361"/>
      <c r="G645" s="363"/>
    </row>
    <row r="646" spans="1:7" s="222" customFormat="1" ht="18.75" customHeight="1">
      <c r="A646" s="360" t="s">
        <v>543</v>
      </c>
      <c r="B646" s="361">
        <f t="shared" si="69"/>
        <v>0</v>
      </c>
      <c r="C646" s="361"/>
      <c r="D646" s="361"/>
      <c r="E646" s="361"/>
      <c r="F646" s="361"/>
      <c r="G646" s="363"/>
    </row>
    <row r="647" spans="1:7" s="222" customFormat="1" ht="18.75" customHeight="1">
      <c r="A647" s="360" t="s">
        <v>544</v>
      </c>
      <c r="B647" s="361">
        <f t="shared" si="69"/>
        <v>0</v>
      </c>
      <c r="C647" s="361"/>
      <c r="D647" s="361"/>
      <c r="E647" s="361"/>
      <c r="F647" s="361"/>
      <c r="G647" s="363"/>
    </row>
    <row r="648" spans="1:7" s="222" customFormat="1" ht="18.75" customHeight="1">
      <c r="A648" s="360" t="s">
        <v>545</v>
      </c>
      <c r="B648" s="361">
        <f t="shared" si="69"/>
        <v>175</v>
      </c>
      <c r="C648" s="361">
        <f aca="true" t="shared" si="72" ref="C648:F648">SUM(C649:C651)</f>
        <v>134</v>
      </c>
      <c r="D648" s="361">
        <f t="shared" si="72"/>
        <v>41</v>
      </c>
      <c r="E648" s="361">
        <f t="shared" si="72"/>
        <v>0</v>
      </c>
      <c r="F648" s="361">
        <f t="shared" si="72"/>
        <v>0</v>
      </c>
      <c r="G648" s="363"/>
    </row>
    <row r="649" spans="1:7" s="222" customFormat="1" ht="18.75" customHeight="1">
      <c r="A649" s="360" t="s">
        <v>546</v>
      </c>
      <c r="B649" s="361">
        <f t="shared" si="69"/>
        <v>0</v>
      </c>
      <c r="C649" s="361"/>
      <c r="D649" s="361"/>
      <c r="E649" s="361"/>
      <c r="F649" s="361"/>
      <c r="G649" s="363"/>
    </row>
    <row r="650" spans="1:7" s="222" customFormat="1" ht="18.75" customHeight="1">
      <c r="A650" s="360" t="s">
        <v>547</v>
      </c>
      <c r="B650" s="361">
        <f t="shared" si="69"/>
        <v>0</v>
      </c>
      <c r="C650" s="361"/>
      <c r="D650" s="361"/>
      <c r="E650" s="361"/>
      <c r="F650" s="361"/>
      <c r="G650" s="363"/>
    </row>
    <row r="651" spans="1:7" s="222" customFormat="1" ht="18.75" customHeight="1">
      <c r="A651" s="360" t="s">
        <v>548</v>
      </c>
      <c r="B651" s="361">
        <f t="shared" si="69"/>
        <v>175</v>
      </c>
      <c r="C651" s="361">
        <v>134</v>
      </c>
      <c r="D651" s="361">
        <v>41</v>
      </c>
      <c r="E651" s="361"/>
      <c r="F651" s="361"/>
      <c r="G651" s="363"/>
    </row>
    <row r="652" spans="1:7" s="222" customFormat="1" ht="18.75" customHeight="1">
      <c r="A652" s="360" t="s">
        <v>549</v>
      </c>
      <c r="B652" s="361">
        <f t="shared" si="69"/>
        <v>2802</v>
      </c>
      <c r="C652" s="361">
        <f aca="true" t="shared" si="73" ref="C652:F652">SUM(C653:C656)</f>
        <v>2802</v>
      </c>
      <c r="D652" s="361"/>
      <c r="E652" s="361">
        <f t="shared" si="73"/>
        <v>0</v>
      </c>
      <c r="F652" s="361">
        <f t="shared" si="73"/>
        <v>0</v>
      </c>
      <c r="G652" s="363"/>
    </row>
    <row r="653" spans="1:7" s="222" customFormat="1" ht="18.75" customHeight="1">
      <c r="A653" s="360" t="s">
        <v>550</v>
      </c>
      <c r="B653" s="361">
        <f t="shared" si="69"/>
        <v>881</v>
      </c>
      <c r="C653" s="361">
        <v>881</v>
      </c>
      <c r="D653" s="361"/>
      <c r="E653" s="361"/>
      <c r="F653" s="361"/>
      <c r="G653" s="363"/>
    </row>
    <row r="654" spans="1:7" s="222" customFormat="1" ht="18.75" customHeight="1">
      <c r="A654" s="360" t="s">
        <v>551</v>
      </c>
      <c r="B654" s="361">
        <f t="shared" si="69"/>
        <v>1921</v>
      </c>
      <c r="C654" s="361">
        <v>1921</v>
      </c>
      <c r="D654" s="361"/>
      <c r="E654" s="361"/>
      <c r="F654" s="361"/>
      <c r="G654" s="363"/>
    </row>
    <row r="655" spans="1:7" s="222" customFormat="1" ht="18.75" customHeight="1">
      <c r="A655" s="360" t="s">
        <v>552</v>
      </c>
      <c r="B655" s="361">
        <f t="shared" si="69"/>
        <v>0</v>
      </c>
      <c r="C655" s="361"/>
      <c r="D655" s="361"/>
      <c r="E655" s="361"/>
      <c r="F655" s="361"/>
      <c r="G655" s="363"/>
    </row>
    <row r="656" spans="1:7" s="222" customFormat="1" ht="18.75" customHeight="1">
      <c r="A656" s="360" t="s">
        <v>553</v>
      </c>
      <c r="B656" s="361">
        <f t="shared" si="69"/>
        <v>0</v>
      </c>
      <c r="C656" s="361"/>
      <c r="D656" s="361"/>
      <c r="E656" s="361"/>
      <c r="F656" s="361"/>
      <c r="G656" s="363"/>
    </row>
    <row r="657" spans="1:7" s="222" customFormat="1" ht="18.75" customHeight="1">
      <c r="A657" s="360" t="s">
        <v>554</v>
      </c>
      <c r="B657" s="361">
        <f t="shared" si="69"/>
        <v>693</v>
      </c>
      <c r="C657" s="361">
        <f aca="true" t="shared" si="74" ref="C657:F657">SUM(C658:C660)</f>
        <v>693</v>
      </c>
      <c r="D657" s="361"/>
      <c r="E657" s="361">
        <f t="shared" si="74"/>
        <v>0</v>
      </c>
      <c r="F657" s="361">
        <f t="shared" si="74"/>
        <v>0</v>
      </c>
      <c r="G657" s="363"/>
    </row>
    <row r="658" spans="1:7" s="222" customFormat="1" ht="18.75" customHeight="1">
      <c r="A658" s="360" t="s">
        <v>555</v>
      </c>
      <c r="B658" s="361">
        <f t="shared" si="69"/>
        <v>0</v>
      </c>
      <c r="C658" s="361"/>
      <c r="D658" s="361"/>
      <c r="E658" s="361"/>
      <c r="F658" s="361"/>
      <c r="G658" s="363"/>
    </row>
    <row r="659" spans="1:7" s="222" customFormat="1" ht="18.75" customHeight="1">
      <c r="A659" s="360" t="s">
        <v>556</v>
      </c>
      <c r="B659" s="361">
        <f t="shared" si="69"/>
        <v>693</v>
      </c>
      <c r="C659" s="361">
        <v>693</v>
      </c>
      <c r="D659" s="361"/>
      <c r="E659" s="361"/>
      <c r="F659" s="361"/>
      <c r="G659" s="363"/>
    </row>
    <row r="660" spans="1:7" s="222" customFormat="1" ht="18.75" customHeight="1">
      <c r="A660" s="360" t="s">
        <v>557</v>
      </c>
      <c r="B660" s="361">
        <f t="shared" si="69"/>
        <v>0</v>
      </c>
      <c r="C660" s="361"/>
      <c r="D660" s="361"/>
      <c r="E660" s="361"/>
      <c r="F660" s="361"/>
      <c r="G660" s="363"/>
    </row>
    <row r="661" spans="1:7" s="222" customFormat="1" ht="18.75" customHeight="1">
      <c r="A661" s="360" t="s">
        <v>558</v>
      </c>
      <c r="B661" s="361">
        <f t="shared" si="69"/>
        <v>170</v>
      </c>
      <c r="C661" s="361">
        <f>SUM(C662:C664)</f>
        <v>170</v>
      </c>
      <c r="D661" s="361"/>
      <c r="E661" s="361"/>
      <c r="F661" s="361"/>
      <c r="G661" s="363"/>
    </row>
    <row r="662" spans="1:7" s="222" customFormat="1" ht="18.75" customHeight="1">
      <c r="A662" s="360" t="s">
        <v>559</v>
      </c>
      <c r="B662" s="361">
        <f t="shared" si="69"/>
        <v>100</v>
      </c>
      <c r="C662" s="361">
        <v>100</v>
      </c>
      <c r="D662" s="361"/>
      <c r="E662" s="361"/>
      <c r="F662" s="361"/>
      <c r="G662" s="363"/>
    </row>
    <row r="663" spans="1:7" s="222" customFormat="1" ht="18.75" customHeight="1">
      <c r="A663" s="360" t="s">
        <v>560</v>
      </c>
      <c r="B663" s="361">
        <f t="shared" si="69"/>
        <v>0</v>
      </c>
      <c r="C663" s="361"/>
      <c r="D663" s="361"/>
      <c r="E663" s="361"/>
      <c r="F663" s="361"/>
      <c r="G663" s="363"/>
    </row>
    <row r="664" spans="1:7" s="222" customFormat="1" ht="18.75" customHeight="1">
      <c r="A664" s="360" t="s">
        <v>561</v>
      </c>
      <c r="B664" s="361">
        <f t="shared" si="69"/>
        <v>70</v>
      </c>
      <c r="C664" s="361">
        <v>70</v>
      </c>
      <c r="D664" s="361"/>
      <c r="E664" s="361"/>
      <c r="F664" s="361"/>
      <c r="G664" s="363"/>
    </row>
    <row r="665" spans="1:7" s="222" customFormat="1" ht="18.75" customHeight="1">
      <c r="A665" s="360" t="s">
        <v>562</v>
      </c>
      <c r="B665" s="361">
        <f t="shared" si="69"/>
        <v>0</v>
      </c>
      <c r="C665" s="361">
        <f aca="true" t="shared" si="75" ref="C665:F665">SUM(C666:C667)</f>
        <v>0</v>
      </c>
      <c r="D665" s="361"/>
      <c r="E665" s="361">
        <f t="shared" si="75"/>
        <v>0</v>
      </c>
      <c r="F665" s="361">
        <f t="shared" si="75"/>
        <v>0</v>
      </c>
      <c r="G665" s="363"/>
    </row>
    <row r="666" spans="1:7" s="222" customFormat="1" ht="18.75" customHeight="1">
      <c r="A666" s="360" t="s">
        <v>563</v>
      </c>
      <c r="B666" s="361">
        <f t="shared" si="69"/>
        <v>0</v>
      </c>
      <c r="C666" s="361"/>
      <c r="D666" s="361"/>
      <c r="E666" s="361"/>
      <c r="F666" s="361"/>
      <c r="G666" s="363"/>
    </row>
    <row r="667" spans="1:7" s="222" customFormat="1" ht="18.75" customHeight="1">
      <c r="A667" s="360" t="s">
        <v>564</v>
      </c>
      <c r="B667" s="361">
        <f t="shared" si="69"/>
        <v>0</v>
      </c>
      <c r="C667" s="361"/>
      <c r="D667" s="361"/>
      <c r="E667" s="361"/>
      <c r="F667" s="361"/>
      <c r="G667" s="363"/>
    </row>
    <row r="668" spans="1:7" s="222" customFormat="1" ht="18.75" customHeight="1">
      <c r="A668" s="360" t="s">
        <v>565</v>
      </c>
      <c r="B668" s="361">
        <f t="shared" si="69"/>
        <v>247</v>
      </c>
      <c r="C668" s="361">
        <f aca="true" t="shared" si="76" ref="C668:F668">SUM(C669:C675)</f>
        <v>247</v>
      </c>
      <c r="D668" s="361"/>
      <c r="E668" s="361">
        <f t="shared" si="76"/>
        <v>0</v>
      </c>
      <c r="F668" s="361">
        <f t="shared" si="76"/>
        <v>0</v>
      </c>
      <c r="G668" s="363"/>
    </row>
    <row r="669" spans="1:7" s="222" customFormat="1" ht="18.75" customHeight="1">
      <c r="A669" s="360" t="s">
        <v>72</v>
      </c>
      <c r="B669" s="361">
        <f t="shared" si="69"/>
        <v>77</v>
      </c>
      <c r="C669" s="361">
        <v>77</v>
      </c>
      <c r="D669" s="361"/>
      <c r="E669" s="361"/>
      <c r="F669" s="361"/>
      <c r="G669" s="363"/>
    </row>
    <row r="670" spans="1:7" s="222" customFormat="1" ht="18.75" customHeight="1">
      <c r="A670" s="360" t="s">
        <v>73</v>
      </c>
      <c r="B670" s="361">
        <f t="shared" si="69"/>
        <v>40</v>
      </c>
      <c r="C670" s="361">
        <v>40</v>
      </c>
      <c r="D670" s="361"/>
      <c r="E670" s="361"/>
      <c r="F670" s="361"/>
      <c r="G670" s="363"/>
    </row>
    <row r="671" spans="1:7" s="222" customFormat="1" ht="18.75" customHeight="1">
      <c r="A671" s="360" t="s">
        <v>74</v>
      </c>
      <c r="B671" s="361">
        <f t="shared" si="69"/>
        <v>0</v>
      </c>
      <c r="C671" s="361"/>
      <c r="D671" s="361"/>
      <c r="E671" s="361"/>
      <c r="F671" s="361"/>
      <c r="G671" s="363"/>
    </row>
    <row r="672" spans="1:7" s="222" customFormat="1" ht="18.75" customHeight="1">
      <c r="A672" s="360" t="s">
        <v>114</v>
      </c>
      <c r="B672" s="361">
        <f t="shared" si="69"/>
        <v>0</v>
      </c>
      <c r="C672" s="361"/>
      <c r="D672" s="361"/>
      <c r="E672" s="361"/>
      <c r="F672" s="361"/>
      <c r="G672" s="363"/>
    </row>
    <row r="673" spans="1:7" s="222" customFormat="1" ht="18.75" customHeight="1">
      <c r="A673" s="360" t="s">
        <v>81</v>
      </c>
      <c r="B673" s="361">
        <f t="shared" si="69"/>
        <v>130</v>
      </c>
      <c r="C673" s="361">
        <v>130</v>
      </c>
      <c r="D673" s="361"/>
      <c r="E673" s="361"/>
      <c r="F673" s="361"/>
      <c r="G673" s="363"/>
    </row>
    <row r="674" spans="1:7" s="222" customFormat="1" ht="18.75" customHeight="1">
      <c r="A674" s="360" t="s">
        <v>566</v>
      </c>
      <c r="B674" s="361">
        <f t="shared" si="69"/>
        <v>0</v>
      </c>
      <c r="C674" s="361"/>
      <c r="D674" s="361"/>
      <c r="E674" s="361"/>
      <c r="F674" s="361"/>
      <c r="G674" s="364"/>
    </row>
    <row r="675" spans="1:7" s="222" customFormat="1" ht="18.75" customHeight="1">
      <c r="A675" s="360" t="s">
        <v>567</v>
      </c>
      <c r="B675" s="361">
        <f t="shared" si="69"/>
        <v>0</v>
      </c>
      <c r="C675" s="361"/>
      <c r="D675" s="361"/>
      <c r="E675" s="361"/>
      <c r="F675" s="361"/>
      <c r="G675" s="363"/>
    </row>
    <row r="676" spans="1:7" s="222" customFormat="1" ht="18.75" customHeight="1">
      <c r="A676" s="360" t="s">
        <v>568</v>
      </c>
      <c r="B676" s="361">
        <f t="shared" si="69"/>
        <v>0</v>
      </c>
      <c r="C676" s="361"/>
      <c r="D676" s="361"/>
      <c r="E676" s="361"/>
      <c r="F676" s="361"/>
      <c r="G676" s="363"/>
    </row>
    <row r="677" spans="1:7" s="222" customFormat="1" ht="18.75" customHeight="1">
      <c r="A677" s="360" t="s">
        <v>569</v>
      </c>
      <c r="B677" s="361">
        <f t="shared" si="69"/>
        <v>0</v>
      </c>
      <c r="C677" s="361"/>
      <c r="D677" s="361"/>
      <c r="E677" s="361"/>
      <c r="F677" s="361"/>
      <c r="G677" s="363"/>
    </row>
    <row r="678" spans="1:7" s="222" customFormat="1" ht="18.75" customHeight="1">
      <c r="A678" s="360" t="s">
        <v>570</v>
      </c>
      <c r="B678" s="361">
        <f t="shared" si="69"/>
        <v>30</v>
      </c>
      <c r="C678" s="361">
        <f>C679</f>
        <v>30</v>
      </c>
      <c r="D678" s="361"/>
      <c r="E678" s="361">
        <f>E679</f>
        <v>0</v>
      </c>
      <c r="F678" s="361"/>
      <c r="G678" s="363"/>
    </row>
    <row r="679" spans="1:7" s="222" customFormat="1" ht="18.75" customHeight="1">
      <c r="A679" s="360" t="s">
        <v>571</v>
      </c>
      <c r="B679" s="361">
        <f t="shared" si="69"/>
        <v>30</v>
      </c>
      <c r="C679" s="361">
        <v>30</v>
      </c>
      <c r="D679" s="361"/>
      <c r="E679" s="361"/>
      <c r="F679" s="361"/>
      <c r="G679" s="363"/>
    </row>
    <row r="680" spans="1:7" s="222" customFormat="1" ht="18.75" customHeight="1">
      <c r="A680" s="360" t="s">
        <v>572</v>
      </c>
      <c r="B680" s="361">
        <f t="shared" si="69"/>
        <v>376</v>
      </c>
      <c r="C680" s="361">
        <f aca="true" t="shared" si="77" ref="C680:F680">C681+C690+C694+C703+C709+C716+C722+C725+C728+C730+C732+C738+C740+C742+C757</f>
        <v>114</v>
      </c>
      <c r="D680" s="361">
        <f t="shared" si="77"/>
        <v>162</v>
      </c>
      <c r="E680" s="361">
        <f t="shared" si="77"/>
        <v>100</v>
      </c>
      <c r="F680" s="361">
        <f t="shared" si="77"/>
        <v>0</v>
      </c>
      <c r="G680" s="253"/>
    </row>
    <row r="681" spans="1:7" s="222" customFormat="1" ht="18.75" customHeight="1">
      <c r="A681" s="360" t="s">
        <v>573</v>
      </c>
      <c r="B681" s="361">
        <f aca="true" t="shared" si="78" ref="B681:B701">SUM(C681:F681)</f>
        <v>94</v>
      </c>
      <c r="C681" s="361">
        <f aca="true" t="shared" si="79" ref="C681:F681">SUM(C682:C689)</f>
        <v>94</v>
      </c>
      <c r="D681" s="361"/>
      <c r="E681" s="361">
        <f t="shared" si="79"/>
        <v>0</v>
      </c>
      <c r="F681" s="361">
        <f t="shared" si="79"/>
        <v>0</v>
      </c>
      <c r="G681" s="363"/>
    </row>
    <row r="682" spans="1:7" s="222" customFormat="1" ht="18.75" customHeight="1">
      <c r="A682" s="360" t="s">
        <v>72</v>
      </c>
      <c r="B682" s="361">
        <f t="shared" si="78"/>
        <v>94</v>
      </c>
      <c r="C682" s="361">
        <v>94</v>
      </c>
      <c r="D682" s="361"/>
      <c r="E682" s="361"/>
      <c r="F682" s="361"/>
      <c r="G682" s="363"/>
    </row>
    <row r="683" spans="1:7" s="222" customFormat="1" ht="18.75" customHeight="1">
      <c r="A683" s="360" t="s">
        <v>73</v>
      </c>
      <c r="B683" s="361">
        <f t="shared" si="78"/>
        <v>0</v>
      </c>
      <c r="C683" s="361"/>
      <c r="D683" s="361"/>
      <c r="E683" s="361"/>
      <c r="F683" s="361"/>
      <c r="G683" s="363"/>
    </row>
    <row r="684" spans="1:7" s="222" customFormat="1" ht="18.75" customHeight="1">
      <c r="A684" s="360" t="s">
        <v>74</v>
      </c>
      <c r="B684" s="361">
        <f t="shared" si="78"/>
        <v>0</v>
      </c>
      <c r="C684" s="361"/>
      <c r="D684" s="361"/>
      <c r="E684" s="361"/>
      <c r="F684" s="361"/>
      <c r="G684" s="363"/>
    </row>
    <row r="685" spans="1:7" s="222" customFormat="1" ht="18.75" customHeight="1">
      <c r="A685" s="360" t="s">
        <v>574</v>
      </c>
      <c r="B685" s="361">
        <f t="shared" si="78"/>
        <v>0</v>
      </c>
      <c r="C685" s="361"/>
      <c r="D685" s="361"/>
      <c r="E685" s="361"/>
      <c r="F685" s="361"/>
      <c r="G685" s="363"/>
    </row>
    <row r="686" spans="1:7" s="222" customFormat="1" ht="18.75" customHeight="1">
      <c r="A686" s="360" t="s">
        <v>575</v>
      </c>
      <c r="B686" s="361">
        <f t="shared" si="78"/>
        <v>0</v>
      </c>
      <c r="C686" s="361"/>
      <c r="D686" s="361"/>
      <c r="E686" s="361"/>
      <c r="F686" s="361"/>
      <c r="G686" s="363"/>
    </row>
    <row r="687" spans="1:7" s="222" customFormat="1" ht="18.75" customHeight="1">
      <c r="A687" s="360" t="s">
        <v>576</v>
      </c>
      <c r="B687" s="361">
        <f t="shared" si="78"/>
        <v>0</v>
      </c>
      <c r="C687" s="361"/>
      <c r="D687" s="361"/>
      <c r="E687" s="361"/>
      <c r="F687" s="361"/>
      <c r="G687" s="363"/>
    </row>
    <row r="688" spans="1:7" s="222" customFormat="1" ht="18.75" customHeight="1">
      <c r="A688" s="360" t="s">
        <v>577</v>
      </c>
      <c r="B688" s="361">
        <f t="shared" si="78"/>
        <v>0</v>
      </c>
      <c r="C688" s="361"/>
      <c r="D688" s="361"/>
      <c r="E688" s="361"/>
      <c r="F688" s="361"/>
      <c r="G688" s="363"/>
    </row>
    <row r="689" spans="1:7" s="222" customFormat="1" ht="18.75" customHeight="1">
      <c r="A689" s="360" t="s">
        <v>578</v>
      </c>
      <c r="B689" s="361">
        <f t="shared" si="78"/>
        <v>0</v>
      </c>
      <c r="C689" s="361"/>
      <c r="D689" s="361"/>
      <c r="E689" s="361"/>
      <c r="F689" s="361"/>
      <c r="G689" s="363"/>
    </row>
    <row r="690" spans="1:7" s="222" customFormat="1" ht="18.75" customHeight="1">
      <c r="A690" s="360" t="s">
        <v>579</v>
      </c>
      <c r="B690" s="361">
        <f t="shared" si="78"/>
        <v>0</v>
      </c>
      <c r="C690" s="361"/>
      <c r="D690" s="361"/>
      <c r="E690" s="361"/>
      <c r="F690" s="361"/>
      <c r="G690" s="363"/>
    </row>
    <row r="691" spans="1:7" s="222" customFormat="1" ht="18.75" customHeight="1">
      <c r="A691" s="360" t="s">
        <v>580</v>
      </c>
      <c r="B691" s="361">
        <f t="shared" si="78"/>
        <v>0</v>
      </c>
      <c r="C691" s="361"/>
      <c r="D691" s="361"/>
      <c r="E691" s="361"/>
      <c r="F691" s="361"/>
      <c r="G691" s="363"/>
    </row>
    <row r="692" spans="1:7" s="222" customFormat="1" ht="18.75" customHeight="1">
      <c r="A692" s="360" t="s">
        <v>581</v>
      </c>
      <c r="B692" s="361">
        <f t="shared" si="78"/>
        <v>0</v>
      </c>
      <c r="C692" s="361"/>
      <c r="D692" s="361"/>
      <c r="E692" s="361"/>
      <c r="F692" s="361"/>
      <c r="G692" s="363"/>
    </row>
    <row r="693" spans="1:7" s="222" customFormat="1" ht="18.75" customHeight="1">
      <c r="A693" s="360" t="s">
        <v>582</v>
      </c>
      <c r="B693" s="361">
        <f t="shared" si="78"/>
        <v>0</v>
      </c>
      <c r="C693" s="361"/>
      <c r="D693" s="361"/>
      <c r="E693" s="361"/>
      <c r="F693" s="361"/>
      <c r="G693" s="363"/>
    </row>
    <row r="694" spans="1:7" s="222" customFormat="1" ht="18.75" customHeight="1">
      <c r="A694" s="360" t="s">
        <v>583</v>
      </c>
      <c r="B694" s="361">
        <f t="shared" si="78"/>
        <v>20</v>
      </c>
      <c r="C694" s="361">
        <f aca="true" t="shared" si="80" ref="C694:F694">SUM(C695:C702)</f>
        <v>20</v>
      </c>
      <c r="D694" s="361">
        <f t="shared" si="80"/>
        <v>0</v>
      </c>
      <c r="E694" s="361">
        <f t="shared" si="80"/>
        <v>0</v>
      </c>
      <c r="F694" s="361">
        <f t="shared" si="80"/>
        <v>0</v>
      </c>
      <c r="G694" s="365"/>
    </row>
    <row r="695" spans="1:7" s="222" customFormat="1" ht="18.75" customHeight="1">
      <c r="A695" s="360" t="s">
        <v>584</v>
      </c>
      <c r="B695" s="361">
        <f t="shared" si="78"/>
        <v>0</v>
      </c>
      <c r="C695" s="361"/>
      <c r="D695" s="361"/>
      <c r="E695" s="361"/>
      <c r="F695" s="361"/>
      <c r="G695" s="363"/>
    </row>
    <row r="696" spans="1:7" s="222" customFormat="1" ht="18.75" customHeight="1">
      <c r="A696" s="360" t="s">
        <v>585</v>
      </c>
      <c r="B696" s="361">
        <f t="shared" si="78"/>
        <v>0</v>
      </c>
      <c r="C696" s="361"/>
      <c r="D696" s="361"/>
      <c r="E696" s="361"/>
      <c r="F696" s="361"/>
      <c r="G696" s="363"/>
    </row>
    <row r="697" spans="1:7" s="222" customFormat="1" ht="18.75" customHeight="1">
      <c r="A697" s="360" t="s">
        <v>586</v>
      </c>
      <c r="B697" s="361">
        <f t="shared" si="78"/>
        <v>0</v>
      </c>
      <c r="C697" s="361"/>
      <c r="D697" s="361"/>
      <c r="E697" s="361"/>
      <c r="F697" s="361"/>
      <c r="G697" s="363"/>
    </row>
    <row r="698" spans="1:7" s="222" customFormat="1" ht="18.75" customHeight="1">
      <c r="A698" s="360" t="s">
        <v>587</v>
      </c>
      <c r="B698" s="361">
        <f t="shared" si="78"/>
        <v>0</v>
      </c>
      <c r="C698" s="361"/>
      <c r="D698" s="361"/>
      <c r="E698" s="361"/>
      <c r="F698" s="361"/>
      <c r="G698" s="363"/>
    </row>
    <row r="699" spans="1:7" s="222" customFormat="1" ht="18.75" customHeight="1">
      <c r="A699" s="360" t="s">
        <v>588</v>
      </c>
      <c r="B699" s="361">
        <f t="shared" si="78"/>
        <v>0</v>
      </c>
      <c r="C699" s="361"/>
      <c r="D699" s="361"/>
      <c r="E699" s="361"/>
      <c r="F699" s="361"/>
      <c r="G699" s="363"/>
    </row>
    <row r="700" spans="1:7" s="222" customFormat="1" ht="18.75" customHeight="1">
      <c r="A700" s="360" t="s">
        <v>589</v>
      </c>
      <c r="B700" s="361">
        <f t="shared" si="78"/>
        <v>0</v>
      </c>
      <c r="C700" s="361"/>
      <c r="D700" s="361"/>
      <c r="E700" s="361"/>
      <c r="F700" s="361"/>
      <c r="G700" s="363"/>
    </row>
    <row r="701" spans="1:7" s="222" customFormat="1" ht="18.75" customHeight="1">
      <c r="A701" s="360" t="s">
        <v>590</v>
      </c>
      <c r="B701" s="361">
        <f t="shared" si="78"/>
        <v>0</v>
      </c>
      <c r="C701" s="361"/>
      <c r="D701" s="361"/>
      <c r="E701" s="361"/>
      <c r="F701" s="361"/>
      <c r="G701" s="363"/>
    </row>
    <row r="702" spans="1:7" s="222" customFormat="1" ht="18.75" customHeight="1">
      <c r="A702" s="360" t="s">
        <v>591</v>
      </c>
      <c r="B702" s="361">
        <f aca="true" t="shared" si="81" ref="B702:B745">SUM(C702:F702)</f>
        <v>20</v>
      </c>
      <c r="C702" s="361">
        <v>20</v>
      </c>
      <c r="D702" s="361"/>
      <c r="E702" s="361"/>
      <c r="F702" s="361"/>
      <c r="G702" s="363"/>
    </row>
    <row r="703" spans="1:7" s="222" customFormat="1" ht="18.75" customHeight="1">
      <c r="A703" s="360" t="s">
        <v>592</v>
      </c>
      <c r="B703" s="361">
        <f t="shared" si="81"/>
        <v>262</v>
      </c>
      <c r="C703" s="361">
        <f aca="true" t="shared" si="82" ref="C703:F703">SUM(C704:C708)</f>
        <v>0</v>
      </c>
      <c r="D703" s="361">
        <f t="shared" si="82"/>
        <v>162</v>
      </c>
      <c r="E703" s="361">
        <f t="shared" si="82"/>
        <v>100</v>
      </c>
      <c r="F703" s="361">
        <f t="shared" si="82"/>
        <v>0</v>
      </c>
      <c r="G703" s="363"/>
    </row>
    <row r="704" spans="1:7" s="222" customFormat="1" ht="18.75" customHeight="1">
      <c r="A704" s="360" t="s">
        <v>593</v>
      </c>
      <c r="B704" s="361">
        <f t="shared" si="81"/>
        <v>162</v>
      </c>
      <c r="C704" s="361"/>
      <c r="D704" s="361">
        <v>162</v>
      </c>
      <c r="E704" s="361"/>
      <c r="F704" s="361"/>
      <c r="G704" s="363"/>
    </row>
    <row r="705" spans="1:7" s="222" customFormat="1" ht="18.75" customHeight="1">
      <c r="A705" s="360" t="s">
        <v>594</v>
      </c>
      <c r="B705" s="361">
        <f t="shared" si="81"/>
        <v>100</v>
      </c>
      <c r="C705" s="361"/>
      <c r="D705" s="361"/>
      <c r="E705" s="361">
        <v>100</v>
      </c>
      <c r="F705" s="361"/>
      <c r="G705" s="363"/>
    </row>
    <row r="706" spans="1:7" s="222" customFormat="1" ht="18.75" customHeight="1">
      <c r="A706" s="360" t="s">
        <v>595</v>
      </c>
      <c r="B706" s="361">
        <f t="shared" si="81"/>
        <v>0</v>
      </c>
      <c r="C706" s="361"/>
      <c r="D706" s="361"/>
      <c r="E706" s="361"/>
      <c r="F706" s="361"/>
      <c r="G706" s="363"/>
    </row>
    <row r="707" spans="1:7" s="222" customFormat="1" ht="18.75" customHeight="1">
      <c r="A707" s="360" t="s">
        <v>596</v>
      </c>
      <c r="B707" s="361">
        <f t="shared" si="81"/>
        <v>0</v>
      </c>
      <c r="C707" s="361"/>
      <c r="D707" s="361"/>
      <c r="E707" s="361"/>
      <c r="F707" s="361"/>
      <c r="G707" s="363"/>
    </row>
    <row r="708" spans="1:7" s="222" customFormat="1" ht="18.75" customHeight="1">
      <c r="A708" s="360" t="s">
        <v>597</v>
      </c>
      <c r="B708" s="361">
        <f t="shared" si="81"/>
        <v>0</v>
      </c>
      <c r="C708" s="361"/>
      <c r="D708" s="361"/>
      <c r="E708" s="361"/>
      <c r="F708" s="361"/>
      <c r="G708" s="363"/>
    </row>
    <row r="709" spans="1:7" s="222" customFormat="1" ht="18.75" customHeight="1">
      <c r="A709" s="360" t="s">
        <v>598</v>
      </c>
      <c r="B709" s="361">
        <f t="shared" si="81"/>
        <v>0</v>
      </c>
      <c r="C709" s="361"/>
      <c r="D709" s="361"/>
      <c r="E709" s="361"/>
      <c r="F709" s="361"/>
      <c r="G709" s="363"/>
    </row>
    <row r="710" spans="1:7" s="222" customFormat="1" ht="18.75" customHeight="1">
      <c r="A710" s="360" t="s">
        <v>599</v>
      </c>
      <c r="B710" s="361">
        <f t="shared" si="81"/>
        <v>0</v>
      </c>
      <c r="C710" s="361"/>
      <c r="D710" s="361"/>
      <c r="E710" s="361"/>
      <c r="F710" s="361"/>
      <c r="G710" s="363"/>
    </row>
    <row r="711" spans="1:7" s="222" customFormat="1" ht="18.75" customHeight="1">
      <c r="A711" s="360" t="s">
        <v>600</v>
      </c>
      <c r="B711" s="361">
        <f t="shared" si="81"/>
        <v>0</v>
      </c>
      <c r="C711" s="361"/>
      <c r="D711" s="361"/>
      <c r="E711" s="361"/>
      <c r="F711" s="361"/>
      <c r="G711" s="363"/>
    </row>
    <row r="712" spans="1:7" s="222" customFormat="1" ht="18.75" customHeight="1">
      <c r="A712" s="360" t="s">
        <v>601</v>
      </c>
      <c r="B712" s="361">
        <f t="shared" si="81"/>
        <v>0</v>
      </c>
      <c r="C712" s="361"/>
      <c r="D712" s="361"/>
      <c r="E712" s="361"/>
      <c r="F712" s="361"/>
      <c r="G712" s="363"/>
    </row>
    <row r="713" spans="1:7" s="222" customFormat="1" ht="18.75" customHeight="1">
      <c r="A713" s="360" t="s">
        <v>602</v>
      </c>
      <c r="B713" s="361">
        <f t="shared" si="81"/>
        <v>0</v>
      </c>
      <c r="C713" s="361"/>
      <c r="D713" s="361"/>
      <c r="E713" s="361"/>
      <c r="F713" s="361"/>
      <c r="G713" s="363"/>
    </row>
    <row r="714" spans="1:7" s="222" customFormat="1" ht="18.75" customHeight="1">
      <c r="A714" s="360" t="s">
        <v>603</v>
      </c>
      <c r="B714" s="361">
        <f t="shared" si="81"/>
        <v>0</v>
      </c>
      <c r="C714" s="361"/>
      <c r="D714" s="361"/>
      <c r="E714" s="361"/>
      <c r="F714" s="361"/>
      <c r="G714" s="363"/>
    </row>
    <row r="715" spans="1:7" s="222" customFormat="1" ht="18.75" customHeight="1">
      <c r="A715" s="360" t="s">
        <v>604</v>
      </c>
      <c r="B715" s="361">
        <f t="shared" si="81"/>
        <v>0</v>
      </c>
      <c r="C715" s="361"/>
      <c r="D715" s="361"/>
      <c r="E715" s="361"/>
      <c r="F715" s="361"/>
      <c r="G715" s="363"/>
    </row>
    <row r="716" spans="1:7" s="222" customFormat="1" ht="18.75" customHeight="1">
      <c r="A716" s="360" t="s">
        <v>1290</v>
      </c>
      <c r="B716" s="361">
        <f t="shared" si="81"/>
        <v>0</v>
      </c>
      <c r="C716" s="361"/>
      <c r="D716" s="361"/>
      <c r="E716" s="361"/>
      <c r="F716" s="361"/>
      <c r="G716" s="363"/>
    </row>
    <row r="717" spans="1:7" s="222" customFormat="1" ht="18.75" customHeight="1">
      <c r="A717" s="360" t="s">
        <v>606</v>
      </c>
      <c r="B717" s="361">
        <f t="shared" si="81"/>
        <v>0</v>
      </c>
      <c r="C717" s="361"/>
      <c r="D717" s="361"/>
      <c r="E717" s="361"/>
      <c r="F717" s="361"/>
      <c r="G717" s="363"/>
    </row>
    <row r="718" spans="1:7" s="222" customFormat="1" ht="18.75" customHeight="1">
      <c r="A718" s="360" t="s">
        <v>607</v>
      </c>
      <c r="B718" s="361">
        <f t="shared" si="81"/>
        <v>0</v>
      </c>
      <c r="C718" s="361"/>
      <c r="D718" s="361"/>
      <c r="E718" s="361"/>
      <c r="F718" s="361"/>
      <c r="G718" s="363"/>
    </row>
    <row r="719" spans="1:7" s="222" customFormat="1" ht="18.75" customHeight="1">
      <c r="A719" s="360" t="s">
        <v>608</v>
      </c>
      <c r="B719" s="361">
        <f t="shared" si="81"/>
        <v>0</v>
      </c>
      <c r="C719" s="361"/>
      <c r="D719" s="361"/>
      <c r="E719" s="361"/>
      <c r="F719" s="361"/>
      <c r="G719" s="363"/>
    </row>
    <row r="720" spans="1:7" s="222" customFormat="1" ht="18.75" customHeight="1">
      <c r="A720" s="360" t="s">
        <v>609</v>
      </c>
      <c r="B720" s="361">
        <f t="shared" si="81"/>
        <v>0</v>
      </c>
      <c r="C720" s="361"/>
      <c r="D720" s="361"/>
      <c r="E720" s="361"/>
      <c r="F720" s="361"/>
      <c r="G720" s="363"/>
    </row>
    <row r="721" spans="1:7" s="222" customFormat="1" ht="18.75" customHeight="1">
      <c r="A721" s="360" t="s">
        <v>1291</v>
      </c>
      <c r="B721" s="361">
        <f t="shared" si="81"/>
        <v>0</v>
      </c>
      <c r="C721" s="361"/>
      <c r="D721" s="361"/>
      <c r="E721" s="361"/>
      <c r="F721" s="361"/>
      <c r="G721" s="363"/>
    </row>
    <row r="722" spans="1:7" s="222" customFormat="1" ht="18.75" customHeight="1">
      <c r="A722" s="360" t="s">
        <v>611</v>
      </c>
      <c r="B722" s="361">
        <f t="shared" si="81"/>
        <v>0</v>
      </c>
      <c r="C722" s="361"/>
      <c r="D722" s="361"/>
      <c r="E722" s="361"/>
      <c r="F722" s="361"/>
      <c r="G722" s="363"/>
    </row>
    <row r="723" spans="1:7" s="222" customFormat="1" ht="18.75" customHeight="1">
      <c r="A723" s="360" t="s">
        <v>612</v>
      </c>
      <c r="B723" s="361">
        <f t="shared" si="81"/>
        <v>0</v>
      </c>
      <c r="C723" s="361"/>
      <c r="D723" s="361"/>
      <c r="E723" s="361"/>
      <c r="F723" s="361"/>
      <c r="G723" s="364"/>
    </row>
    <row r="724" spans="1:7" s="222" customFormat="1" ht="18.75" customHeight="1">
      <c r="A724" s="360" t="s">
        <v>613</v>
      </c>
      <c r="B724" s="361">
        <f t="shared" si="81"/>
        <v>0</v>
      </c>
      <c r="C724" s="361"/>
      <c r="D724" s="361"/>
      <c r="E724" s="361"/>
      <c r="F724" s="361"/>
      <c r="G724" s="364"/>
    </row>
    <row r="725" spans="1:7" s="222" customFormat="1" ht="18.75" customHeight="1">
      <c r="A725" s="360" t="s">
        <v>614</v>
      </c>
      <c r="B725" s="361">
        <f t="shared" si="81"/>
        <v>0</v>
      </c>
      <c r="C725" s="361"/>
      <c r="D725" s="361"/>
      <c r="E725" s="361"/>
      <c r="F725" s="361"/>
      <c r="G725" s="364"/>
    </row>
    <row r="726" spans="1:7" s="222" customFormat="1" ht="18.75" customHeight="1">
      <c r="A726" s="360" t="s">
        <v>615</v>
      </c>
      <c r="B726" s="361">
        <f t="shared" si="81"/>
        <v>0</v>
      </c>
      <c r="C726" s="361"/>
      <c r="D726" s="361"/>
      <c r="E726" s="361"/>
      <c r="F726" s="361"/>
      <c r="G726" s="363"/>
    </row>
    <row r="727" spans="1:7" s="222" customFormat="1" ht="18.75" customHeight="1">
      <c r="A727" s="360" t="s">
        <v>616</v>
      </c>
      <c r="B727" s="361">
        <f t="shared" si="81"/>
        <v>0</v>
      </c>
      <c r="C727" s="361"/>
      <c r="D727" s="361"/>
      <c r="E727" s="361"/>
      <c r="F727" s="361"/>
      <c r="G727" s="363"/>
    </row>
    <row r="728" spans="1:7" s="222" customFormat="1" ht="18.75" customHeight="1">
      <c r="A728" s="360" t="s">
        <v>617</v>
      </c>
      <c r="B728" s="361">
        <f t="shared" si="81"/>
        <v>0</v>
      </c>
      <c r="C728" s="361"/>
      <c r="D728" s="361"/>
      <c r="E728" s="361"/>
      <c r="F728" s="361"/>
      <c r="G728" s="363"/>
    </row>
    <row r="729" spans="1:7" s="222" customFormat="1" ht="18.75" customHeight="1">
      <c r="A729" s="360" t="s">
        <v>618</v>
      </c>
      <c r="B729" s="361">
        <f t="shared" si="81"/>
        <v>0</v>
      </c>
      <c r="C729" s="361"/>
      <c r="D729" s="361"/>
      <c r="E729" s="361"/>
      <c r="F729" s="361"/>
      <c r="G729" s="363"/>
    </row>
    <row r="730" spans="1:7" s="222" customFormat="1" ht="18.75" customHeight="1">
      <c r="A730" s="360" t="s">
        <v>619</v>
      </c>
      <c r="B730" s="361">
        <f t="shared" si="81"/>
        <v>0</v>
      </c>
      <c r="C730" s="361"/>
      <c r="D730" s="361"/>
      <c r="E730" s="361"/>
      <c r="F730" s="361"/>
      <c r="G730" s="363"/>
    </row>
    <row r="731" spans="1:7" s="222" customFormat="1" ht="18.75" customHeight="1">
      <c r="A731" s="360" t="s">
        <v>620</v>
      </c>
      <c r="B731" s="361">
        <f t="shared" si="81"/>
        <v>0</v>
      </c>
      <c r="C731" s="361"/>
      <c r="D731" s="361"/>
      <c r="E731" s="361"/>
      <c r="F731" s="361"/>
      <c r="G731" s="363"/>
    </row>
    <row r="732" spans="1:7" s="222" customFormat="1" ht="18.75" customHeight="1">
      <c r="A732" s="360" t="s">
        <v>621</v>
      </c>
      <c r="B732" s="361">
        <f t="shared" si="81"/>
        <v>0</v>
      </c>
      <c r="C732" s="361">
        <f aca="true" t="shared" si="83" ref="C732:F732">SUM(C733:C737)</f>
        <v>0</v>
      </c>
      <c r="D732" s="361"/>
      <c r="E732" s="361">
        <f t="shared" si="83"/>
        <v>0</v>
      </c>
      <c r="F732" s="361">
        <f t="shared" si="83"/>
        <v>0</v>
      </c>
      <c r="G732" s="363"/>
    </row>
    <row r="733" spans="1:7" s="222" customFormat="1" ht="18.75" customHeight="1">
      <c r="A733" s="360" t="s">
        <v>622</v>
      </c>
      <c r="B733" s="361">
        <f t="shared" si="81"/>
        <v>0</v>
      </c>
      <c r="C733" s="361"/>
      <c r="D733" s="361"/>
      <c r="E733" s="361"/>
      <c r="F733" s="361"/>
      <c r="G733" s="363"/>
    </row>
    <row r="734" spans="1:7" s="222" customFormat="1" ht="18.75" customHeight="1">
      <c r="A734" s="360" t="s">
        <v>623</v>
      </c>
      <c r="B734" s="361">
        <f t="shared" si="81"/>
        <v>0</v>
      </c>
      <c r="C734" s="361"/>
      <c r="D734" s="361"/>
      <c r="E734" s="361"/>
      <c r="F734" s="361"/>
      <c r="G734" s="363"/>
    </row>
    <row r="735" spans="1:7" s="222" customFormat="1" ht="18.75" customHeight="1">
      <c r="A735" s="360" t="s">
        <v>624</v>
      </c>
      <c r="B735" s="361">
        <f t="shared" si="81"/>
        <v>0</v>
      </c>
      <c r="C735" s="361"/>
      <c r="D735" s="361"/>
      <c r="E735" s="361"/>
      <c r="F735" s="361"/>
      <c r="G735" s="363"/>
    </row>
    <row r="736" spans="1:7" s="222" customFormat="1" ht="18.75" customHeight="1">
      <c r="A736" s="360" t="s">
        <v>625</v>
      </c>
      <c r="B736" s="361">
        <f t="shared" si="81"/>
        <v>0</v>
      </c>
      <c r="C736" s="361"/>
      <c r="D736" s="361"/>
      <c r="E736" s="361"/>
      <c r="F736" s="361"/>
      <c r="G736" s="363"/>
    </row>
    <row r="737" spans="1:7" s="222" customFormat="1" ht="18.75" customHeight="1">
      <c r="A737" s="360" t="s">
        <v>626</v>
      </c>
      <c r="B737" s="361">
        <f t="shared" si="81"/>
        <v>0</v>
      </c>
      <c r="C737" s="361"/>
      <c r="D737" s="361"/>
      <c r="E737" s="361"/>
      <c r="F737" s="361"/>
      <c r="G737" s="363"/>
    </row>
    <row r="738" spans="1:7" s="222" customFormat="1" ht="18.75" customHeight="1">
      <c r="A738" s="360" t="s">
        <v>627</v>
      </c>
      <c r="B738" s="361">
        <f t="shared" si="81"/>
        <v>0</v>
      </c>
      <c r="C738" s="361"/>
      <c r="D738" s="361"/>
      <c r="E738" s="361"/>
      <c r="F738" s="361"/>
      <c r="G738" s="363"/>
    </row>
    <row r="739" spans="1:7" s="222" customFormat="1" ht="18.75" customHeight="1">
      <c r="A739" s="360" t="s">
        <v>628</v>
      </c>
      <c r="B739" s="361">
        <f t="shared" si="81"/>
        <v>0</v>
      </c>
      <c r="C739" s="361"/>
      <c r="D739" s="361"/>
      <c r="E739" s="361"/>
      <c r="F739" s="361"/>
      <c r="G739" s="363"/>
    </row>
    <row r="740" spans="1:7" s="222" customFormat="1" ht="18.75" customHeight="1">
      <c r="A740" s="360" t="s">
        <v>629</v>
      </c>
      <c r="B740" s="361">
        <f t="shared" si="81"/>
        <v>0</v>
      </c>
      <c r="C740" s="361"/>
      <c r="D740" s="361"/>
      <c r="E740" s="361"/>
      <c r="F740" s="361"/>
      <c r="G740" s="363"/>
    </row>
    <row r="741" spans="1:7" s="222" customFormat="1" ht="18.75" customHeight="1">
      <c r="A741" s="360" t="s">
        <v>630</v>
      </c>
      <c r="B741" s="361">
        <f t="shared" si="81"/>
        <v>0</v>
      </c>
      <c r="C741" s="361"/>
      <c r="D741" s="361"/>
      <c r="E741" s="361"/>
      <c r="F741" s="361"/>
      <c r="G741" s="363"/>
    </row>
    <row r="742" spans="1:7" s="222" customFormat="1" ht="18.75" customHeight="1">
      <c r="A742" s="360" t="s">
        <v>631</v>
      </c>
      <c r="B742" s="361">
        <f t="shared" si="81"/>
        <v>0</v>
      </c>
      <c r="C742" s="361"/>
      <c r="D742" s="361"/>
      <c r="E742" s="361"/>
      <c r="F742" s="361"/>
      <c r="G742" s="363"/>
    </row>
    <row r="743" spans="1:7" s="222" customFormat="1" ht="18.75" customHeight="1">
      <c r="A743" s="360" t="s">
        <v>72</v>
      </c>
      <c r="B743" s="361">
        <f t="shared" si="81"/>
        <v>0</v>
      </c>
      <c r="C743" s="361"/>
      <c r="D743" s="361"/>
      <c r="E743" s="361"/>
      <c r="F743" s="361"/>
      <c r="G743" s="363"/>
    </row>
    <row r="744" spans="1:7" s="222" customFormat="1" ht="18.75" customHeight="1">
      <c r="A744" s="360" t="s">
        <v>73</v>
      </c>
      <c r="B744" s="361">
        <f t="shared" si="81"/>
        <v>0</v>
      </c>
      <c r="C744" s="361"/>
      <c r="D744" s="361"/>
      <c r="E744" s="361"/>
      <c r="F744" s="361"/>
      <c r="G744" s="363"/>
    </row>
    <row r="745" spans="1:7" s="222" customFormat="1" ht="18.75" customHeight="1">
      <c r="A745" s="360" t="s">
        <v>74</v>
      </c>
      <c r="B745" s="361">
        <f t="shared" si="81"/>
        <v>0</v>
      </c>
      <c r="C745" s="361"/>
      <c r="D745" s="361"/>
      <c r="E745" s="361"/>
      <c r="F745" s="361"/>
      <c r="G745" s="363"/>
    </row>
    <row r="746" spans="1:7" s="222" customFormat="1" ht="18.75" customHeight="1">
      <c r="A746" s="360" t="s">
        <v>632</v>
      </c>
      <c r="B746" s="361">
        <f aca="true" t="shared" si="84" ref="B746:B809">SUM(C746:F746)</f>
        <v>0</v>
      </c>
      <c r="C746" s="361"/>
      <c r="D746" s="361"/>
      <c r="E746" s="361"/>
      <c r="F746" s="361"/>
      <c r="G746" s="363"/>
    </row>
    <row r="747" spans="1:7" s="222" customFormat="1" ht="18.75" customHeight="1">
      <c r="A747" s="360" t="s">
        <v>633</v>
      </c>
      <c r="B747" s="361">
        <f t="shared" si="84"/>
        <v>0</v>
      </c>
      <c r="C747" s="361"/>
      <c r="D747" s="361"/>
      <c r="E747" s="361"/>
      <c r="F747" s="361"/>
      <c r="G747" s="363"/>
    </row>
    <row r="748" spans="1:7" s="222" customFormat="1" ht="18.75" customHeight="1">
      <c r="A748" s="360" t="s">
        <v>634</v>
      </c>
      <c r="B748" s="361">
        <f t="shared" si="84"/>
        <v>0</v>
      </c>
      <c r="C748" s="361"/>
      <c r="D748" s="361"/>
      <c r="E748" s="361"/>
      <c r="F748" s="361"/>
      <c r="G748" s="363"/>
    </row>
    <row r="749" spans="1:7" s="222" customFormat="1" ht="18.75" customHeight="1">
      <c r="A749" s="360" t="s">
        <v>635</v>
      </c>
      <c r="B749" s="361">
        <f t="shared" si="84"/>
        <v>0</v>
      </c>
      <c r="C749" s="361"/>
      <c r="D749" s="361"/>
      <c r="E749" s="361"/>
      <c r="F749" s="361"/>
      <c r="G749" s="363"/>
    </row>
    <row r="750" spans="1:7" s="222" customFormat="1" ht="18.75" customHeight="1">
      <c r="A750" s="360" t="s">
        <v>636</v>
      </c>
      <c r="B750" s="361">
        <f t="shared" si="84"/>
        <v>0</v>
      </c>
      <c r="C750" s="361"/>
      <c r="D750" s="361"/>
      <c r="E750" s="361"/>
      <c r="F750" s="361"/>
      <c r="G750" s="363"/>
    </row>
    <row r="751" spans="1:7" s="222" customFormat="1" ht="18.75" customHeight="1">
      <c r="A751" s="360" t="s">
        <v>637</v>
      </c>
      <c r="B751" s="361">
        <f t="shared" si="84"/>
        <v>0</v>
      </c>
      <c r="C751" s="361"/>
      <c r="D751" s="361"/>
      <c r="E751" s="361"/>
      <c r="F751" s="361"/>
      <c r="G751" s="363"/>
    </row>
    <row r="752" spans="1:7" s="222" customFormat="1" ht="18.75" customHeight="1">
      <c r="A752" s="360" t="s">
        <v>638</v>
      </c>
      <c r="B752" s="361">
        <f t="shared" si="84"/>
        <v>0</v>
      </c>
      <c r="C752" s="361"/>
      <c r="D752" s="361"/>
      <c r="E752" s="361"/>
      <c r="F752" s="361"/>
      <c r="G752" s="363"/>
    </row>
    <row r="753" spans="1:7" s="222" customFormat="1" ht="18.75" customHeight="1">
      <c r="A753" s="360" t="s">
        <v>114</v>
      </c>
      <c r="B753" s="361">
        <f t="shared" si="84"/>
        <v>0</v>
      </c>
      <c r="C753" s="361"/>
      <c r="D753" s="361"/>
      <c r="E753" s="361"/>
      <c r="F753" s="361"/>
      <c r="G753" s="363"/>
    </row>
    <row r="754" spans="1:7" s="222" customFormat="1" ht="18.75" customHeight="1">
      <c r="A754" s="360" t="s">
        <v>639</v>
      </c>
      <c r="B754" s="361">
        <f t="shared" si="84"/>
        <v>0</v>
      </c>
      <c r="C754" s="361"/>
      <c r="D754" s="361"/>
      <c r="E754" s="361"/>
      <c r="F754" s="361"/>
      <c r="G754" s="363"/>
    </row>
    <row r="755" spans="1:7" s="222" customFormat="1" ht="18.75" customHeight="1">
      <c r="A755" s="360" t="s">
        <v>81</v>
      </c>
      <c r="B755" s="361">
        <f t="shared" si="84"/>
        <v>0</v>
      </c>
      <c r="C755" s="361"/>
      <c r="D755" s="361"/>
      <c r="E755" s="361"/>
      <c r="F755" s="361"/>
      <c r="G755" s="363"/>
    </row>
    <row r="756" spans="1:7" s="222" customFormat="1" ht="18.75" customHeight="1">
      <c r="A756" s="360" t="s">
        <v>640</v>
      </c>
      <c r="B756" s="361">
        <f t="shared" si="84"/>
        <v>0</v>
      </c>
      <c r="C756" s="361"/>
      <c r="D756" s="361"/>
      <c r="E756" s="361"/>
      <c r="F756" s="361"/>
      <c r="G756" s="363"/>
    </row>
    <row r="757" spans="1:7" s="222" customFormat="1" ht="18.75" customHeight="1">
      <c r="A757" s="360" t="s">
        <v>641</v>
      </c>
      <c r="B757" s="361">
        <f t="shared" si="84"/>
        <v>0</v>
      </c>
      <c r="C757" s="361"/>
      <c r="D757" s="361">
        <f>D758</f>
        <v>0</v>
      </c>
      <c r="E757" s="361"/>
      <c r="F757" s="361"/>
      <c r="G757" s="363"/>
    </row>
    <row r="758" spans="1:7" s="222" customFormat="1" ht="18.75" customHeight="1">
      <c r="A758" s="360" t="s">
        <v>642</v>
      </c>
      <c r="B758" s="361">
        <f t="shared" si="84"/>
        <v>0</v>
      </c>
      <c r="C758" s="361"/>
      <c r="D758" s="361"/>
      <c r="E758" s="361"/>
      <c r="F758" s="361"/>
      <c r="G758" s="363"/>
    </row>
    <row r="759" spans="1:7" s="222" customFormat="1" ht="18.75" customHeight="1">
      <c r="A759" s="360" t="s">
        <v>643</v>
      </c>
      <c r="B759" s="361">
        <f t="shared" si="84"/>
        <v>4238</v>
      </c>
      <c r="C759" s="361">
        <f>C760+C771+C773+C776+C778+C780</f>
        <v>2765</v>
      </c>
      <c r="D759" s="361">
        <f>D760+D771+D773+D776+D778+D780</f>
        <v>273</v>
      </c>
      <c r="E759" s="361">
        <f>E760+E771+E773+E776+E778+E780</f>
        <v>1200</v>
      </c>
      <c r="F759" s="361"/>
      <c r="G759" s="253"/>
    </row>
    <row r="760" spans="1:7" s="222" customFormat="1" ht="18.75" customHeight="1">
      <c r="A760" s="360" t="s">
        <v>644</v>
      </c>
      <c r="B760" s="361">
        <f t="shared" si="84"/>
        <v>1365</v>
      </c>
      <c r="C760" s="361">
        <f aca="true" t="shared" si="85" ref="C760:F760">SUM(C761:C770)</f>
        <v>1365</v>
      </c>
      <c r="D760" s="361">
        <f t="shared" si="85"/>
        <v>0</v>
      </c>
      <c r="E760" s="361">
        <f t="shared" si="85"/>
        <v>0</v>
      </c>
      <c r="F760" s="361">
        <f t="shared" si="85"/>
        <v>0</v>
      </c>
      <c r="G760" s="363"/>
    </row>
    <row r="761" spans="1:7" s="222" customFormat="1" ht="18.75" customHeight="1">
      <c r="A761" s="360" t="s">
        <v>72</v>
      </c>
      <c r="B761" s="361">
        <f t="shared" si="84"/>
        <v>792</v>
      </c>
      <c r="C761" s="361">
        <v>792</v>
      </c>
      <c r="D761" s="361"/>
      <c r="E761" s="361"/>
      <c r="F761" s="361"/>
      <c r="G761" s="363"/>
    </row>
    <row r="762" spans="1:7" s="222" customFormat="1" ht="18.75" customHeight="1">
      <c r="A762" s="360" t="s">
        <v>73</v>
      </c>
      <c r="B762" s="361">
        <f t="shared" si="84"/>
        <v>0</v>
      </c>
      <c r="C762" s="361"/>
      <c r="D762" s="361"/>
      <c r="E762" s="361"/>
      <c r="F762" s="361"/>
      <c r="G762" s="363"/>
    </row>
    <row r="763" spans="1:7" s="222" customFormat="1" ht="18.75" customHeight="1">
      <c r="A763" s="360" t="s">
        <v>74</v>
      </c>
      <c r="B763" s="361">
        <f t="shared" si="84"/>
        <v>386</v>
      </c>
      <c r="C763" s="361">
        <v>386</v>
      </c>
      <c r="D763" s="361"/>
      <c r="E763" s="361"/>
      <c r="F763" s="361"/>
      <c r="G763" s="363"/>
    </row>
    <row r="764" spans="1:7" s="222" customFormat="1" ht="18.75" customHeight="1">
      <c r="A764" s="360" t="s">
        <v>645</v>
      </c>
      <c r="B764" s="361">
        <f t="shared" si="84"/>
        <v>10</v>
      </c>
      <c r="C764" s="361">
        <v>10</v>
      </c>
      <c r="D764" s="361"/>
      <c r="E764" s="361"/>
      <c r="F764" s="361"/>
      <c r="G764" s="363"/>
    </row>
    <row r="765" spans="1:7" s="222" customFormat="1" ht="18.75" customHeight="1">
      <c r="A765" s="360" t="s">
        <v>646</v>
      </c>
      <c r="B765" s="361">
        <f t="shared" si="84"/>
        <v>0</v>
      </c>
      <c r="C765" s="361"/>
      <c r="D765" s="361"/>
      <c r="E765" s="361"/>
      <c r="F765" s="361"/>
      <c r="G765" s="363"/>
    </row>
    <row r="766" spans="1:7" s="222" customFormat="1" ht="18.75" customHeight="1">
      <c r="A766" s="360" t="s">
        <v>647</v>
      </c>
      <c r="B766" s="361">
        <f t="shared" si="84"/>
        <v>0</v>
      </c>
      <c r="C766" s="361"/>
      <c r="D766" s="361"/>
      <c r="E766" s="361"/>
      <c r="F766" s="361"/>
      <c r="G766" s="363"/>
    </row>
    <row r="767" spans="1:7" s="222" customFormat="1" ht="18.75" customHeight="1">
      <c r="A767" s="360" t="s">
        <v>648</v>
      </c>
      <c r="B767" s="361">
        <f t="shared" si="84"/>
        <v>0</v>
      </c>
      <c r="C767" s="361"/>
      <c r="D767" s="361"/>
      <c r="E767" s="361"/>
      <c r="F767" s="361"/>
      <c r="G767" s="363"/>
    </row>
    <row r="768" spans="1:7" s="222" customFormat="1" ht="18.75" customHeight="1">
      <c r="A768" s="360" t="s">
        <v>649</v>
      </c>
      <c r="B768" s="361">
        <f t="shared" si="84"/>
        <v>0</v>
      </c>
      <c r="C768" s="361"/>
      <c r="D768" s="361"/>
      <c r="E768" s="361"/>
      <c r="F768" s="361"/>
      <c r="G768" s="363"/>
    </row>
    <row r="769" spans="1:7" s="222" customFormat="1" ht="18.75" customHeight="1">
      <c r="A769" s="360" t="s">
        <v>650</v>
      </c>
      <c r="B769" s="361">
        <f t="shared" si="84"/>
        <v>0</v>
      </c>
      <c r="C769" s="361"/>
      <c r="D769" s="361"/>
      <c r="E769" s="361"/>
      <c r="F769" s="361"/>
      <c r="G769" s="363"/>
    </row>
    <row r="770" spans="1:7" s="222" customFormat="1" ht="18.75" customHeight="1">
      <c r="A770" s="360" t="s">
        <v>651</v>
      </c>
      <c r="B770" s="361">
        <f t="shared" si="84"/>
        <v>177</v>
      </c>
      <c r="C770" s="361">
        <v>177</v>
      </c>
      <c r="D770" s="361"/>
      <c r="E770" s="361"/>
      <c r="F770" s="361"/>
      <c r="G770" s="363"/>
    </row>
    <row r="771" spans="1:7" s="222" customFormat="1" ht="18.75" customHeight="1">
      <c r="A771" s="360" t="s">
        <v>652</v>
      </c>
      <c r="B771" s="361">
        <f t="shared" si="84"/>
        <v>57</v>
      </c>
      <c r="C771" s="361">
        <f>C772</f>
        <v>57</v>
      </c>
      <c r="D771" s="361"/>
      <c r="E771" s="361"/>
      <c r="F771" s="361"/>
      <c r="G771" s="363"/>
    </row>
    <row r="772" spans="1:7" s="222" customFormat="1" ht="18.75" customHeight="1">
      <c r="A772" s="360" t="s">
        <v>653</v>
      </c>
      <c r="B772" s="361">
        <f t="shared" si="84"/>
        <v>57</v>
      </c>
      <c r="C772" s="361">
        <v>57</v>
      </c>
      <c r="D772" s="361"/>
      <c r="E772" s="361"/>
      <c r="F772" s="361"/>
      <c r="G772" s="363"/>
    </row>
    <row r="773" spans="1:7" s="222" customFormat="1" ht="18.75" customHeight="1">
      <c r="A773" s="360" t="s">
        <v>654</v>
      </c>
      <c r="B773" s="361">
        <f t="shared" si="84"/>
        <v>96</v>
      </c>
      <c r="C773" s="361">
        <f aca="true" t="shared" si="86" ref="C773:F773">SUM(C774:C775)</f>
        <v>96</v>
      </c>
      <c r="D773" s="361"/>
      <c r="E773" s="361">
        <f t="shared" si="86"/>
        <v>0</v>
      </c>
      <c r="F773" s="361">
        <f t="shared" si="86"/>
        <v>0</v>
      </c>
      <c r="G773" s="363"/>
    </row>
    <row r="774" spans="1:7" s="222" customFormat="1" ht="18.75" customHeight="1">
      <c r="A774" s="360" t="s">
        <v>655</v>
      </c>
      <c r="B774" s="361">
        <f t="shared" si="84"/>
        <v>0</v>
      </c>
      <c r="C774" s="361"/>
      <c r="D774" s="361"/>
      <c r="E774" s="361"/>
      <c r="F774" s="361"/>
      <c r="G774" s="363"/>
    </row>
    <row r="775" spans="1:7" s="222" customFormat="1" ht="18.75" customHeight="1">
      <c r="A775" s="360" t="s">
        <v>656</v>
      </c>
      <c r="B775" s="361">
        <f t="shared" si="84"/>
        <v>96</v>
      </c>
      <c r="C775" s="361">
        <v>96</v>
      </c>
      <c r="D775" s="361"/>
      <c r="E775" s="361"/>
      <c r="F775" s="361"/>
      <c r="G775" s="366"/>
    </row>
    <row r="776" spans="1:7" s="222" customFormat="1" ht="18.75" customHeight="1">
      <c r="A776" s="360" t="s">
        <v>657</v>
      </c>
      <c r="B776" s="361">
        <f t="shared" si="84"/>
        <v>1325</v>
      </c>
      <c r="C776" s="361">
        <f aca="true" t="shared" si="87" ref="C776:F776">C777</f>
        <v>1042</v>
      </c>
      <c r="D776" s="361">
        <f t="shared" si="87"/>
        <v>0</v>
      </c>
      <c r="E776" s="361">
        <f t="shared" si="87"/>
        <v>283</v>
      </c>
      <c r="F776" s="361">
        <f t="shared" si="87"/>
        <v>0</v>
      </c>
      <c r="G776" s="366"/>
    </row>
    <row r="777" spans="1:7" s="222" customFormat="1" ht="18.75" customHeight="1">
      <c r="A777" s="360" t="s">
        <v>658</v>
      </c>
      <c r="B777" s="361">
        <f t="shared" si="84"/>
        <v>1325</v>
      </c>
      <c r="C777" s="361">
        <v>1042</v>
      </c>
      <c r="D777" s="361"/>
      <c r="E777" s="361">
        <v>283</v>
      </c>
      <c r="F777" s="361"/>
      <c r="G777" s="366"/>
    </row>
    <row r="778" spans="1:7" s="222" customFormat="1" ht="18.75" customHeight="1">
      <c r="A778" s="360" t="s">
        <v>659</v>
      </c>
      <c r="B778" s="361">
        <f t="shared" si="84"/>
        <v>0</v>
      </c>
      <c r="C778" s="361"/>
      <c r="D778" s="361"/>
      <c r="E778" s="361"/>
      <c r="F778" s="361"/>
      <c r="G778" s="363"/>
    </row>
    <row r="779" spans="1:7" s="222" customFormat="1" ht="18.75" customHeight="1">
      <c r="A779" s="360" t="s">
        <v>660</v>
      </c>
      <c r="B779" s="361">
        <f t="shared" si="84"/>
        <v>0</v>
      </c>
      <c r="C779" s="361"/>
      <c r="D779" s="361"/>
      <c r="E779" s="361"/>
      <c r="F779" s="361"/>
      <c r="G779" s="363"/>
    </row>
    <row r="780" spans="1:7" s="222" customFormat="1" ht="18.75" customHeight="1">
      <c r="A780" s="360" t="s">
        <v>661</v>
      </c>
      <c r="B780" s="361">
        <f t="shared" si="84"/>
        <v>1395</v>
      </c>
      <c r="C780" s="361">
        <f>C781</f>
        <v>205</v>
      </c>
      <c r="D780" s="361">
        <f>D781</f>
        <v>273</v>
      </c>
      <c r="E780" s="361">
        <f>E781</f>
        <v>917</v>
      </c>
      <c r="F780" s="361"/>
      <c r="G780" s="363"/>
    </row>
    <row r="781" spans="1:7" s="222" customFormat="1" ht="18.75" customHeight="1">
      <c r="A781" s="360" t="s">
        <v>662</v>
      </c>
      <c r="B781" s="361">
        <f t="shared" si="84"/>
        <v>1395</v>
      </c>
      <c r="C781" s="361">
        <v>205</v>
      </c>
      <c r="D781" s="361">
        <v>273</v>
      </c>
      <c r="E781" s="361">
        <v>917</v>
      </c>
      <c r="F781" s="361"/>
      <c r="G781" s="363"/>
    </row>
    <row r="782" spans="1:7" s="222" customFormat="1" ht="18.75" customHeight="1">
      <c r="A782" s="360" t="s">
        <v>663</v>
      </c>
      <c r="B782" s="361">
        <f t="shared" si="84"/>
        <v>17993</v>
      </c>
      <c r="C782" s="361">
        <f aca="true" t="shared" si="88" ref="C782:F782">C783+C808+C833+C859+C870+C881+C887+C894+C901+C903</f>
        <v>11698</v>
      </c>
      <c r="D782" s="361">
        <f t="shared" si="88"/>
        <v>5546</v>
      </c>
      <c r="E782" s="361">
        <f t="shared" si="88"/>
        <v>749</v>
      </c>
      <c r="F782" s="361">
        <f t="shared" si="88"/>
        <v>0</v>
      </c>
      <c r="G782" s="253"/>
    </row>
    <row r="783" spans="1:7" s="222" customFormat="1" ht="18.75" customHeight="1">
      <c r="A783" s="360" t="s">
        <v>664</v>
      </c>
      <c r="B783" s="361">
        <f t="shared" si="84"/>
        <v>6070</v>
      </c>
      <c r="C783" s="361">
        <f>SUM(C784:C807)</f>
        <v>3674</v>
      </c>
      <c r="D783" s="361">
        <f>SUM(D784:D807)</f>
        <v>2236</v>
      </c>
      <c r="E783" s="361">
        <f>SUM(E784:E807)</f>
        <v>160</v>
      </c>
      <c r="F783" s="361">
        <f>SUM(F784:F807)</f>
        <v>0</v>
      </c>
      <c r="G783" s="367"/>
    </row>
    <row r="784" spans="1:7" s="222" customFormat="1" ht="18.75" customHeight="1">
      <c r="A784" s="360" t="s">
        <v>72</v>
      </c>
      <c r="B784" s="361">
        <f t="shared" si="84"/>
        <v>831</v>
      </c>
      <c r="C784" s="361">
        <v>831</v>
      </c>
      <c r="D784" s="361"/>
      <c r="E784" s="361"/>
      <c r="F784" s="361"/>
      <c r="G784" s="366"/>
    </row>
    <row r="785" spans="1:7" s="222" customFormat="1" ht="18.75" customHeight="1">
      <c r="A785" s="360" t="s">
        <v>73</v>
      </c>
      <c r="B785" s="361">
        <f t="shared" si="84"/>
        <v>0</v>
      </c>
      <c r="C785" s="361"/>
      <c r="D785" s="361"/>
      <c r="E785" s="361"/>
      <c r="F785" s="361"/>
      <c r="G785" s="366"/>
    </row>
    <row r="786" spans="1:7" s="222" customFormat="1" ht="18.75" customHeight="1">
      <c r="A786" s="360" t="s">
        <v>74</v>
      </c>
      <c r="B786" s="361">
        <f t="shared" si="84"/>
        <v>0</v>
      </c>
      <c r="C786" s="361"/>
      <c r="D786" s="361"/>
      <c r="E786" s="361"/>
      <c r="F786" s="361"/>
      <c r="G786" s="367"/>
    </row>
    <row r="787" spans="1:7" s="256" customFormat="1" ht="18.75" customHeight="1">
      <c r="A787" s="360" t="s">
        <v>81</v>
      </c>
      <c r="B787" s="361">
        <f t="shared" si="84"/>
        <v>2493</v>
      </c>
      <c r="C787" s="361">
        <v>2493</v>
      </c>
      <c r="D787" s="361"/>
      <c r="E787" s="361"/>
      <c r="F787" s="361"/>
      <c r="G787" s="368"/>
    </row>
    <row r="788" spans="1:7" s="222" customFormat="1" ht="18.75" customHeight="1">
      <c r="A788" s="360" t="s">
        <v>667</v>
      </c>
      <c r="B788" s="361">
        <f t="shared" si="84"/>
        <v>0</v>
      </c>
      <c r="C788" s="361"/>
      <c r="D788" s="361"/>
      <c r="E788" s="361"/>
      <c r="F788" s="361"/>
      <c r="G788" s="366"/>
    </row>
    <row r="789" spans="1:7" s="222" customFormat="1" ht="18.75" customHeight="1">
      <c r="A789" s="360" t="s">
        <v>668</v>
      </c>
      <c r="B789" s="361">
        <f t="shared" si="84"/>
        <v>16</v>
      </c>
      <c r="C789" s="361">
        <v>16</v>
      </c>
      <c r="D789" s="361"/>
      <c r="E789" s="361"/>
      <c r="F789" s="361"/>
      <c r="G789" s="366"/>
    </row>
    <row r="790" spans="1:7" s="222" customFormat="1" ht="18.75" customHeight="1">
      <c r="A790" s="360" t="s">
        <v>669</v>
      </c>
      <c r="B790" s="361">
        <f t="shared" si="84"/>
        <v>45</v>
      </c>
      <c r="C790" s="361">
        <v>45</v>
      </c>
      <c r="D790" s="361"/>
      <c r="E790" s="361"/>
      <c r="F790" s="361"/>
      <c r="G790" s="366"/>
    </row>
    <row r="791" spans="1:7" s="222" customFormat="1" ht="18.75" customHeight="1">
      <c r="A791" s="360" t="s">
        <v>670</v>
      </c>
      <c r="B791" s="361">
        <f t="shared" si="84"/>
        <v>0</v>
      </c>
      <c r="C791" s="361"/>
      <c r="D791" s="361"/>
      <c r="E791" s="361"/>
      <c r="F791" s="361"/>
      <c r="G791" s="366"/>
    </row>
    <row r="792" spans="1:7" s="222" customFormat="1" ht="18.75" customHeight="1">
      <c r="A792" s="360" t="s">
        <v>671</v>
      </c>
      <c r="B792" s="361">
        <f t="shared" si="84"/>
        <v>0</v>
      </c>
      <c r="C792" s="361"/>
      <c r="D792" s="361"/>
      <c r="E792" s="361"/>
      <c r="F792" s="361"/>
      <c r="G792" s="366"/>
    </row>
    <row r="793" spans="1:7" s="222" customFormat="1" ht="18.75" customHeight="1">
      <c r="A793" s="360" t="s">
        <v>672</v>
      </c>
      <c r="B793" s="361">
        <f t="shared" si="84"/>
        <v>0</v>
      </c>
      <c r="C793" s="361"/>
      <c r="D793" s="361"/>
      <c r="E793" s="361"/>
      <c r="F793" s="361"/>
      <c r="G793" s="366"/>
    </row>
    <row r="794" spans="1:7" s="256" customFormat="1" ht="18.75" customHeight="1">
      <c r="A794" s="360" t="s">
        <v>673</v>
      </c>
      <c r="B794" s="361">
        <f t="shared" si="84"/>
        <v>0</v>
      </c>
      <c r="C794" s="361"/>
      <c r="D794" s="361"/>
      <c r="E794" s="361"/>
      <c r="F794" s="361"/>
      <c r="G794" s="369"/>
    </row>
    <row r="795" spans="1:7" s="222" customFormat="1" ht="18.75" customHeight="1">
      <c r="A795" s="360" t="s">
        <v>674</v>
      </c>
      <c r="B795" s="361">
        <f t="shared" si="84"/>
        <v>50</v>
      </c>
      <c r="C795" s="361">
        <v>50</v>
      </c>
      <c r="D795" s="361"/>
      <c r="E795" s="361"/>
      <c r="F795" s="361"/>
      <c r="G795" s="366"/>
    </row>
    <row r="796" spans="1:7" s="222" customFormat="1" ht="18.75" customHeight="1">
      <c r="A796" s="360" t="s">
        <v>675</v>
      </c>
      <c r="B796" s="361">
        <f t="shared" si="84"/>
        <v>24</v>
      </c>
      <c r="C796" s="361"/>
      <c r="D796" s="361">
        <v>24</v>
      </c>
      <c r="E796" s="361"/>
      <c r="F796" s="361"/>
      <c r="G796" s="366"/>
    </row>
    <row r="797" spans="1:7" ht="18.75" customHeight="1">
      <c r="A797" s="360" t="s">
        <v>676</v>
      </c>
      <c r="B797" s="361">
        <f t="shared" si="84"/>
        <v>0</v>
      </c>
      <c r="C797" s="361"/>
      <c r="D797" s="361"/>
      <c r="E797" s="361"/>
      <c r="F797" s="361"/>
      <c r="G797" s="366"/>
    </row>
    <row r="798" spans="1:7" ht="18.75" customHeight="1">
      <c r="A798" s="360" t="s">
        <v>665</v>
      </c>
      <c r="B798" s="361">
        <f t="shared" si="84"/>
        <v>964</v>
      </c>
      <c r="C798" s="361">
        <v>4</v>
      </c>
      <c r="D798" s="361">
        <v>960</v>
      </c>
      <c r="E798" s="361"/>
      <c r="F798" s="361"/>
      <c r="G798" s="366"/>
    </row>
    <row r="799" spans="1:7" ht="18.75" customHeight="1">
      <c r="A799" s="360" t="s">
        <v>678</v>
      </c>
      <c r="B799" s="361">
        <f t="shared" si="84"/>
        <v>0</v>
      </c>
      <c r="C799" s="361"/>
      <c r="D799" s="361"/>
      <c r="E799" s="361"/>
      <c r="F799" s="361"/>
      <c r="G799" s="366"/>
    </row>
    <row r="800" spans="1:7" ht="18.75" customHeight="1">
      <c r="A800" s="360" t="s">
        <v>679</v>
      </c>
      <c r="B800" s="361">
        <f t="shared" si="84"/>
        <v>0</v>
      </c>
      <c r="C800" s="361"/>
      <c r="D800" s="361"/>
      <c r="E800" s="361"/>
      <c r="F800" s="361"/>
      <c r="G800" s="366"/>
    </row>
    <row r="801" spans="1:7" ht="18.75" customHeight="1">
      <c r="A801" s="360" t="s">
        <v>666</v>
      </c>
      <c r="B801" s="361">
        <f t="shared" si="84"/>
        <v>100</v>
      </c>
      <c r="C801" s="361">
        <v>100</v>
      </c>
      <c r="D801" s="361"/>
      <c r="E801" s="361"/>
      <c r="F801" s="361"/>
      <c r="G801" s="366"/>
    </row>
    <row r="802" spans="1:7" ht="18.75" customHeight="1">
      <c r="A802" s="360" t="s">
        <v>681</v>
      </c>
      <c r="B802" s="361">
        <f t="shared" si="84"/>
        <v>932</v>
      </c>
      <c r="C802" s="361"/>
      <c r="D802" s="361">
        <v>932</v>
      </c>
      <c r="E802" s="361"/>
      <c r="F802" s="361"/>
      <c r="G802" s="366"/>
    </row>
    <row r="803" spans="1:7" ht="18.75" customHeight="1">
      <c r="A803" s="360" t="s">
        <v>682</v>
      </c>
      <c r="B803" s="361">
        <f t="shared" si="84"/>
        <v>160</v>
      </c>
      <c r="C803" s="361"/>
      <c r="D803" s="361"/>
      <c r="E803" s="361">
        <v>160</v>
      </c>
      <c r="F803" s="361"/>
      <c r="G803" s="366"/>
    </row>
    <row r="804" spans="1:7" s="256" customFormat="1" ht="18.75" customHeight="1">
      <c r="A804" s="360" t="s">
        <v>683</v>
      </c>
      <c r="B804" s="361">
        <f t="shared" si="84"/>
        <v>0</v>
      </c>
      <c r="C804" s="361"/>
      <c r="D804" s="361"/>
      <c r="E804" s="361"/>
      <c r="F804" s="361"/>
      <c r="G804" s="368"/>
    </row>
    <row r="805" spans="1:7" ht="18.75" customHeight="1">
      <c r="A805" s="360" t="s">
        <v>684</v>
      </c>
      <c r="B805" s="361">
        <f t="shared" si="84"/>
        <v>0</v>
      </c>
      <c r="C805" s="361"/>
      <c r="D805" s="361"/>
      <c r="E805" s="361"/>
      <c r="F805" s="361"/>
      <c r="G805" s="366"/>
    </row>
    <row r="806" spans="1:7" ht="18.75" customHeight="1">
      <c r="A806" s="360" t="s">
        <v>685</v>
      </c>
      <c r="B806" s="361">
        <f t="shared" si="84"/>
        <v>25</v>
      </c>
      <c r="C806" s="361">
        <v>25</v>
      </c>
      <c r="D806" s="361"/>
      <c r="E806" s="361"/>
      <c r="F806" s="361"/>
      <c r="G806" s="366"/>
    </row>
    <row r="807" spans="1:7" ht="18.75" customHeight="1">
      <c r="A807" s="360" t="s">
        <v>686</v>
      </c>
      <c r="B807" s="361">
        <f t="shared" si="84"/>
        <v>430</v>
      </c>
      <c r="C807" s="361">
        <v>110</v>
      </c>
      <c r="D807" s="361">
        <v>320</v>
      </c>
      <c r="E807" s="361"/>
      <c r="F807" s="361"/>
      <c r="G807" s="366"/>
    </row>
    <row r="808" spans="1:7" ht="18.75" customHeight="1">
      <c r="A808" s="360" t="s">
        <v>687</v>
      </c>
      <c r="B808" s="361">
        <f t="shared" si="84"/>
        <v>1033</v>
      </c>
      <c r="C808" s="361">
        <f>SUM(C809:C832)</f>
        <v>455</v>
      </c>
      <c r="D808" s="361">
        <f>SUM(D809:D832)</f>
        <v>578</v>
      </c>
      <c r="E808" s="361">
        <f>SUM(E809:E832)</f>
        <v>0</v>
      </c>
      <c r="F808" s="361">
        <f>SUM(F809:F832)</f>
        <v>0</v>
      </c>
      <c r="G808" s="366"/>
    </row>
    <row r="809" spans="1:7" ht="18.75" customHeight="1">
      <c r="A809" s="360" t="s">
        <v>72</v>
      </c>
      <c r="B809" s="361">
        <f t="shared" si="84"/>
        <v>167</v>
      </c>
      <c r="C809" s="361">
        <v>167</v>
      </c>
      <c r="D809" s="361"/>
      <c r="E809" s="361"/>
      <c r="F809" s="361"/>
      <c r="G809" s="366"/>
    </row>
    <row r="810" spans="1:7" ht="18.75" customHeight="1">
      <c r="A810" s="360" t="s">
        <v>73</v>
      </c>
      <c r="B810" s="361">
        <f aca="true" t="shared" si="89" ref="B810:B873">SUM(C810:F810)</f>
        <v>75</v>
      </c>
      <c r="C810" s="361">
        <v>75</v>
      </c>
      <c r="D810" s="361"/>
      <c r="E810" s="361"/>
      <c r="F810" s="361"/>
      <c r="G810" s="366"/>
    </row>
    <row r="811" spans="1:7" ht="18.75" customHeight="1">
      <c r="A811" s="360" t="s">
        <v>74</v>
      </c>
      <c r="B811" s="361">
        <f t="shared" si="89"/>
        <v>195</v>
      </c>
      <c r="C811" s="361">
        <v>195</v>
      </c>
      <c r="D811" s="361"/>
      <c r="E811" s="361"/>
      <c r="F811" s="361"/>
      <c r="G811" s="366"/>
    </row>
    <row r="812" spans="1:7" ht="18.75" customHeight="1">
      <c r="A812" s="360" t="s">
        <v>688</v>
      </c>
      <c r="B812" s="361">
        <f t="shared" si="89"/>
        <v>0</v>
      </c>
      <c r="C812" s="361"/>
      <c r="D812" s="361"/>
      <c r="E812" s="361"/>
      <c r="F812" s="361"/>
      <c r="G812" s="366"/>
    </row>
    <row r="813" spans="1:7" s="256" customFormat="1" ht="18.75" customHeight="1">
      <c r="A813" s="370" t="s">
        <v>689</v>
      </c>
      <c r="B813" s="361">
        <f t="shared" si="89"/>
        <v>0</v>
      </c>
      <c r="C813" s="361"/>
      <c r="D813" s="361"/>
      <c r="E813" s="361"/>
      <c r="F813" s="361"/>
      <c r="G813" s="369"/>
    </row>
    <row r="814" spans="1:7" ht="18.75" customHeight="1">
      <c r="A814" s="360" t="s">
        <v>690</v>
      </c>
      <c r="B814" s="361">
        <f t="shared" si="89"/>
        <v>0</v>
      </c>
      <c r="C814" s="361"/>
      <c r="D814" s="361"/>
      <c r="E814" s="361"/>
      <c r="F814" s="361"/>
      <c r="G814" s="371"/>
    </row>
    <row r="815" spans="1:7" ht="18.75" customHeight="1">
      <c r="A815" s="360" t="s">
        <v>691</v>
      </c>
      <c r="B815" s="361">
        <f t="shared" si="89"/>
        <v>0</v>
      </c>
      <c r="C815" s="361"/>
      <c r="D815" s="361"/>
      <c r="E815" s="361"/>
      <c r="F815" s="361"/>
      <c r="G815" s="371"/>
    </row>
    <row r="816" spans="1:7" ht="18.75" customHeight="1">
      <c r="A816" s="360" t="s">
        <v>692</v>
      </c>
      <c r="B816" s="361">
        <f t="shared" si="89"/>
        <v>0</v>
      </c>
      <c r="C816" s="361"/>
      <c r="D816" s="361"/>
      <c r="E816" s="361"/>
      <c r="F816" s="361"/>
      <c r="G816" s="371"/>
    </row>
    <row r="817" spans="1:7" ht="18.75" customHeight="1">
      <c r="A817" s="360" t="s">
        <v>693</v>
      </c>
      <c r="B817" s="361">
        <f t="shared" si="89"/>
        <v>0</v>
      </c>
      <c r="C817" s="361"/>
      <c r="D817" s="361"/>
      <c r="E817" s="361"/>
      <c r="F817" s="361"/>
      <c r="G817" s="371"/>
    </row>
    <row r="818" spans="1:7" ht="18.75" customHeight="1">
      <c r="A818" s="360" t="s">
        <v>694</v>
      </c>
      <c r="B818" s="361">
        <f t="shared" si="89"/>
        <v>0</v>
      </c>
      <c r="C818" s="361"/>
      <c r="D818" s="361"/>
      <c r="E818" s="361"/>
      <c r="F818" s="361"/>
      <c r="G818" s="371"/>
    </row>
    <row r="819" spans="1:7" ht="18.75" customHeight="1">
      <c r="A819" s="360" t="s">
        <v>695</v>
      </c>
      <c r="B819" s="361">
        <f t="shared" si="89"/>
        <v>0</v>
      </c>
      <c r="C819" s="361"/>
      <c r="D819" s="361"/>
      <c r="E819" s="361"/>
      <c r="F819" s="361"/>
      <c r="G819" s="371"/>
    </row>
    <row r="820" spans="1:7" ht="18.75" customHeight="1">
      <c r="A820" s="360" t="s">
        <v>696</v>
      </c>
      <c r="B820" s="361">
        <f t="shared" si="89"/>
        <v>0</v>
      </c>
      <c r="C820" s="361"/>
      <c r="D820" s="361"/>
      <c r="E820" s="361"/>
      <c r="F820" s="361"/>
      <c r="G820" s="371"/>
    </row>
    <row r="821" spans="1:7" ht="18.75" customHeight="1">
      <c r="A821" s="360" t="s">
        <v>697</v>
      </c>
      <c r="B821" s="361">
        <f t="shared" si="89"/>
        <v>0</v>
      </c>
      <c r="C821" s="361"/>
      <c r="D821" s="361"/>
      <c r="E821" s="361"/>
      <c r="F821" s="361"/>
      <c r="G821" s="371"/>
    </row>
    <row r="822" spans="1:7" ht="18.75" customHeight="1">
      <c r="A822" s="360" t="s">
        <v>698</v>
      </c>
      <c r="B822" s="361">
        <f t="shared" si="89"/>
        <v>0</v>
      </c>
      <c r="C822" s="361"/>
      <c r="D822" s="361"/>
      <c r="E822" s="361"/>
      <c r="F822" s="361"/>
      <c r="G822" s="253"/>
    </row>
    <row r="823" spans="1:7" ht="18.75" customHeight="1">
      <c r="A823" s="360" t="s">
        <v>699</v>
      </c>
      <c r="B823" s="361">
        <f t="shared" si="89"/>
        <v>0</v>
      </c>
      <c r="C823" s="361"/>
      <c r="D823" s="361"/>
      <c r="E823" s="361"/>
      <c r="F823" s="361"/>
      <c r="G823" s="253"/>
    </row>
    <row r="824" spans="1:7" ht="18.75" customHeight="1">
      <c r="A824" s="360" t="s">
        <v>700</v>
      </c>
      <c r="B824" s="361">
        <f t="shared" si="89"/>
        <v>0</v>
      </c>
      <c r="C824" s="361"/>
      <c r="D824" s="361"/>
      <c r="E824" s="361"/>
      <c r="F824" s="361"/>
      <c r="G824" s="253"/>
    </row>
    <row r="825" spans="1:7" ht="18.75" customHeight="1">
      <c r="A825" s="360" t="s">
        <v>701</v>
      </c>
      <c r="B825" s="361">
        <f t="shared" si="89"/>
        <v>0</v>
      </c>
      <c r="C825" s="361"/>
      <c r="D825" s="361"/>
      <c r="E825" s="361"/>
      <c r="F825" s="361"/>
      <c r="G825" s="253"/>
    </row>
    <row r="826" spans="1:7" ht="18.75" customHeight="1">
      <c r="A826" s="360" t="s">
        <v>702</v>
      </c>
      <c r="B826" s="361">
        <f t="shared" si="89"/>
        <v>0</v>
      </c>
      <c r="C826" s="361"/>
      <c r="D826" s="361"/>
      <c r="E826" s="361"/>
      <c r="F826" s="361"/>
      <c r="G826" s="253"/>
    </row>
    <row r="827" spans="1:7" ht="18.75" customHeight="1">
      <c r="A827" s="360" t="s">
        <v>703</v>
      </c>
      <c r="B827" s="361">
        <f t="shared" si="89"/>
        <v>0</v>
      </c>
      <c r="C827" s="361"/>
      <c r="D827" s="361"/>
      <c r="E827" s="361"/>
      <c r="F827" s="361"/>
      <c r="G827" s="253"/>
    </row>
    <row r="828" spans="1:7" ht="18.75" customHeight="1">
      <c r="A828" s="360" t="s">
        <v>704</v>
      </c>
      <c r="B828" s="361">
        <f t="shared" si="89"/>
        <v>0</v>
      </c>
      <c r="C828" s="361"/>
      <c r="D828" s="361"/>
      <c r="E828" s="361"/>
      <c r="F828" s="361"/>
      <c r="G828" s="253"/>
    </row>
    <row r="829" spans="1:7" ht="18.75" customHeight="1">
      <c r="A829" s="360" t="s">
        <v>705</v>
      </c>
      <c r="B829" s="361">
        <f t="shared" si="89"/>
        <v>0</v>
      </c>
      <c r="C829" s="361"/>
      <c r="D829" s="361"/>
      <c r="E829" s="361"/>
      <c r="F829" s="361"/>
      <c r="G829" s="253"/>
    </row>
    <row r="830" spans="1:7" ht="18.75" customHeight="1">
      <c r="A830" s="360" t="s">
        <v>706</v>
      </c>
      <c r="B830" s="361">
        <f t="shared" si="89"/>
        <v>0</v>
      </c>
      <c r="C830" s="361"/>
      <c r="D830" s="361"/>
      <c r="E830" s="361"/>
      <c r="F830" s="361"/>
      <c r="G830" s="253"/>
    </row>
    <row r="831" spans="1:7" ht="18.75" customHeight="1">
      <c r="A831" s="360" t="s">
        <v>707</v>
      </c>
      <c r="B831" s="361">
        <f t="shared" si="89"/>
        <v>0</v>
      </c>
      <c r="C831" s="361"/>
      <c r="D831" s="361"/>
      <c r="E831" s="361"/>
      <c r="F831" s="361"/>
      <c r="G831" s="253"/>
    </row>
    <row r="832" spans="1:7" ht="18.75" customHeight="1">
      <c r="A832" s="360" t="s">
        <v>708</v>
      </c>
      <c r="B832" s="361">
        <f t="shared" si="89"/>
        <v>596</v>
      </c>
      <c r="C832" s="361">
        <v>18</v>
      </c>
      <c r="D832" s="361">
        <v>578</v>
      </c>
      <c r="E832" s="361"/>
      <c r="F832" s="361"/>
      <c r="G832" s="253"/>
    </row>
    <row r="833" spans="1:7" ht="18.75" customHeight="1">
      <c r="A833" s="360" t="s">
        <v>709</v>
      </c>
      <c r="B833" s="361">
        <f t="shared" si="89"/>
        <v>3978</v>
      </c>
      <c r="C833" s="361">
        <f>SUM(C834:C858)</f>
        <v>1791</v>
      </c>
      <c r="D833" s="361">
        <f>SUM(D834:D858)</f>
        <v>2187</v>
      </c>
      <c r="E833" s="361">
        <f>SUM(E834:E858)</f>
        <v>0</v>
      </c>
      <c r="F833" s="361">
        <f>SUM(F834:F858)</f>
        <v>0</v>
      </c>
      <c r="G833" s="253"/>
    </row>
    <row r="834" spans="1:7" ht="18.75" customHeight="1">
      <c r="A834" s="360" t="s">
        <v>72</v>
      </c>
      <c r="B834" s="361">
        <f t="shared" si="89"/>
        <v>265</v>
      </c>
      <c r="C834" s="361">
        <v>265</v>
      </c>
      <c r="D834" s="361"/>
      <c r="E834" s="361"/>
      <c r="F834" s="361"/>
      <c r="G834" s="253"/>
    </row>
    <row r="835" spans="1:7" ht="18.75" customHeight="1">
      <c r="A835" s="360" t="s">
        <v>73</v>
      </c>
      <c r="B835" s="361">
        <f t="shared" si="89"/>
        <v>0</v>
      </c>
      <c r="C835" s="361"/>
      <c r="D835" s="361"/>
      <c r="E835" s="361"/>
      <c r="F835" s="361"/>
      <c r="G835" s="253"/>
    </row>
    <row r="836" spans="1:7" ht="18.75" customHeight="1">
      <c r="A836" s="360" t="s">
        <v>74</v>
      </c>
      <c r="B836" s="361">
        <f t="shared" si="89"/>
        <v>369</v>
      </c>
      <c r="C836" s="361">
        <v>369</v>
      </c>
      <c r="D836" s="361"/>
      <c r="E836" s="361"/>
      <c r="F836" s="361"/>
      <c r="G836" s="253"/>
    </row>
    <row r="837" spans="1:7" ht="18.75" customHeight="1">
      <c r="A837" s="360" t="s">
        <v>710</v>
      </c>
      <c r="B837" s="361">
        <f t="shared" si="89"/>
        <v>0</v>
      </c>
      <c r="C837" s="361"/>
      <c r="D837" s="361"/>
      <c r="E837" s="361"/>
      <c r="F837" s="361"/>
      <c r="G837" s="253"/>
    </row>
    <row r="838" spans="1:7" ht="18.75" customHeight="1">
      <c r="A838" s="360" t="s">
        <v>711</v>
      </c>
      <c r="B838" s="361">
        <f t="shared" si="89"/>
        <v>1000</v>
      </c>
      <c r="C838" s="361">
        <v>1000</v>
      </c>
      <c r="D838" s="361"/>
      <c r="E838" s="361"/>
      <c r="F838" s="361"/>
      <c r="G838" s="253"/>
    </row>
    <row r="839" spans="1:7" ht="18.75" customHeight="1">
      <c r="A839" s="360" t="s">
        <v>712</v>
      </c>
      <c r="B839" s="361">
        <f t="shared" si="89"/>
        <v>0</v>
      </c>
      <c r="C839" s="361"/>
      <c r="D839" s="361"/>
      <c r="E839" s="361"/>
      <c r="F839" s="361"/>
      <c r="G839" s="253"/>
    </row>
    <row r="840" spans="1:7" ht="18.75" customHeight="1">
      <c r="A840" s="360" t="s">
        <v>713</v>
      </c>
      <c r="B840" s="361">
        <f t="shared" si="89"/>
        <v>0</v>
      </c>
      <c r="C840" s="361"/>
      <c r="D840" s="361"/>
      <c r="E840" s="361"/>
      <c r="F840" s="361"/>
      <c r="G840" s="253"/>
    </row>
    <row r="841" spans="1:7" ht="18.75" customHeight="1">
      <c r="A841" s="360" t="s">
        <v>714</v>
      </c>
      <c r="B841" s="361">
        <f t="shared" si="89"/>
        <v>0</v>
      </c>
      <c r="C841" s="361"/>
      <c r="D841" s="361"/>
      <c r="E841" s="361"/>
      <c r="F841" s="361"/>
      <c r="G841" s="253"/>
    </row>
    <row r="842" spans="1:7" ht="18.75" customHeight="1">
      <c r="A842" s="360" t="s">
        <v>715</v>
      </c>
      <c r="B842" s="361">
        <f t="shared" si="89"/>
        <v>0</v>
      </c>
      <c r="C842" s="361"/>
      <c r="D842" s="361"/>
      <c r="E842" s="361"/>
      <c r="F842" s="361"/>
      <c r="G842" s="253"/>
    </row>
    <row r="843" spans="1:7" ht="18.75" customHeight="1">
      <c r="A843" s="360" t="s">
        <v>716</v>
      </c>
      <c r="B843" s="361">
        <f t="shared" si="89"/>
        <v>0</v>
      </c>
      <c r="C843" s="361"/>
      <c r="D843" s="361"/>
      <c r="E843" s="361"/>
      <c r="F843" s="361"/>
      <c r="G843" s="253"/>
    </row>
    <row r="844" spans="1:7" ht="18.75" customHeight="1">
      <c r="A844" s="360" t="s">
        <v>717</v>
      </c>
      <c r="B844" s="361">
        <f t="shared" si="89"/>
        <v>0</v>
      </c>
      <c r="C844" s="361"/>
      <c r="D844" s="361"/>
      <c r="E844" s="361"/>
      <c r="F844" s="361"/>
      <c r="G844" s="253"/>
    </row>
    <row r="845" spans="1:7" ht="18.75" customHeight="1">
      <c r="A845" s="360" t="s">
        <v>718</v>
      </c>
      <c r="B845" s="361">
        <f t="shared" si="89"/>
        <v>0</v>
      </c>
      <c r="C845" s="361"/>
      <c r="D845" s="361"/>
      <c r="E845" s="361"/>
      <c r="F845" s="361"/>
      <c r="G845" s="253"/>
    </row>
    <row r="846" spans="1:7" ht="18.75" customHeight="1">
      <c r="A846" s="360" t="s">
        <v>719</v>
      </c>
      <c r="B846" s="361">
        <f t="shared" si="89"/>
        <v>0</v>
      </c>
      <c r="C846" s="361"/>
      <c r="D846" s="361"/>
      <c r="E846" s="361"/>
      <c r="F846" s="361"/>
      <c r="G846" s="253"/>
    </row>
    <row r="847" spans="1:7" ht="18.75" customHeight="1">
      <c r="A847" s="360" t="s">
        <v>720</v>
      </c>
      <c r="B847" s="361">
        <f t="shared" si="89"/>
        <v>0</v>
      </c>
      <c r="C847" s="361"/>
      <c r="D847" s="361"/>
      <c r="E847" s="361"/>
      <c r="F847" s="361"/>
      <c r="G847" s="253"/>
    </row>
    <row r="848" spans="1:7" ht="18.75" customHeight="1">
      <c r="A848" s="360" t="s">
        <v>721</v>
      </c>
      <c r="B848" s="361">
        <f t="shared" si="89"/>
        <v>0</v>
      </c>
      <c r="C848" s="361"/>
      <c r="D848" s="361"/>
      <c r="E848" s="361"/>
      <c r="F848" s="361"/>
      <c r="G848" s="253"/>
    </row>
    <row r="849" spans="1:7" ht="18.75" customHeight="1">
      <c r="A849" s="360" t="s">
        <v>722</v>
      </c>
      <c r="B849" s="361">
        <f t="shared" si="89"/>
        <v>0</v>
      </c>
      <c r="C849" s="361"/>
      <c r="D849" s="361"/>
      <c r="E849" s="361"/>
      <c r="F849" s="361"/>
      <c r="G849" s="253"/>
    </row>
    <row r="850" spans="1:7" ht="18.75" customHeight="1">
      <c r="A850" s="360" t="s">
        <v>723</v>
      </c>
      <c r="B850" s="361">
        <f t="shared" si="89"/>
        <v>0</v>
      </c>
      <c r="C850" s="361"/>
      <c r="D850" s="361"/>
      <c r="E850" s="361"/>
      <c r="F850" s="361"/>
      <c r="G850" s="253"/>
    </row>
    <row r="851" spans="1:7" ht="18.75" customHeight="1">
      <c r="A851" s="360" t="s">
        <v>724</v>
      </c>
      <c r="B851" s="361">
        <f t="shared" si="89"/>
        <v>0</v>
      </c>
      <c r="C851" s="361"/>
      <c r="D851" s="361"/>
      <c r="E851" s="361"/>
      <c r="F851" s="361"/>
      <c r="G851" s="253"/>
    </row>
    <row r="852" spans="1:7" ht="18.75" customHeight="1">
      <c r="A852" s="360" t="s">
        <v>725</v>
      </c>
      <c r="B852" s="361">
        <f t="shared" si="89"/>
        <v>2187</v>
      </c>
      <c r="C852" s="361"/>
      <c r="D852" s="361">
        <v>2187</v>
      </c>
      <c r="E852" s="361"/>
      <c r="F852" s="361"/>
      <c r="G852" s="253"/>
    </row>
    <row r="853" spans="1:7" ht="18.75" customHeight="1">
      <c r="A853" s="360" t="s">
        <v>726</v>
      </c>
      <c r="B853" s="361">
        <f t="shared" si="89"/>
        <v>0</v>
      </c>
      <c r="C853" s="361"/>
      <c r="D853" s="361"/>
      <c r="E853" s="361"/>
      <c r="F853" s="361"/>
      <c r="G853" s="253"/>
    </row>
    <row r="854" spans="1:7" ht="18.75" customHeight="1">
      <c r="A854" s="360" t="s">
        <v>727</v>
      </c>
      <c r="B854" s="361">
        <f t="shared" si="89"/>
        <v>0</v>
      </c>
      <c r="C854" s="361"/>
      <c r="D854" s="361"/>
      <c r="E854" s="361"/>
      <c r="F854" s="361"/>
      <c r="G854" s="253"/>
    </row>
    <row r="855" spans="1:7" ht="18.75" customHeight="1">
      <c r="A855" s="360" t="s">
        <v>700</v>
      </c>
      <c r="B855" s="361">
        <f t="shared" si="89"/>
        <v>0</v>
      </c>
      <c r="C855" s="361"/>
      <c r="D855" s="361"/>
      <c r="E855" s="361"/>
      <c r="F855" s="361"/>
      <c r="G855" s="253"/>
    </row>
    <row r="856" spans="1:7" ht="18.75" customHeight="1">
      <c r="A856" s="360" t="s">
        <v>728</v>
      </c>
      <c r="B856" s="361">
        <f t="shared" si="89"/>
        <v>0</v>
      </c>
      <c r="C856" s="361"/>
      <c r="D856" s="361"/>
      <c r="E856" s="361"/>
      <c r="F856" s="361"/>
      <c r="G856" s="253"/>
    </row>
    <row r="857" spans="1:7" ht="18.75" customHeight="1">
      <c r="A857" s="360" t="s">
        <v>729</v>
      </c>
      <c r="B857" s="361">
        <f t="shared" si="89"/>
        <v>0</v>
      </c>
      <c r="C857" s="361"/>
      <c r="D857" s="361"/>
      <c r="E857" s="361"/>
      <c r="F857" s="361"/>
      <c r="G857" s="253"/>
    </row>
    <row r="858" spans="1:7" ht="18.75" customHeight="1">
      <c r="A858" s="360" t="s">
        <v>730</v>
      </c>
      <c r="B858" s="361">
        <f t="shared" si="89"/>
        <v>157</v>
      </c>
      <c r="C858" s="361">
        <v>157</v>
      </c>
      <c r="D858" s="361"/>
      <c r="E858" s="361"/>
      <c r="F858" s="361"/>
      <c r="G858" s="253"/>
    </row>
    <row r="859" spans="1:7" ht="18.75" customHeight="1">
      <c r="A859" s="360" t="s">
        <v>731</v>
      </c>
      <c r="B859" s="361">
        <f t="shared" si="89"/>
        <v>0</v>
      </c>
      <c r="C859" s="361"/>
      <c r="D859" s="361"/>
      <c r="E859" s="361"/>
      <c r="F859" s="361"/>
      <c r="G859" s="253"/>
    </row>
    <row r="860" spans="1:7" ht="18.75" customHeight="1">
      <c r="A860" s="360" t="s">
        <v>72</v>
      </c>
      <c r="B860" s="361">
        <f t="shared" si="89"/>
        <v>0</v>
      </c>
      <c r="C860" s="361"/>
      <c r="D860" s="361"/>
      <c r="E860" s="361"/>
      <c r="F860" s="361"/>
      <c r="G860" s="253"/>
    </row>
    <row r="861" spans="1:7" ht="18.75" customHeight="1">
      <c r="A861" s="360" t="s">
        <v>73</v>
      </c>
      <c r="B861" s="361">
        <f t="shared" si="89"/>
        <v>0</v>
      </c>
      <c r="C861" s="361"/>
      <c r="D861" s="361"/>
      <c r="E861" s="361"/>
      <c r="F861" s="361"/>
      <c r="G861" s="253"/>
    </row>
    <row r="862" spans="1:7" ht="18.75" customHeight="1">
      <c r="A862" s="360" t="s">
        <v>74</v>
      </c>
      <c r="B862" s="361">
        <f t="shared" si="89"/>
        <v>0</v>
      </c>
      <c r="C862" s="361"/>
      <c r="D862" s="361"/>
      <c r="E862" s="361"/>
      <c r="F862" s="361"/>
      <c r="G862" s="253"/>
    </row>
    <row r="863" spans="1:7" ht="18.75" customHeight="1">
      <c r="A863" s="360" t="s">
        <v>732</v>
      </c>
      <c r="B863" s="361">
        <f t="shared" si="89"/>
        <v>0</v>
      </c>
      <c r="C863" s="361"/>
      <c r="D863" s="361"/>
      <c r="E863" s="361"/>
      <c r="F863" s="361"/>
      <c r="G863" s="253"/>
    </row>
    <row r="864" spans="1:7" ht="18.75" customHeight="1">
      <c r="A864" s="360" t="s">
        <v>733</v>
      </c>
      <c r="B864" s="361">
        <f t="shared" si="89"/>
        <v>0</v>
      </c>
      <c r="C864" s="361"/>
      <c r="D864" s="361"/>
      <c r="E864" s="361"/>
      <c r="F864" s="361"/>
      <c r="G864" s="253"/>
    </row>
    <row r="865" spans="1:7" ht="18.75" customHeight="1">
      <c r="A865" s="360" t="s">
        <v>734</v>
      </c>
      <c r="B865" s="361">
        <f t="shared" si="89"/>
        <v>0</v>
      </c>
      <c r="C865" s="361"/>
      <c r="D865" s="361"/>
      <c r="E865" s="361"/>
      <c r="F865" s="361"/>
      <c r="G865" s="253"/>
    </row>
    <row r="866" spans="1:7" ht="18.75" customHeight="1">
      <c r="A866" s="360" t="s">
        <v>735</v>
      </c>
      <c r="B866" s="361">
        <f t="shared" si="89"/>
        <v>0</v>
      </c>
      <c r="C866" s="361"/>
      <c r="D866" s="361"/>
      <c r="E866" s="361"/>
      <c r="F866" s="361"/>
      <c r="G866" s="253"/>
    </row>
    <row r="867" spans="1:7" ht="18.75" customHeight="1">
      <c r="A867" s="360" t="s">
        <v>736</v>
      </c>
      <c r="B867" s="361">
        <f t="shared" si="89"/>
        <v>0</v>
      </c>
      <c r="C867" s="361"/>
      <c r="D867" s="361"/>
      <c r="E867" s="361"/>
      <c r="F867" s="361"/>
      <c r="G867" s="253"/>
    </row>
    <row r="868" spans="1:7" ht="18.75" customHeight="1">
      <c r="A868" s="360" t="s">
        <v>737</v>
      </c>
      <c r="B868" s="361">
        <f t="shared" si="89"/>
        <v>0</v>
      </c>
      <c r="C868" s="361"/>
      <c r="D868" s="361"/>
      <c r="E868" s="361"/>
      <c r="F868" s="361"/>
      <c r="G868" s="253"/>
    </row>
    <row r="869" spans="1:7" ht="18.75" customHeight="1">
      <c r="A869" s="360" t="s">
        <v>738</v>
      </c>
      <c r="B869" s="361">
        <f t="shared" si="89"/>
        <v>0</v>
      </c>
      <c r="C869" s="361"/>
      <c r="D869" s="361"/>
      <c r="E869" s="361"/>
      <c r="F869" s="361"/>
      <c r="G869" s="253"/>
    </row>
    <row r="870" spans="1:7" ht="18.75" customHeight="1">
      <c r="A870" s="360" t="s">
        <v>739</v>
      </c>
      <c r="B870" s="361">
        <f t="shared" si="89"/>
        <v>1167</v>
      </c>
      <c r="C870" s="361">
        <f aca="true" t="shared" si="90" ref="C870:F870">SUM(C871:C880)</f>
        <v>832</v>
      </c>
      <c r="D870" s="361">
        <f t="shared" si="90"/>
        <v>335</v>
      </c>
      <c r="E870" s="361">
        <f t="shared" si="90"/>
        <v>0</v>
      </c>
      <c r="F870" s="361">
        <f t="shared" si="90"/>
        <v>0</v>
      </c>
      <c r="G870" s="253"/>
    </row>
    <row r="871" spans="1:7" ht="18.75" customHeight="1">
      <c r="A871" s="360" t="s">
        <v>72</v>
      </c>
      <c r="B871" s="361">
        <f t="shared" si="89"/>
        <v>178</v>
      </c>
      <c r="C871" s="361">
        <v>178</v>
      </c>
      <c r="D871" s="361"/>
      <c r="E871" s="361"/>
      <c r="F871" s="361"/>
      <c r="G871" s="253"/>
    </row>
    <row r="872" spans="1:7" ht="18.75" customHeight="1">
      <c r="A872" s="360" t="s">
        <v>73</v>
      </c>
      <c r="B872" s="361">
        <f t="shared" si="89"/>
        <v>0</v>
      </c>
      <c r="C872" s="361"/>
      <c r="D872" s="361"/>
      <c r="E872" s="361"/>
      <c r="F872" s="361"/>
      <c r="G872" s="253"/>
    </row>
    <row r="873" spans="1:7" ht="18.75" customHeight="1">
      <c r="A873" s="360" t="s">
        <v>74</v>
      </c>
      <c r="B873" s="361">
        <f t="shared" si="89"/>
        <v>0</v>
      </c>
      <c r="C873" s="361"/>
      <c r="D873" s="361"/>
      <c r="E873" s="361"/>
      <c r="F873" s="361"/>
      <c r="G873" s="253"/>
    </row>
    <row r="874" spans="1:7" ht="18.75" customHeight="1">
      <c r="A874" s="360" t="s">
        <v>740</v>
      </c>
      <c r="B874" s="361">
        <f aca="true" t="shared" si="91" ref="B874:B937">SUM(C874:F874)</f>
        <v>617</v>
      </c>
      <c r="C874" s="361">
        <v>282</v>
      </c>
      <c r="D874" s="361">
        <v>335</v>
      </c>
      <c r="E874" s="361"/>
      <c r="F874" s="361"/>
      <c r="G874" s="253"/>
    </row>
    <row r="875" spans="1:7" ht="18.75" customHeight="1">
      <c r="A875" s="360" t="s">
        <v>741</v>
      </c>
      <c r="B875" s="361">
        <f t="shared" si="91"/>
        <v>0</v>
      </c>
      <c r="C875" s="361"/>
      <c r="D875" s="361"/>
      <c r="E875" s="361"/>
      <c r="F875" s="361"/>
      <c r="G875" s="253"/>
    </row>
    <row r="876" spans="1:7" ht="18.75" customHeight="1">
      <c r="A876" s="360" t="s">
        <v>742</v>
      </c>
      <c r="B876" s="361">
        <f t="shared" si="91"/>
        <v>0</v>
      </c>
      <c r="C876" s="361"/>
      <c r="D876" s="361"/>
      <c r="E876" s="361"/>
      <c r="F876" s="361"/>
      <c r="G876" s="253"/>
    </row>
    <row r="877" spans="1:7" ht="18.75" customHeight="1">
      <c r="A877" s="360" t="s">
        <v>743</v>
      </c>
      <c r="B877" s="361">
        <f t="shared" si="91"/>
        <v>0</v>
      </c>
      <c r="C877" s="361"/>
      <c r="D877" s="361"/>
      <c r="E877" s="361"/>
      <c r="F877" s="361"/>
      <c r="G877" s="253"/>
    </row>
    <row r="878" spans="1:7" ht="18.75" customHeight="1">
      <c r="A878" s="360" t="s">
        <v>744</v>
      </c>
      <c r="B878" s="361">
        <f t="shared" si="91"/>
        <v>0</v>
      </c>
      <c r="C878" s="361"/>
      <c r="D878" s="361"/>
      <c r="E878" s="361"/>
      <c r="F878" s="361"/>
      <c r="G878" s="253"/>
    </row>
    <row r="879" spans="1:7" ht="18.75" customHeight="1">
      <c r="A879" s="360" t="s">
        <v>81</v>
      </c>
      <c r="B879" s="361">
        <f t="shared" si="91"/>
        <v>218</v>
      </c>
      <c r="C879" s="361">
        <v>218</v>
      </c>
      <c r="D879" s="361"/>
      <c r="E879" s="361"/>
      <c r="F879" s="361"/>
      <c r="G879" s="253"/>
    </row>
    <row r="880" spans="1:7" ht="18.75" customHeight="1">
      <c r="A880" s="360" t="s">
        <v>745</v>
      </c>
      <c r="B880" s="361">
        <f t="shared" si="91"/>
        <v>154</v>
      </c>
      <c r="C880" s="361">
        <v>154</v>
      </c>
      <c r="E880" s="361"/>
      <c r="F880" s="361"/>
      <c r="G880" s="253"/>
    </row>
    <row r="881" spans="1:7" ht="18.75" customHeight="1">
      <c r="A881" s="360" t="s">
        <v>746</v>
      </c>
      <c r="B881" s="361">
        <f t="shared" si="91"/>
        <v>0</v>
      </c>
      <c r="C881" s="361"/>
      <c r="D881" s="361"/>
      <c r="E881" s="361"/>
      <c r="F881" s="361"/>
      <c r="G881" s="253"/>
    </row>
    <row r="882" spans="1:7" ht="18.75" customHeight="1">
      <c r="A882" s="360" t="s">
        <v>322</v>
      </c>
      <c r="B882" s="361">
        <f t="shared" si="91"/>
        <v>0</v>
      </c>
      <c r="C882" s="361"/>
      <c r="D882" s="361"/>
      <c r="E882" s="361"/>
      <c r="F882" s="361"/>
      <c r="G882" s="253"/>
    </row>
    <row r="883" spans="1:7" ht="18.75" customHeight="1">
      <c r="A883" s="360" t="s">
        <v>747</v>
      </c>
      <c r="B883" s="361">
        <f t="shared" si="91"/>
        <v>0</v>
      </c>
      <c r="C883" s="361"/>
      <c r="D883" s="361"/>
      <c r="E883" s="361"/>
      <c r="F883" s="361"/>
      <c r="G883" s="253"/>
    </row>
    <row r="884" spans="1:7" ht="18.75" customHeight="1">
      <c r="A884" s="360" t="s">
        <v>748</v>
      </c>
      <c r="B884" s="361">
        <f t="shared" si="91"/>
        <v>0</v>
      </c>
      <c r="C884" s="361"/>
      <c r="D884" s="361"/>
      <c r="E884" s="361"/>
      <c r="F884" s="361"/>
      <c r="G884" s="253"/>
    </row>
    <row r="885" spans="1:7" ht="18.75" customHeight="1">
      <c r="A885" s="360" t="s">
        <v>749</v>
      </c>
      <c r="B885" s="361">
        <f t="shared" si="91"/>
        <v>0</v>
      </c>
      <c r="C885" s="361"/>
      <c r="D885" s="361"/>
      <c r="E885" s="361"/>
      <c r="F885" s="361"/>
      <c r="G885" s="253"/>
    </row>
    <row r="886" spans="1:7" ht="18.75" customHeight="1">
      <c r="A886" s="360" t="s">
        <v>750</v>
      </c>
      <c r="B886" s="361">
        <f t="shared" si="91"/>
        <v>0</v>
      </c>
      <c r="C886" s="361"/>
      <c r="D886" s="361"/>
      <c r="E886" s="361"/>
      <c r="F886" s="361"/>
      <c r="G886" s="253"/>
    </row>
    <row r="887" spans="1:7" ht="18.75" customHeight="1">
      <c r="A887" s="360" t="s">
        <v>751</v>
      </c>
      <c r="B887" s="361">
        <f t="shared" si="91"/>
        <v>5045</v>
      </c>
      <c r="C887" s="361">
        <f aca="true" t="shared" si="92" ref="C887:F887">SUM(C888:C893)</f>
        <v>4246</v>
      </c>
      <c r="D887" s="361">
        <f t="shared" si="92"/>
        <v>210</v>
      </c>
      <c r="E887" s="361">
        <f t="shared" si="92"/>
        <v>589</v>
      </c>
      <c r="F887" s="361">
        <f t="shared" si="92"/>
        <v>0</v>
      </c>
      <c r="G887" s="253"/>
    </row>
    <row r="888" spans="1:7" ht="18.75" customHeight="1">
      <c r="A888" s="360" t="s">
        <v>1292</v>
      </c>
      <c r="B888" s="361">
        <f t="shared" si="91"/>
        <v>0</v>
      </c>
      <c r="C888" s="361"/>
      <c r="D888" s="361"/>
      <c r="E888" s="361"/>
      <c r="F888" s="361"/>
      <c r="G888" s="253"/>
    </row>
    <row r="889" spans="1:7" ht="18.75" customHeight="1">
      <c r="A889" s="360" t="s">
        <v>753</v>
      </c>
      <c r="B889" s="361">
        <f t="shared" si="91"/>
        <v>0</v>
      </c>
      <c r="C889" s="361"/>
      <c r="D889" s="361"/>
      <c r="E889" s="361"/>
      <c r="F889" s="361"/>
      <c r="G889" s="253"/>
    </row>
    <row r="890" spans="1:7" ht="18.75" customHeight="1">
      <c r="A890" s="360" t="s">
        <v>754</v>
      </c>
      <c r="B890" s="361">
        <f t="shared" si="91"/>
        <v>4835</v>
      </c>
      <c r="C890" s="361">
        <v>4246</v>
      </c>
      <c r="D890" s="361"/>
      <c r="E890" s="361">
        <v>589</v>
      </c>
      <c r="F890" s="361"/>
      <c r="G890" s="253"/>
    </row>
    <row r="891" spans="1:7" ht="18.75" customHeight="1">
      <c r="A891" s="360" t="s">
        <v>755</v>
      </c>
      <c r="B891" s="361">
        <f t="shared" si="91"/>
        <v>210</v>
      </c>
      <c r="C891" s="361"/>
      <c r="D891" s="361">
        <v>210</v>
      </c>
      <c r="E891" s="361"/>
      <c r="F891" s="361"/>
      <c r="G891" s="253"/>
    </row>
    <row r="892" spans="1:7" ht="18.75" customHeight="1">
      <c r="A892" s="360" t="s">
        <v>756</v>
      </c>
      <c r="B892" s="361">
        <f t="shared" si="91"/>
        <v>0</v>
      </c>
      <c r="C892" s="361"/>
      <c r="D892" s="361"/>
      <c r="E892" s="361"/>
      <c r="F892" s="361"/>
      <c r="G892" s="253"/>
    </row>
    <row r="893" spans="1:7" ht="18.75" customHeight="1">
      <c r="A893" s="360" t="s">
        <v>757</v>
      </c>
      <c r="B893" s="361">
        <f t="shared" si="91"/>
        <v>0</v>
      </c>
      <c r="C893" s="361"/>
      <c r="D893" s="361"/>
      <c r="E893" s="361"/>
      <c r="F893" s="361"/>
      <c r="G893" s="253"/>
    </row>
    <row r="894" spans="1:7" ht="18.75" customHeight="1">
      <c r="A894" s="360" t="s">
        <v>758</v>
      </c>
      <c r="B894" s="361">
        <f t="shared" si="91"/>
        <v>700</v>
      </c>
      <c r="C894" s="361">
        <f aca="true" t="shared" si="93" ref="C894:F894">SUM(C895:C900)</f>
        <v>700</v>
      </c>
      <c r="D894" s="361">
        <f t="shared" si="93"/>
        <v>0</v>
      </c>
      <c r="E894" s="361">
        <f t="shared" si="93"/>
        <v>0</v>
      </c>
      <c r="F894" s="361">
        <f t="shared" si="93"/>
        <v>0</v>
      </c>
      <c r="G894" s="253"/>
    </row>
    <row r="895" spans="1:7" ht="18.75" customHeight="1">
      <c r="A895" s="360" t="s">
        <v>759</v>
      </c>
      <c r="B895" s="361">
        <f t="shared" si="91"/>
        <v>0</v>
      </c>
      <c r="C895" s="361"/>
      <c r="D895" s="361"/>
      <c r="E895" s="361"/>
      <c r="F895" s="361"/>
      <c r="G895" s="253"/>
    </row>
    <row r="896" spans="1:7" ht="18.75" customHeight="1">
      <c r="A896" s="360" t="s">
        <v>760</v>
      </c>
      <c r="B896" s="361">
        <f t="shared" si="91"/>
        <v>0</v>
      </c>
      <c r="C896" s="361"/>
      <c r="D896" s="361"/>
      <c r="E896" s="361"/>
      <c r="F896" s="361"/>
      <c r="G896" s="253"/>
    </row>
    <row r="897" spans="1:7" ht="18.75" customHeight="1">
      <c r="A897" s="360" t="s">
        <v>761</v>
      </c>
      <c r="B897" s="361">
        <f t="shared" si="91"/>
        <v>700</v>
      </c>
      <c r="C897" s="361">
        <v>700</v>
      </c>
      <c r="D897" s="361"/>
      <c r="E897" s="361"/>
      <c r="F897" s="361"/>
      <c r="G897" s="253"/>
    </row>
    <row r="898" spans="1:7" ht="18.75" customHeight="1">
      <c r="A898" s="360" t="s">
        <v>762</v>
      </c>
      <c r="B898" s="361">
        <f t="shared" si="91"/>
        <v>0</v>
      </c>
      <c r="C898" s="361"/>
      <c r="D898" s="361"/>
      <c r="E898" s="361"/>
      <c r="F898" s="361"/>
      <c r="G898" s="253"/>
    </row>
    <row r="899" spans="1:7" ht="18.75" customHeight="1">
      <c r="A899" s="360" t="s">
        <v>763</v>
      </c>
      <c r="B899" s="361">
        <f t="shared" si="91"/>
        <v>0</v>
      </c>
      <c r="C899" s="361"/>
      <c r="D899" s="361"/>
      <c r="E899" s="361"/>
      <c r="F899" s="361"/>
      <c r="G899" s="253"/>
    </row>
    <row r="900" spans="1:7" ht="18.75" customHeight="1">
      <c r="A900" s="360" t="s">
        <v>764</v>
      </c>
      <c r="B900" s="361">
        <f t="shared" si="91"/>
        <v>0</v>
      </c>
      <c r="C900" s="361"/>
      <c r="D900" s="361"/>
      <c r="E900" s="361"/>
      <c r="F900" s="361"/>
      <c r="G900" s="253"/>
    </row>
    <row r="901" spans="1:7" ht="18.75" customHeight="1">
      <c r="A901" s="360" t="s">
        <v>765</v>
      </c>
      <c r="B901" s="361">
        <f t="shared" si="91"/>
        <v>0</v>
      </c>
      <c r="C901" s="361"/>
      <c r="D901" s="361"/>
      <c r="E901" s="361"/>
      <c r="F901" s="361"/>
      <c r="G901" s="253"/>
    </row>
    <row r="902" spans="1:7" ht="18.75" customHeight="1">
      <c r="A902" s="360" t="s">
        <v>1293</v>
      </c>
      <c r="B902" s="361">
        <f t="shared" si="91"/>
        <v>0</v>
      </c>
      <c r="C902" s="361"/>
      <c r="D902" s="361"/>
      <c r="E902" s="361"/>
      <c r="F902" s="361"/>
      <c r="G902" s="253"/>
    </row>
    <row r="903" spans="1:7" ht="18.75" customHeight="1">
      <c r="A903" s="360" t="s">
        <v>767</v>
      </c>
      <c r="B903" s="361">
        <f t="shared" si="91"/>
        <v>0</v>
      </c>
      <c r="C903" s="361">
        <f>SUM(C904:C905)</f>
        <v>0</v>
      </c>
      <c r="D903" s="361"/>
      <c r="E903" s="361"/>
      <c r="F903" s="361"/>
      <c r="G903" s="253"/>
    </row>
    <row r="904" spans="1:7" ht="18.75" customHeight="1">
      <c r="A904" s="360" t="s">
        <v>768</v>
      </c>
      <c r="B904" s="361">
        <f t="shared" si="91"/>
        <v>0</v>
      </c>
      <c r="C904" s="361"/>
      <c r="D904" s="361"/>
      <c r="E904" s="361"/>
      <c r="F904" s="361"/>
      <c r="G904" s="253"/>
    </row>
    <row r="905" spans="1:7" ht="18.75" customHeight="1">
      <c r="A905" s="360" t="s">
        <v>769</v>
      </c>
      <c r="B905" s="361">
        <f t="shared" si="91"/>
        <v>0</v>
      </c>
      <c r="C905" s="361"/>
      <c r="D905" s="361"/>
      <c r="E905" s="361"/>
      <c r="F905" s="361"/>
      <c r="G905" s="253"/>
    </row>
    <row r="906" spans="1:7" ht="18.75" customHeight="1">
      <c r="A906" s="360" t="s">
        <v>770</v>
      </c>
      <c r="B906" s="361">
        <f t="shared" si="91"/>
        <v>9183</v>
      </c>
      <c r="C906" s="361">
        <f aca="true" t="shared" si="94" ref="C906:F906">C907+C930+C940+C950+C955+C962+C967</f>
        <v>2636</v>
      </c>
      <c r="D906" s="361">
        <f t="shared" si="94"/>
        <v>6443</v>
      </c>
      <c r="E906" s="361">
        <f t="shared" si="94"/>
        <v>104</v>
      </c>
      <c r="F906" s="361">
        <f t="shared" si="94"/>
        <v>0</v>
      </c>
      <c r="G906" s="253"/>
    </row>
    <row r="907" spans="1:7" ht="18.75" customHeight="1">
      <c r="A907" s="360" t="s">
        <v>771</v>
      </c>
      <c r="B907" s="361">
        <f t="shared" si="91"/>
        <v>9182</v>
      </c>
      <c r="C907" s="361">
        <f aca="true" t="shared" si="95" ref="C907:F907">SUM(C908:C929)</f>
        <v>2635</v>
      </c>
      <c r="D907" s="361">
        <f t="shared" si="95"/>
        <v>6443</v>
      </c>
      <c r="E907" s="361">
        <f t="shared" si="95"/>
        <v>104</v>
      </c>
      <c r="F907" s="361">
        <f t="shared" si="95"/>
        <v>0</v>
      </c>
      <c r="G907" s="253"/>
    </row>
    <row r="908" spans="1:7" ht="18.75" customHeight="1">
      <c r="A908" s="360" t="s">
        <v>72</v>
      </c>
      <c r="B908" s="361">
        <f t="shared" si="91"/>
        <v>1009</v>
      </c>
      <c r="C908" s="361">
        <v>905</v>
      </c>
      <c r="D908" s="361"/>
      <c r="E908" s="361">
        <v>104</v>
      </c>
      <c r="F908" s="361"/>
      <c r="G908" s="253"/>
    </row>
    <row r="909" spans="1:7" ht="18.75" customHeight="1">
      <c r="A909" s="360" t="s">
        <v>73</v>
      </c>
      <c r="B909" s="361">
        <f t="shared" si="91"/>
        <v>362</v>
      </c>
      <c r="C909" s="361">
        <v>362</v>
      </c>
      <c r="D909" s="361"/>
      <c r="E909" s="361"/>
      <c r="F909" s="361"/>
      <c r="G909" s="253"/>
    </row>
    <row r="910" spans="1:7" ht="18.75" customHeight="1">
      <c r="A910" s="360" t="s">
        <v>74</v>
      </c>
      <c r="B910" s="361">
        <f t="shared" si="91"/>
        <v>330</v>
      </c>
      <c r="C910" s="361">
        <v>330</v>
      </c>
      <c r="D910" s="361"/>
      <c r="E910" s="361"/>
      <c r="F910" s="361"/>
      <c r="G910" s="253"/>
    </row>
    <row r="911" spans="1:7" ht="18.75" customHeight="1">
      <c r="A911" s="360" t="s">
        <v>772</v>
      </c>
      <c r="B911" s="361">
        <f t="shared" si="91"/>
        <v>0</v>
      </c>
      <c r="C911" s="361"/>
      <c r="D911" s="361"/>
      <c r="E911" s="361"/>
      <c r="F911" s="361"/>
      <c r="G911" s="253"/>
    </row>
    <row r="912" spans="1:7" ht="18.75" customHeight="1">
      <c r="A912" s="360" t="s">
        <v>773</v>
      </c>
      <c r="B912" s="361">
        <f t="shared" si="91"/>
        <v>1038</v>
      </c>
      <c r="C912" s="361">
        <v>741</v>
      </c>
      <c r="D912" s="361">
        <v>297</v>
      </c>
      <c r="E912" s="361"/>
      <c r="F912" s="361"/>
      <c r="G912" s="253"/>
    </row>
    <row r="913" spans="1:7" ht="18.75" customHeight="1">
      <c r="A913" s="360" t="s">
        <v>774</v>
      </c>
      <c r="B913" s="361">
        <f t="shared" si="91"/>
        <v>16</v>
      </c>
      <c r="C913" s="361">
        <v>16</v>
      </c>
      <c r="D913" s="361"/>
      <c r="E913" s="361"/>
      <c r="F913" s="361"/>
      <c r="G913" s="253"/>
    </row>
    <row r="914" spans="1:7" ht="18.75" customHeight="1">
      <c r="A914" s="360" t="s">
        <v>775</v>
      </c>
      <c r="B914" s="361">
        <f t="shared" si="91"/>
        <v>0</v>
      </c>
      <c r="C914" s="361"/>
      <c r="D914" s="361"/>
      <c r="E914" s="361"/>
      <c r="F914" s="361"/>
      <c r="G914" s="253"/>
    </row>
    <row r="915" spans="1:7" ht="18.75" customHeight="1">
      <c r="A915" s="360" t="s">
        <v>776</v>
      </c>
      <c r="B915" s="361">
        <f t="shared" si="91"/>
        <v>0</v>
      </c>
      <c r="C915" s="361"/>
      <c r="D915" s="361"/>
      <c r="E915" s="361"/>
      <c r="F915" s="361"/>
      <c r="G915" s="253"/>
    </row>
    <row r="916" spans="1:7" ht="18.75" customHeight="1">
      <c r="A916" s="360" t="s">
        <v>777</v>
      </c>
      <c r="B916" s="361">
        <f t="shared" si="91"/>
        <v>0</v>
      </c>
      <c r="C916" s="361"/>
      <c r="D916" s="361"/>
      <c r="E916" s="361"/>
      <c r="F916" s="361"/>
      <c r="G916" s="253"/>
    </row>
    <row r="917" spans="1:7" ht="18.75" customHeight="1">
      <c r="A917" s="360" t="s">
        <v>778</v>
      </c>
      <c r="B917" s="361">
        <f t="shared" si="91"/>
        <v>0</v>
      </c>
      <c r="C917" s="361"/>
      <c r="D917" s="361"/>
      <c r="E917" s="361"/>
      <c r="F917" s="361"/>
      <c r="G917" s="253"/>
    </row>
    <row r="918" spans="1:7" ht="18.75" customHeight="1">
      <c r="A918" s="360" t="s">
        <v>779</v>
      </c>
      <c r="B918" s="361">
        <f t="shared" si="91"/>
        <v>0</v>
      </c>
      <c r="C918" s="361"/>
      <c r="D918" s="361"/>
      <c r="E918" s="361"/>
      <c r="F918" s="361"/>
      <c r="G918" s="253"/>
    </row>
    <row r="919" spans="1:7" ht="18.75" customHeight="1">
      <c r="A919" s="360" t="s">
        <v>780</v>
      </c>
      <c r="B919" s="361">
        <f t="shared" si="91"/>
        <v>0</v>
      </c>
      <c r="C919" s="361"/>
      <c r="D919" s="361"/>
      <c r="E919" s="361"/>
      <c r="F919" s="361"/>
      <c r="G919" s="253"/>
    </row>
    <row r="920" spans="1:7" ht="18.75" customHeight="1">
      <c r="A920" s="360" t="s">
        <v>781</v>
      </c>
      <c r="B920" s="361">
        <f t="shared" si="91"/>
        <v>0</v>
      </c>
      <c r="C920" s="361"/>
      <c r="D920" s="361"/>
      <c r="E920" s="361"/>
      <c r="F920" s="361"/>
      <c r="G920" s="253"/>
    </row>
    <row r="921" spans="1:7" ht="18.75" customHeight="1">
      <c r="A921" s="360" t="s">
        <v>782</v>
      </c>
      <c r="B921" s="361">
        <f t="shared" si="91"/>
        <v>0</v>
      </c>
      <c r="C921" s="361"/>
      <c r="D921" s="361"/>
      <c r="E921" s="361"/>
      <c r="F921" s="361"/>
      <c r="G921" s="253"/>
    </row>
    <row r="922" spans="1:7" ht="18.75" customHeight="1">
      <c r="A922" s="360" t="s">
        <v>783</v>
      </c>
      <c r="B922" s="361">
        <f t="shared" si="91"/>
        <v>0</v>
      </c>
      <c r="C922" s="361"/>
      <c r="D922" s="361"/>
      <c r="E922" s="361"/>
      <c r="F922" s="361"/>
      <c r="G922" s="253"/>
    </row>
    <row r="923" spans="1:7" ht="18.75" customHeight="1">
      <c r="A923" s="360" t="s">
        <v>784</v>
      </c>
      <c r="B923" s="361">
        <f t="shared" si="91"/>
        <v>0</v>
      </c>
      <c r="C923" s="361"/>
      <c r="D923" s="361"/>
      <c r="E923" s="361"/>
      <c r="F923" s="361"/>
      <c r="G923" s="253"/>
    </row>
    <row r="924" spans="1:7" ht="18.75" customHeight="1">
      <c r="A924" s="360" t="s">
        <v>785</v>
      </c>
      <c r="B924" s="361">
        <f t="shared" si="91"/>
        <v>0</v>
      </c>
      <c r="C924" s="361"/>
      <c r="D924" s="361"/>
      <c r="E924" s="361"/>
      <c r="F924" s="361"/>
      <c r="G924" s="253"/>
    </row>
    <row r="925" spans="1:7" ht="18.75" customHeight="1">
      <c r="A925" s="360" t="s">
        <v>786</v>
      </c>
      <c r="B925" s="361">
        <f t="shared" si="91"/>
        <v>0</v>
      </c>
      <c r="C925" s="361"/>
      <c r="D925" s="361"/>
      <c r="E925" s="361"/>
      <c r="F925" s="361"/>
      <c r="G925" s="253"/>
    </row>
    <row r="926" spans="1:7" ht="18.75" customHeight="1">
      <c r="A926" s="360" t="s">
        <v>787</v>
      </c>
      <c r="B926" s="361">
        <f t="shared" si="91"/>
        <v>0</v>
      </c>
      <c r="C926" s="361"/>
      <c r="D926" s="361"/>
      <c r="E926" s="361"/>
      <c r="F926" s="361"/>
      <c r="G926" s="253"/>
    </row>
    <row r="927" spans="1:7" ht="18.75" customHeight="1">
      <c r="A927" s="360" t="s">
        <v>788</v>
      </c>
      <c r="B927" s="361">
        <f t="shared" si="91"/>
        <v>0</v>
      </c>
      <c r="C927" s="361"/>
      <c r="D927" s="361"/>
      <c r="E927" s="361"/>
      <c r="F927" s="361"/>
      <c r="G927" s="253"/>
    </row>
    <row r="928" spans="1:7" ht="18.75" customHeight="1">
      <c r="A928" s="360" t="s">
        <v>789</v>
      </c>
      <c r="B928" s="361">
        <f t="shared" si="91"/>
        <v>0</v>
      </c>
      <c r="C928" s="361"/>
      <c r="D928" s="361"/>
      <c r="E928" s="361"/>
      <c r="F928" s="361"/>
      <c r="G928" s="253"/>
    </row>
    <row r="929" spans="1:7" ht="18.75" customHeight="1">
      <c r="A929" s="360" t="s">
        <v>790</v>
      </c>
      <c r="B929" s="361">
        <f t="shared" si="91"/>
        <v>6427</v>
      </c>
      <c r="C929" s="361">
        <v>281</v>
      </c>
      <c r="D929" s="361">
        <v>6146</v>
      </c>
      <c r="E929" s="361"/>
      <c r="F929" s="361"/>
      <c r="G929" s="253"/>
    </row>
    <row r="930" spans="1:7" ht="18.75" customHeight="1">
      <c r="A930" s="360" t="s">
        <v>791</v>
      </c>
      <c r="B930" s="361">
        <f t="shared" si="91"/>
        <v>1</v>
      </c>
      <c r="C930" s="361">
        <f>SUM(C931:C939)</f>
        <v>1</v>
      </c>
      <c r="D930" s="361"/>
      <c r="E930" s="361"/>
      <c r="F930" s="361"/>
      <c r="G930" s="253"/>
    </row>
    <row r="931" spans="1:7" ht="18.75" customHeight="1">
      <c r="A931" s="360" t="s">
        <v>72</v>
      </c>
      <c r="B931" s="361">
        <f t="shared" si="91"/>
        <v>0</v>
      </c>
      <c r="C931" s="361"/>
      <c r="D931" s="361"/>
      <c r="E931" s="361"/>
      <c r="F931" s="361"/>
      <c r="G931" s="253"/>
    </row>
    <row r="932" spans="1:7" ht="18.75" customHeight="1">
      <c r="A932" s="360" t="s">
        <v>73</v>
      </c>
      <c r="B932" s="361">
        <f t="shared" si="91"/>
        <v>1</v>
      </c>
      <c r="C932" s="361">
        <v>1</v>
      </c>
      <c r="D932" s="361"/>
      <c r="E932" s="361"/>
      <c r="F932" s="361"/>
      <c r="G932" s="253"/>
    </row>
    <row r="933" spans="1:7" ht="18.75" customHeight="1">
      <c r="A933" s="360" t="s">
        <v>74</v>
      </c>
      <c r="B933" s="361">
        <f t="shared" si="91"/>
        <v>0</v>
      </c>
      <c r="C933" s="361"/>
      <c r="D933" s="361"/>
      <c r="E933" s="361"/>
      <c r="F933" s="361"/>
      <c r="G933" s="253"/>
    </row>
    <row r="934" spans="1:7" ht="18.75" customHeight="1">
      <c r="A934" s="360" t="s">
        <v>792</v>
      </c>
      <c r="B934" s="361">
        <f t="shared" si="91"/>
        <v>0</v>
      </c>
      <c r="C934" s="361"/>
      <c r="D934" s="361"/>
      <c r="E934" s="361"/>
      <c r="F934" s="361"/>
      <c r="G934" s="253"/>
    </row>
    <row r="935" spans="1:7" ht="18.75" customHeight="1">
      <c r="A935" s="360" t="s">
        <v>793</v>
      </c>
      <c r="B935" s="361">
        <f t="shared" si="91"/>
        <v>0</v>
      </c>
      <c r="C935" s="361"/>
      <c r="D935" s="361"/>
      <c r="E935" s="361"/>
      <c r="F935" s="361"/>
      <c r="G935" s="253"/>
    </row>
    <row r="936" spans="1:7" ht="18.75" customHeight="1">
      <c r="A936" s="360" t="s">
        <v>794</v>
      </c>
      <c r="B936" s="361">
        <f t="shared" si="91"/>
        <v>0</v>
      </c>
      <c r="C936" s="361"/>
      <c r="D936" s="361"/>
      <c r="E936" s="361"/>
      <c r="F936" s="361"/>
      <c r="G936" s="253"/>
    </row>
    <row r="937" spans="1:7" ht="18.75" customHeight="1">
      <c r="A937" s="360" t="s">
        <v>795</v>
      </c>
      <c r="B937" s="361">
        <f t="shared" si="91"/>
        <v>0</v>
      </c>
      <c r="C937" s="361"/>
      <c r="D937" s="361"/>
      <c r="E937" s="361"/>
      <c r="F937" s="361"/>
      <c r="G937" s="253"/>
    </row>
    <row r="938" spans="1:7" ht="18.75" customHeight="1">
      <c r="A938" s="360" t="s">
        <v>796</v>
      </c>
      <c r="B938" s="361">
        <f aca="true" t="shared" si="96" ref="B938:B1001">SUM(C938:F938)</f>
        <v>0</v>
      </c>
      <c r="C938" s="361"/>
      <c r="D938" s="361"/>
      <c r="E938" s="361"/>
      <c r="F938" s="361"/>
      <c r="G938" s="253"/>
    </row>
    <row r="939" spans="1:7" ht="18.75" customHeight="1">
      <c r="A939" s="360" t="s">
        <v>797</v>
      </c>
      <c r="B939" s="361">
        <f t="shared" si="96"/>
        <v>0</v>
      </c>
      <c r="C939" s="361"/>
      <c r="D939" s="361"/>
      <c r="E939" s="361"/>
      <c r="F939" s="361"/>
      <c r="G939" s="253"/>
    </row>
    <row r="940" spans="1:7" ht="18.75" customHeight="1">
      <c r="A940" s="360" t="s">
        <v>798</v>
      </c>
      <c r="B940" s="361">
        <f t="shared" si="96"/>
        <v>0</v>
      </c>
      <c r="C940" s="361"/>
      <c r="D940" s="361"/>
      <c r="E940" s="361"/>
      <c r="F940" s="361"/>
      <c r="G940" s="253"/>
    </row>
    <row r="941" spans="1:7" ht="18.75" customHeight="1">
      <c r="A941" s="360" t="s">
        <v>72</v>
      </c>
      <c r="B941" s="361">
        <f t="shared" si="96"/>
        <v>0</v>
      </c>
      <c r="C941" s="361"/>
      <c r="D941" s="361"/>
      <c r="E941" s="361"/>
      <c r="F941" s="361"/>
      <c r="G941" s="253"/>
    </row>
    <row r="942" spans="1:7" ht="18.75" customHeight="1">
      <c r="A942" s="360" t="s">
        <v>73</v>
      </c>
      <c r="B942" s="361">
        <f t="shared" si="96"/>
        <v>0</v>
      </c>
      <c r="C942" s="361"/>
      <c r="D942" s="361"/>
      <c r="E942" s="361"/>
      <c r="F942" s="361"/>
      <c r="G942" s="253"/>
    </row>
    <row r="943" spans="1:7" ht="18.75" customHeight="1">
      <c r="A943" s="360" t="s">
        <v>74</v>
      </c>
      <c r="B943" s="361">
        <f t="shared" si="96"/>
        <v>0</v>
      </c>
      <c r="C943" s="361"/>
      <c r="D943" s="361"/>
      <c r="E943" s="361"/>
      <c r="F943" s="361"/>
      <c r="G943" s="253"/>
    </row>
    <row r="944" spans="1:7" ht="18.75" customHeight="1">
      <c r="A944" s="360" t="s">
        <v>799</v>
      </c>
      <c r="B944" s="361">
        <f t="shared" si="96"/>
        <v>0</v>
      </c>
      <c r="C944" s="361"/>
      <c r="D944" s="361"/>
      <c r="E944" s="361"/>
      <c r="F944" s="361"/>
      <c r="G944" s="253"/>
    </row>
    <row r="945" spans="1:7" ht="18.75" customHeight="1">
      <c r="A945" s="360" t="s">
        <v>800</v>
      </c>
      <c r="B945" s="361">
        <f t="shared" si="96"/>
        <v>0</v>
      </c>
      <c r="C945" s="361"/>
      <c r="D945" s="361"/>
      <c r="E945" s="361"/>
      <c r="F945" s="361"/>
      <c r="G945" s="253"/>
    </row>
    <row r="946" spans="1:7" ht="18.75" customHeight="1">
      <c r="A946" s="360" t="s">
        <v>801</v>
      </c>
      <c r="B946" s="361">
        <f t="shared" si="96"/>
        <v>0</v>
      </c>
      <c r="C946" s="361"/>
      <c r="D946" s="361"/>
      <c r="E946" s="361"/>
      <c r="F946" s="361"/>
      <c r="G946" s="253"/>
    </row>
    <row r="947" spans="1:7" ht="18.75" customHeight="1">
      <c r="A947" s="360" t="s">
        <v>802</v>
      </c>
      <c r="B947" s="361">
        <f t="shared" si="96"/>
        <v>0</v>
      </c>
      <c r="C947" s="361"/>
      <c r="D947" s="361"/>
      <c r="E947" s="361"/>
      <c r="F947" s="361"/>
      <c r="G947" s="253"/>
    </row>
    <row r="948" spans="1:7" ht="18.75" customHeight="1">
      <c r="A948" s="360" t="s">
        <v>803</v>
      </c>
      <c r="B948" s="361">
        <f t="shared" si="96"/>
        <v>0</v>
      </c>
      <c r="C948" s="361"/>
      <c r="D948" s="361"/>
      <c r="E948" s="361"/>
      <c r="F948" s="361"/>
      <c r="G948" s="253"/>
    </row>
    <row r="949" spans="1:7" ht="18.75" customHeight="1">
      <c r="A949" s="360" t="s">
        <v>804</v>
      </c>
      <c r="B949" s="361">
        <f t="shared" si="96"/>
        <v>0</v>
      </c>
      <c r="C949" s="361"/>
      <c r="D949" s="361"/>
      <c r="E949" s="361"/>
      <c r="F949" s="361"/>
      <c r="G949" s="253"/>
    </row>
    <row r="950" spans="1:7" ht="18.75" customHeight="1">
      <c r="A950" s="360" t="s">
        <v>805</v>
      </c>
      <c r="B950" s="361">
        <f t="shared" si="96"/>
        <v>0</v>
      </c>
      <c r="C950" s="361">
        <f aca="true" t="shared" si="97" ref="C950:F950">SUM(C951:C954)</f>
        <v>0</v>
      </c>
      <c r="D950" s="361"/>
      <c r="E950" s="361">
        <f t="shared" si="97"/>
        <v>0</v>
      </c>
      <c r="F950" s="361">
        <f t="shared" si="97"/>
        <v>0</v>
      </c>
      <c r="G950" s="253"/>
    </row>
    <row r="951" spans="1:7" ht="18.75" customHeight="1">
      <c r="A951" s="360" t="s">
        <v>806</v>
      </c>
      <c r="B951" s="361">
        <f t="shared" si="96"/>
        <v>0</v>
      </c>
      <c r="C951" s="361"/>
      <c r="D951" s="361"/>
      <c r="E951" s="361"/>
      <c r="F951" s="361"/>
      <c r="G951" s="253"/>
    </row>
    <row r="952" spans="1:7" ht="18.75" customHeight="1">
      <c r="A952" s="360" t="s">
        <v>807</v>
      </c>
      <c r="B952" s="361">
        <f t="shared" si="96"/>
        <v>0</v>
      </c>
      <c r="C952" s="361"/>
      <c r="D952" s="361"/>
      <c r="E952" s="361"/>
      <c r="F952" s="361"/>
      <c r="G952" s="253"/>
    </row>
    <row r="953" spans="1:7" ht="18.75" customHeight="1">
      <c r="A953" s="360" t="s">
        <v>808</v>
      </c>
      <c r="B953" s="361">
        <f t="shared" si="96"/>
        <v>0</v>
      </c>
      <c r="C953" s="361"/>
      <c r="D953" s="361"/>
      <c r="E953" s="361"/>
      <c r="F953" s="361"/>
      <c r="G953" s="253"/>
    </row>
    <row r="954" spans="1:7" ht="18.75" customHeight="1">
      <c r="A954" s="360" t="s">
        <v>809</v>
      </c>
      <c r="B954" s="361">
        <f t="shared" si="96"/>
        <v>0</v>
      </c>
      <c r="C954" s="361"/>
      <c r="D954" s="361"/>
      <c r="E954" s="361"/>
      <c r="F954" s="361"/>
      <c r="G954" s="253"/>
    </row>
    <row r="955" spans="1:7" ht="18.75" customHeight="1">
      <c r="A955" s="360" t="s">
        <v>810</v>
      </c>
      <c r="B955" s="361">
        <f t="shared" si="96"/>
        <v>0</v>
      </c>
      <c r="C955" s="361"/>
      <c r="D955" s="361"/>
      <c r="E955" s="361"/>
      <c r="F955" s="361"/>
      <c r="G955" s="253"/>
    </row>
    <row r="956" spans="1:7" ht="18.75" customHeight="1">
      <c r="A956" s="360" t="s">
        <v>72</v>
      </c>
      <c r="B956" s="361">
        <f t="shared" si="96"/>
        <v>0</v>
      </c>
      <c r="C956" s="361"/>
      <c r="D956" s="361"/>
      <c r="E956" s="361"/>
      <c r="F956" s="361"/>
      <c r="G956" s="253"/>
    </row>
    <row r="957" spans="1:7" ht="18.75" customHeight="1">
      <c r="A957" s="360" t="s">
        <v>73</v>
      </c>
      <c r="B957" s="361">
        <f t="shared" si="96"/>
        <v>0</v>
      </c>
      <c r="C957" s="361"/>
      <c r="D957" s="361"/>
      <c r="E957" s="361"/>
      <c r="F957" s="361"/>
      <c r="G957" s="253"/>
    </row>
    <row r="958" spans="1:7" ht="18.75" customHeight="1">
      <c r="A958" s="360" t="s">
        <v>74</v>
      </c>
      <c r="B958" s="361">
        <f t="shared" si="96"/>
        <v>0</v>
      </c>
      <c r="C958" s="361"/>
      <c r="D958" s="361"/>
      <c r="E958" s="361"/>
      <c r="F958" s="361"/>
      <c r="G958" s="253"/>
    </row>
    <row r="959" spans="1:7" ht="18.75" customHeight="1">
      <c r="A959" s="360" t="s">
        <v>796</v>
      </c>
      <c r="B959" s="361">
        <f t="shared" si="96"/>
        <v>0</v>
      </c>
      <c r="C959" s="361"/>
      <c r="D959" s="361"/>
      <c r="E959" s="361"/>
      <c r="F959" s="361"/>
      <c r="G959" s="253"/>
    </row>
    <row r="960" spans="1:7" ht="18.75" customHeight="1">
      <c r="A960" s="360" t="s">
        <v>811</v>
      </c>
      <c r="B960" s="361">
        <f t="shared" si="96"/>
        <v>0</v>
      </c>
      <c r="C960" s="361"/>
      <c r="D960" s="361"/>
      <c r="E960" s="361"/>
      <c r="F960" s="361"/>
      <c r="G960" s="253"/>
    </row>
    <row r="961" spans="1:7" ht="18.75" customHeight="1">
      <c r="A961" s="360" t="s">
        <v>812</v>
      </c>
      <c r="B961" s="361">
        <f t="shared" si="96"/>
        <v>0</v>
      </c>
      <c r="C961" s="361"/>
      <c r="D961" s="361"/>
      <c r="E961" s="361"/>
      <c r="F961" s="361"/>
      <c r="G961" s="253"/>
    </row>
    <row r="962" spans="1:7" ht="18.75" customHeight="1">
      <c r="A962" s="360" t="s">
        <v>813</v>
      </c>
      <c r="B962" s="361">
        <f t="shared" si="96"/>
        <v>0</v>
      </c>
      <c r="C962" s="361"/>
      <c r="D962" s="361">
        <f>SUM(D963:D966)</f>
        <v>0</v>
      </c>
      <c r="E962" s="361"/>
      <c r="F962" s="361"/>
      <c r="G962" s="253"/>
    </row>
    <row r="963" spans="1:7" ht="18.75" customHeight="1">
      <c r="A963" s="360" t="s">
        <v>814</v>
      </c>
      <c r="B963" s="361">
        <f t="shared" si="96"/>
        <v>0</v>
      </c>
      <c r="C963" s="361"/>
      <c r="D963" s="361"/>
      <c r="E963" s="361"/>
      <c r="F963" s="361"/>
      <c r="G963" s="253"/>
    </row>
    <row r="964" spans="1:7" ht="18.75" customHeight="1">
      <c r="A964" s="360" t="s">
        <v>815</v>
      </c>
      <c r="B964" s="361">
        <f t="shared" si="96"/>
        <v>0</v>
      </c>
      <c r="C964" s="361"/>
      <c r="D964" s="361"/>
      <c r="E964" s="361"/>
      <c r="F964" s="361"/>
      <c r="G964" s="253"/>
    </row>
    <row r="965" spans="1:7" ht="18.75" customHeight="1">
      <c r="A965" s="360" t="s">
        <v>816</v>
      </c>
      <c r="B965" s="361">
        <f t="shared" si="96"/>
        <v>0</v>
      </c>
      <c r="C965" s="361"/>
      <c r="D965" s="361"/>
      <c r="E965" s="361"/>
      <c r="F965" s="361"/>
      <c r="G965" s="253"/>
    </row>
    <row r="966" spans="1:7" ht="18.75" customHeight="1">
      <c r="A966" s="360" t="s">
        <v>817</v>
      </c>
      <c r="B966" s="361">
        <f t="shared" si="96"/>
        <v>0</v>
      </c>
      <c r="C966" s="361"/>
      <c r="D966" s="361"/>
      <c r="E966" s="361"/>
      <c r="F966" s="361"/>
      <c r="G966" s="253"/>
    </row>
    <row r="967" spans="1:7" ht="18.75" customHeight="1">
      <c r="A967" s="360" t="s">
        <v>818</v>
      </c>
      <c r="B967" s="361">
        <f t="shared" si="96"/>
        <v>0</v>
      </c>
      <c r="C967" s="361">
        <f aca="true" t="shared" si="98" ref="C967:F967">SUM(C968:C969)</f>
        <v>0</v>
      </c>
      <c r="D967" s="361"/>
      <c r="E967" s="361">
        <f t="shared" si="98"/>
        <v>0</v>
      </c>
      <c r="F967" s="361">
        <f t="shared" si="98"/>
        <v>0</v>
      </c>
      <c r="G967" s="253"/>
    </row>
    <row r="968" spans="1:7" ht="18.75" customHeight="1">
      <c r="A968" s="360" t="s">
        <v>819</v>
      </c>
      <c r="B968" s="361">
        <f t="shared" si="96"/>
        <v>0</v>
      </c>
      <c r="C968" s="361"/>
      <c r="D968" s="361"/>
      <c r="E968" s="361"/>
      <c r="F968" s="361"/>
      <c r="G968" s="253"/>
    </row>
    <row r="969" spans="1:7" ht="18.75" customHeight="1">
      <c r="A969" s="360" t="s">
        <v>820</v>
      </c>
      <c r="B969" s="361">
        <f t="shared" si="96"/>
        <v>0</v>
      </c>
      <c r="C969" s="361"/>
      <c r="D969" s="361"/>
      <c r="E969" s="361"/>
      <c r="F969" s="361"/>
      <c r="G969" s="253"/>
    </row>
    <row r="970" spans="1:7" ht="18.75" customHeight="1">
      <c r="A970" s="360" t="s">
        <v>821</v>
      </c>
      <c r="B970" s="361">
        <f t="shared" si="96"/>
        <v>1639</v>
      </c>
      <c r="C970" s="361">
        <f aca="true" t="shared" si="99" ref="C970:F970">C971+C981+C997+C1002+C1017+C1024+C1031</f>
        <v>1499</v>
      </c>
      <c r="D970" s="361">
        <f t="shared" si="99"/>
        <v>140</v>
      </c>
      <c r="E970" s="361">
        <f t="shared" si="99"/>
        <v>0</v>
      </c>
      <c r="F970" s="361">
        <f t="shared" si="99"/>
        <v>0</v>
      </c>
      <c r="G970" s="253"/>
    </row>
    <row r="971" spans="1:7" ht="18.75" customHeight="1">
      <c r="A971" s="360" t="s">
        <v>822</v>
      </c>
      <c r="B971" s="361">
        <f t="shared" si="96"/>
        <v>544</v>
      </c>
      <c r="C971" s="361">
        <f aca="true" t="shared" si="100" ref="C971:F971">SUM(C972:C980)</f>
        <v>544</v>
      </c>
      <c r="D971" s="361"/>
      <c r="E971" s="361">
        <f t="shared" si="100"/>
        <v>0</v>
      </c>
      <c r="F971" s="361">
        <f t="shared" si="100"/>
        <v>0</v>
      </c>
      <c r="G971" s="253"/>
    </row>
    <row r="972" spans="1:7" ht="18.75" customHeight="1">
      <c r="A972" s="360" t="s">
        <v>72</v>
      </c>
      <c r="B972" s="361">
        <f t="shared" si="96"/>
        <v>158</v>
      </c>
      <c r="C972" s="361">
        <v>158</v>
      </c>
      <c r="D972" s="361"/>
      <c r="E972" s="361"/>
      <c r="F972" s="361"/>
      <c r="G972" s="253"/>
    </row>
    <row r="973" spans="1:7" ht="18.75" customHeight="1">
      <c r="A973" s="360" t="s">
        <v>73</v>
      </c>
      <c r="B973" s="361">
        <f t="shared" si="96"/>
        <v>0</v>
      </c>
      <c r="C973" s="361"/>
      <c r="D973" s="361"/>
      <c r="E973" s="361"/>
      <c r="F973" s="361"/>
      <c r="G973" s="253"/>
    </row>
    <row r="974" spans="1:7" ht="18.75" customHeight="1">
      <c r="A974" s="360" t="s">
        <v>74</v>
      </c>
      <c r="B974" s="361">
        <f t="shared" si="96"/>
        <v>169</v>
      </c>
      <c r="C974" s="361">
        <v>169</v>
      </c>
      <c r="D974" s="361"/>
      <c r="E974" s="361"/>
      <c r="F974" s="361"/>
      <c r="G974" s="253"/>
    </row>
    <row r="975" spans="1:7" ht="18.75" customHeight="1">
      <c r="A975" s="360" t="s">
        <v>823</v>
      </c>
      <c r="B975" s="361">
        <f t="shared" si="96"/>
        <v>0</v>
      </c>
      <c r="C975" s="361"/>
      <c r="D975" s="361"/>
      <c r="E975" s="361"/>
      <c r="F975" s="361"/>
      <c r="G975" s="253"/>
    </row>
    <row r="976" spans="1:7" ht="18.75" customHeight="1">
      <c r="A976" s="360" t="s">
        <v>824</v>
      </c>
      <c r="B976" s="361">
        <f t="shared" si="96"/>
        <v>0</v>
      </c>
      <c r="C976" s="361"/>
      <c r="D976" s="361"/>
      <c r="E976" s="361"/>
      <c r="F976" s="361"/>
      <c r="G976" s="253"/>
    </row>
    <row r="977" spans="1:7" ht="18.75" customHeight="1">
      <c r="A977" s="360" t="s">
        <v>825</v>
      </c>
      <c r="B977" s="361">
        <f t="shared" si="96"/>
        <v>0</v>
      </c>
      <c r="C977" s="361"/>
      <c r="D977" s="361"/>
      <c r="E977" s="361"/>
      <c r="F977" s="361"/>
      <c r="G977" s="253"/>
    </row>
    <row r="978" spans="1:7" ht="18.75" customHeight="1">
      <c r="A978" s="360" t="s">
        <v>826</v>
      </c>
      <c r="B978" s="361">
        <f t="shared" si="96"/>
        <v>0</v>
      </c>
      <c r="C978" s="361"/>
      <c r="D978" s="361"/>
      <c r="E978" s="361"/>
      <c r="F978" s="361"/>
      <c r="G978" s="253"/>
    </row>
    <row r="979" spans="1:7" ht="18.75" customHeight="1">
      <c r="A979" s="360" t="s">
        <v>827</v>
      </c>
      <c r="B979" s="361">
        <f t="shared" si="96"/>
        <v>0</v>
      </c>
      <c r="C979" s="361"/>
      <c r="D979" s="361"/>
      <c r="E979" s="361"/>
      <c r="F979" s="361"/>
      <c r="G979" s="253"/>
    </row>
    <row r="980" spans="1:7" ht="18.75" customHeight="1">
      <c r="A980" s="360" t="s">
        <v>828</v>
      </c>
      <c r="B980" s="361">
        <f t="shared" si="96"/>
        <v>217</v>
      </c>
      <c r="C980" s="361">
        <v>217</v>
      </c>
      <c r="D980" s="361"/>
      <c r="E980" s="361"/>
      <c r="F980" s="361"/>
      <c r="G980" s="253"/>
    </row>
    <row r="981" spans="1:7" ht="18.75" customHeight="1">
      <c r="A981" s="360" t="s">
        <v>829</v>
      </c>
      <c r="B981" s="361">
        <f t="shared" si="96"/>
        <v>140</v>
      </c>
      <c r="C981" s="361">
        <f>SUM(C982:C996)</f>
        <v>0</v>
      </c>
      <c r="D981" s="361">
        <f>SUM(D982:D996)</f>
        <v>140</v>
      </c>
      <c r="E981" s="361"/>
      <c r="F981" s="361"/>
      <c r="G981" s="253"/>
    </row>
    <row r="982" spans="1:7" ht="18.75" customHeight="1">
      <c r="A982" s="360" t="s">
        <v>72</v>
      </c>
      <c r="B982" s="361">
        <f t="shared" si="96"/>
        <v>0</v>
      </c>
      <c r="C982" s="361"/>
      <c r="D982" s="361"/>
      <c r="E982" s="361"/>
      <c r="F982" s="361"/>
      <c r="G982" s="253"/>
    </row>
    <row r="983" spans="1:7" ht="18.75" customHeight="1">
      <c r="A983" s="360" t="s">
        <v>73</v>
      </c>
      <c r="B983" s="361">
        <f t="shared" si="96"/>
        <v>0</v>
      </c>
      <c r="C983" s="361"/>
      <c r="D983" s="361"/>
      <c r="E983" s="361"/>
      <c r="F983" s="361"/>
      <c r="G983" s="253"/>
    </row>
    <row r="984" spans="1:7" ht="18.75" customHeight="1">
      <c r="A984" s="360" t="s">
        <v>74</v>
      </c>
      <c r="B984" s="361">
        <f t="shared" si="96"/>
        <v>0</v>
      </c>
      <c r="C984" s="361"/>
      <c r="D984" s="361"/>
      <c r="E984" s="361"/>
      <c r="F984" s="361"/>
      <c r="G984" s="253"/>
    </row>
    <row r="985" spans="1:7" ht="18.75" customHeight="1">
      <c r="A985" s="360" t="s">
        <v>830</v>
      </c>
      <c r="B985" s="361">
        <f t="shared" si="96"/>
        <v>0</v>
      </c>
      <c r="C985" s="361"/>
      <c r="D985" s="361"/>
      <c r="E985" s="361"/>
      <c r="F985" s="361"/>
      <c r="G985" s="253"/>
    </row>
    <row r="986" spans="1:7" ht="18.75" customHeight="1">
      <c r="A986" s="360" t="s">
        <v>831</v>
      </c>
      <c r="B986" s="361">
        <f t="shared" si="96"/>
        <v>0</v>
      </c>
      <c r="C986" s="361"/>
      <c r="D986" s="361"/>
      <c r="E986" s="361"/>
      <c r="F986" s="361"/>
      <c r="G986" s="253"/>
    </row>
    <row r="987" spans="1:7" ht="18.75" customHeight="1">
      <c r="A987" s="360" t="s">
        <v>832</v>
      </c>
      <c r="B987" s="361">
        <f t="shared" si="96"/>
        <v>0</v>
      </c>
      <c r="C987" s="361"/>
      <c r="D987" s="361"/>
      <c r="E987" s="361"/>
      <c r="F987" s="361"/>
      <c r="G987" s="253"/>
    </row>
    <row r="988" spans="1:7" ht="18.75" customHeight="1">
      <c r="A988" s="360" t="s">
        <v>833</v>
      </c>
      <c r="B988" s="361">
        <f t="shared" si="96"/>
        <v>0</v>
      </c>
      <c r="C988" s="361"/>
      <c r="D988" s="361"/>
      <c r="E988" s="361"/>
      <c r="F988" s="361"/>
      <c r="G988" s="253"/>
    </row>
    <row r="989" spans="1:7" ht="18.75" customHeight="1">
      <c r="A989" s="360" t="s">
        <v>834</v>
      </c>
      <c r="B989" s="361">
        <f t="shared" si="96"/>
        <v>0</v>
      </c>
      <c r="C989" s="361"/>
      <c r="D989" s="361"/>
      <c r="E989" s="361"/>
      <c r="F989" s="361"/>
      <c r="G989" s="253"/>
    </row>
    <row r="990" spans="1:7" ht="18.75" customHeight="1">
      <c r="A990" s="360" t="s">
        <v>835</v>
      </c>
      <c r="B990" s="361">
        <f t="shared" si="96"/>
        <v>0</v>
      </c>
      <c r="C990" s="361"/>
      <c r="D990" s="361"/>
      <c r="E990" s="361"/>
      <c r="F990" s="361"/>
      <c r="G990" s="253"/>
    </row>
    <row r="991" spans="1:7" ht="18.75" customHeight="1">
      <c r="A991" s="360" t="s">
        <v>836</v>
      </c>
      <c r="B991" s="361">
        <f t="shared" si="96"/>
        <v>0</v>
      </c>
      <c r="C991" s="361"/>
      <c r="D991" s="361"/>
      <c r="E991" s="361"/>
      <c r="F991" s="361"/>
      <c r="G991" s="253"/>
    </row>
    <row r="992" spans="1:7" ht="18.75" customHeight="1">
      <c r="A992" s="360" t="s">
        <v>837</v>
      </c>
      <c r="B992" s="361">
        <f t="shared" si="96"/>
        <v>0</v>
      </c>
      <c r="C992" s="361"/>
      <c r="D992" s="361"/>
      <c r="E992" s="361"/>
      <c r="F992" s="361"/>
      <c r="G992" s="253"/>
    </row>
    <row r="993" spans="1:7" ht="18.75" customHeight="1">
      <c r="A993" s="360" t="s">
        <v>838</v>
      </c>
      <c r="B993" s="361">
        <f t="shared" si="96"/>
        <v>0</v>
      </c>
      <c r="C993" s="361"/>
      <c r="D993" s="361"/>
      <c r="E993" s="361"/>
      <c r="F993" s="361"/>
      <c r="G993" s="253"/>
    </row>
    <row r="994" spans="1:7" ht="18.75" customHeight="1">
      <c r="A994" s="360" t="s">
        <v>839</v>
      </c>
      <c r="B994" s="361">
        <f t="shared" si="96"/>
        <v>0</v>
      </c>
      <c r="C994" s="361"/>
      <c r="D994" s="361"/>
      <c r="E994" s="361"/>
      <c r="F994" s="361"/>
      <c r="G994" s="253"/>
    </row>
    <row r="995" spans="1:7" ht="18.75" customHeight="1">
      <c r="A995" s="360" t="s">
        <v>840</v>
      </c>
      <c r="B995" s="361">
        <f t="shared" si="96"/>
        <v>0</v>
      </c>
      <c r="C995" s="361"/>
      <c r="D995" s="361"/>
      <c r="E995" s="361"/>
      <c r="F995" s="361"/>
      <c r="G995" s="253"/>
    </row>
    <row r="996" spans="1:7" ht="18.75" customHeight="1">
      <c r="A996" s="360" t="s">
        <v>841</v>
      </c>
      <c r="B996" s="361">
        <f t="shared" si="96"/>
        <v>140</v>
      </c>
      <c r="C996" s="361"/>
      <c r="D996" s="361">
        <v>140</v>
      </c>
      <c r="E996" s="361"/>
      <c r="F996" s="361"/>
      <c r="G996" s="253"/>
    </row>
    <row r="997" spans="1:7" ht="18.75" customHeight="1">
      <c r="A997" s="360" t="s">
        <v>842</v>
      </c>
      <c r="B997" s="361">
        <f t="shared" si="96"/>
        <v>0</v>
      </c>
      <c r="C997" s="361"/>
      <c r="D997" s="361"/>
      <c r="E997" s="361"/>
      <c r="F997" s="361"/>
      <c r="G997" s="253"/>
    </row>
    <row r="998" spans="1:7" ht="18.75" customHeight="1">
      <c r="A998" s="360" t="s">
        <v>72</v>
      </c>
      <c r="B998" s="361">
        <f t="shared" si="96"/>
        <v>0</v>
      </c>
      <c r="C998" s="361"/>
      <c r="D998" s="361"/>
      <c r="E998" s="361"/>
      <c r="F998" s="361"/>
      <c r="G998" s="253"/>
    </row>
    <row r="999" spans="1:7" ht="18.75" customHeight="1">
      <c r="A999" s="360" t="s">
        <v>73</v>
      </c>
      <c r="B999" s="361">
        <f t="shared" si="96"/>
        <v>0</v>
      </c>
      <c r="C999" s="361"/>
      <c r="D999" s="361"/>
      <c r="E999" s="361"/>
      <c r="F999" s="361"/>
      <c r="G999" s="253"/>
    </row>
    <row r="1000" spans="1:7" ht="18.75" customHeight="1">
      <c r="A1000" s="360" t="s">
        <v>74</v>
      </c>
      <c r="B1000" s="361">
        <f t="shared" si="96"/>
        <v>0</v>
      </c>
      <c r="C1000" s="361"/>
      <c r="D1000" s="361"/>
      <c r="E1000" s="361"/>
      <c r="F1000" s="361"/>
      <c r="G1000" s="253"/>
    </row>
    <row r="1001" spans="1:7" ht="18.75" customHeight="1">
      <c r="A1001" s="360" t="s">
        <v>843</v>
      </c>
      <c r="B1001" s="361">
        <f t="shared" si="96"/>
        <v>0</v>
      </c>
      <c r="C1001" s="361"/>
      <c r="D1001" s="361"/>
      <c r="E1001" s="361"/>
      <c r="F1001" s="361"/>
      <c r="G1001" s="253"/>
    </row>
    <row r="1002" spans="1:7" ht="18.75" customHeight="1">
      <c r="A1002" s="360" t="s">
        <v>844</v>
      </c>
      <c r="B1002" s="361">
        <f>SUM(C1002:F1002)</f>
        <v>539</v>
      </c>
      <c r="C1002" s="361">
        <f aca="true" t="shared" si="101" ref="C1002:F1002">SUM(C1003:C1016)</f>
        <v>539</v>
      </c>
      <c r="D1002" s="361">
        <f t="shared" si="101"/>
        <v>0</v>
      </c>
      <c r="E1002" s="361">
        <f t="shared" si="101"/>
        <v>0</v>
      </c>
      <c r="F1002" s="361">
        <f t="shared" si="101"/>
        <v>0</v>
      </c>
      <c r="G1002" s="253"/>
    </row>
    <row r="1003" spans="1:7" ht="18.75" customHeight="1">
      <c r="A1003" s="360" t="s">
        <v>72</v>
      </c>
      <c r="B1003" s="361">
        <f aca="true" t="shared" si="102" ref="B1002:B1009">SUM(C1003:F1003)</f>
        <v>141</v>
      </c>
      <c r="C1003" s="361">
        <v>141</v>
      </c>
      <c r="D1003" s="361"/>
      <c r="E1003" s="361"/>
      <c r="F1003" s="361"/>
      <c r="G1003" s="253"/>
    </row>
    <row r="1004" spans="1:7" ht="18.75" customHeight="1">
      <c r="A1004" s="360" t="s">
        <v>73</v>
      </c>
      <c r="B1004" s="361">
        <f t="shared" si="102"/>
        <v>0</v>
      </c>
      <c r="C1004" s="361"/>
      <c r="D1004" s="361"/>
      <c r="E1004" s="361"/>
      <c r="F1004" s="361"/>
      <c r="G1004" s="253"/>
    </row>
    <row r="1005" spans="1:7" ht="18.75" customHeight="1">
      <c r="A1005" s="360" t="s">
        <v>81</v>
      </c>
      <c r="B1005" s="361">
        <f t="shared" si="102"/>
        <v>155</v>
      </c>
      <c r="C1005" s="361">
        <v>155</v>
      </c>
      <c r="D1005" s="361"/>
      <c r="E1005" s="361"/>
      <c r="F1005" s="361"/>
      <c r="G1005" s="253"/>
    </row>
    <row r="1006" spans="1:7" ht="18.75" customHeight="1">
      <c r="A1006" s="360" t="s">
        <v>845</v>
      </c>
      <c r="B1006" s="361">
        <f t="shared" si="102"/>
        <v>0</v>
      </c>
      <c r="C1006" s="361"/>
      <c r="D1006" s="361"/>
      <c r="E1006" s="361"/>
      <c r="F1006" s="361"/>
      <c r="G1006" s="253"/>
    </row>
    <row r="1007" spans="1:7" ht="18.75" customHeight="1">
      <c r="A1007" s="360" t="s">
        <v>846</v>
      </c>
      <c r="B1007" s="361">
        <f t="shared" si="102"/>
        <v>0</v>
      </c>
      <c r="C1007" s="361"/>
      <c r="D1007" s="361"/>
      <c r="E1007" s="361"/>
      <c r="F1007" s="361"/>
      <c r="G1007" s="253"/>
    </row>
    <row r="1008" spans="1:7" ht="18.75" customHeight="1">
      <c r="A1008" s="360" t="s">
        <v>847</v>
      </c>
      <c r="B1008" s="361">
        <f t="shared" si="102"/>
        <v>0</v>
      </c>
      <c r="C1008" s="361"/>
      <c r="D1008" s="361"/>
      <c r="E1008" s="361"/>
      <c r="F1008" s="361"/>
      <c r="G1008" s="253"/>
    </row>
    <row r="1009" spans="1:7" ht="18.75" customHeight="1">
      <c r="A1009" s="360" t="s">
        <v>848</v>
      </c>
      <c r="B1009" s="361">
        <f t="shared" si="102"/>
        <v>0</v>
      </c>
      <c r="C1009" s="361"/>
      <c r="D1009" s="361"/>
      <c r="E1009" s="361"/>
      <c r="F1009" s="361"/>
      <c r="G1009" s="253"/>
    </row>
    <row r="1010" spans="1:7" ht="18.75" customHeight="1">
      <c r="A1010" s="360" t="s">
        <v>849</v>
      </c>
      <c r="B1010" s="361">
        <f aca="true" t="shared" si="103" ref="B1010:B1066">SUM(C1010:F1010)</f>
        <v>0</v>
      </c>
      <c r="C1010" s="361"/>
      <c r="D1010" s="361"/>
      <c r="E1010" s="361"/>
      <c r="F1010" s="361"/>
      <c r="G1010" s="253"/>
    </row>
    <row r="1011" spans="1:7" ht="18.75" customHeight="1">
      <c r="A1011" s="360" t="s">
        <v>850</v>
      </c>
      <c r="B1011" s="361">
        <f t="shared" si="103"/>
        <v>0</v>
      </c>
      <c r="C1011" s="361"/>
      <c r="D1011" s="361"/>
      <c r="E1011" s="361"/>
      <c r="F1011" s="361"/>
      <c r="G1011" s="253"/>
    </row>
    <row r="1012" spans="1:7" ht="18.75" customHeight="1">
      <c r="A1012" s="360" t="s">
        <v>851</v>
      </c>
      <c r="B1012" s="361">
        <f t="shared" si="103"/>
        <v>0</v>
      </c>
      <c r="C1012" s="361"/>
      <c r="D1012" s="361"/>
      <c r="E1012" s="361"/>
      <c r="F1012" s="361"/>
      <c r="G1012" s="253"/>
    </row>
    <row r="1013" spans="1:7" ht="18.75" customHeight="1">
      <c r="A1013" s="360" t="s">
        <v>852</v>
      </c>
      <c r="B1013" s="361">
        <f t="shared" si="103"/>
        <v>0</v>
      </c>
      <c r="C1013" s="361"/>
      <c r="D1013" s="361"/>
      <c r="E1013" s="361"/>
      <c r="F1013" s="361"/>
      <c r="G1013" s="253"/>
    </row>
    <row r="1014" spans="1:7" ht="18.75" customHeight="1">
      <c r="A1014" s="360" t="s">
        <v>796</v>
      </c>
      <c r="B1014" s="361">
        <f t="shared" si="103"/>
        <v>0</v>
      </c>
      <c r="C1014" s="361"/>
      <c r="D1014" s="361"/>
      <c r="E1014" s="361"/>
      <c r="F1014" s="361"/>
      <c r="G1014" s="253"/>
    </row>
    <row r="1015" spans="1:7" ht="18.75" customHeight="1">
      <c r="A1015" s="360" t="s">
        <v>853</v>
      </c>
      <c r="B1015" s="361">
        <f t="shared" si="103"/>
        <v>0</v>
      </c>
      <c r="C1015" s="361"/>
      <c r="D1015" s="361"/>
      <c r="E1015" s="361"/>
      <c r="F1015" s="361"/>
      <c r="G1015" s="253"/>
    </row>
    <row r="1016" spans="1:7" ht="18.75" customHeight="1">
      <c r="A1016" s="360" t="s">
        <v>854</v>
      </c>
      <c r="B1016" s="361">
        <f t="shared" si="103"/>
        <v>243</v>
      </c>
      <c r="C1016" s="361">
        <v>243</v>
      </c>
      <c r="D1016" s="361"/>
      <c r="E1016" s="361"/>
      <c r="F1016" s="361"/>
      <c r="G1016" s="253"/>
    </row>
    <row r="1017" spans="1:7" ht="18.75" customHeight="1">
      <c r="A1017" s="360" t="s">
        <v>855</v>
      </c>
      <c r="B1017" s="361">
        <f t="shared" si="103"/>
        <v>416</v>
      </c>
      <c r="C1017" s="361">
        <f aca="true" t="shared" si="104" ref="C1017:F1017">SUM(C1018:C1023)</f>
        <v>416</v>
      </c>
      <c r="D1017" s="361"/>
      <c r="E1017" s="361">
        <f t="shared" si="104"/>
        <v>0</v>
      </c>
      <c r="F1017" s="361">
        <f t="shared" si="104"/>
        <v>0</v>
      </c>
      <c r="G1017" s="253"/>
    </row>
    <row r="1018" spans="1:7" ht="18.75" customHeight="1">
      <c r="A1018" s="360" t="s">
        <v>72</v>
      </c>
      <c r="B1018" s="361">
        <f t="shared" si="103"/>
        <v>0</v>
      </c>
      <c r="C1018" s="361"/>
      <c r="D1018" s="361"/>
      <c r="E1018" s="361"/>
      <c r="F1018" s="361"/>
      <c r="G1018" s="253"/>
    </row>
    <row r="1019" spans="1:7" ht="18.75" customHeight="1">
      <c r="A1019" s="360" t="s">
        <v>73</v>
      </c>
      <c r="B1019" s="361">
        <f t="shared" si="103"/>
        <v>0</v>
      </c>
      <c r="C1019" s="361"/>
      <c r="D1019" s="361"/>
      <c r="E1019" s="361"/>
      <c r="F1019" s="361"/>
      <c r="G1019" s="253"/>
    </row>
    <row r="1020" spans="1:7" ht="18.75" customHeight="1">
      <c r="A1020" s="360" t="s">
        <v>74</v>
      </c>
      <c r="B1020" s="361">
        <f t="shared" si="103"/>
        <v>0</v>
      </c>
      <c r="C1020" s="361"/>
      <c r="D1020" s="361"/>
      <c r="E1020" s="361"/>
      <c r="F1020" s="361"/>
      <c r="G1020" s="253"/>
    </row>
    <row r="1021" spans="1:7" ht="18.75" customHeight="1">
      <c r="A1021" s="360" t="s">
        <v>856</v>
      </c>
      <c r="B1021" s="361">
        <f t="shared" si="103"/>
        <v>0</v>
      </c>
      <c r="C1021" s="361"/>
      <c r="D1021" s="361"/>
      <c r="E1021" s="361"/>
      <c r="F1021" s="361"/>
      <c r="G1021" s="253"/>
    </row>
    <row r="1022" spans="1:7" ht="18.75" customHeight="1">
      <c r="A1022" s="360" t="s">
        <v>857</v>
      </c>
      <c r="B1022" s="361">
        <f t="shared" si="103"/>
        <v>0</v>
      </c>
      <c r="C1022" s="361"/>
      <c r="D1022" s="361"/>
      <c r="E1022" s="361"/>
      <c r="F1022" s="361"/>
      <c r="G1022" s="253"/>
    </row>
    <row r="1023" spans="1:7" ht="18.75" customHeight="1">
      <c r="A1023" s="360" t="s">
        <v>858</v>
      </c>
      <c r="B1023" s="361">
        <f t="shared" si="103"/>
        <v>416</v>
      </c>
      <c r="C1023" s="361">
        <v>416</v>
      </c>
      <c r="D1023" s="361"/>
      <c r="E1023" s="361"/>
      <c r="F1023" s="361"/>
      <c r="G1023" s="253"/>
    </row>
    <row r="1024" spans="1:7" ht="18.75" customHeight="1">
      <c r="A1024" s="360" t="s">
        <v>859</v>
      </c>
      <c r="B1024" s="361">
        <f t="shared" si="103"/>
        <v>0</v>
      </c>
      <c r="C1024" s="361"/>
      <c r="D1024" s="361"/>
      <c r="E1024" s="361"/>
      <c r="F1024" s="361"/>
      <c r="G1024" s="253"/>
    </row>
    <row r="1025" spans="1:7" ht="18.75" customHeight="1">
      <c r="A1025" s="360" t="s">
        <v>72</v>
      </c>
      <c r="B1025" s="361">
        <f t="shared" si="103"/>
        <v>0</v>
      </c>
      <c r="C1025" s="361"/>
      <c r="D1025" s="361"/>
      <c r="E1025" s="361"/>
      <c r="F1025" s="361"/>
      <c r="G1025" s="253"/>
    </row>
    <row r="1026" spans="1:7" ht="18.75" customHeight="1">
      <c r="A1026" s="360" t="s">
        <v>73</v>
      </c>
      <c r="B1026" s="361">
        <f t="shared" si="103"/>
        <v>0</v>
      </c>
      <c r="C1026" s="361"/>
      <c r="D1026" s="361"/>
      <c r="E1026" s="361"/>
      <c r="F1026" s="361"/>
      <c r="G1026" s="253"/>
    </row>
    <row r="1027" spans="1:7" ht="18.75" customHeight="1">
      <c r="A1027" s="360" t="s">
        <v>74</v>
      </c>
      <c r="B1027" s="361">
        <f t="shared" si="103"/>
        <v>0</v>
      </c>
      <c r="C1027" s="361"/>
      <c r="D1027" s="361"/>
      <c r="E1027" s="361"/>
      <c r="F1027" s="361"/>
      <c r="G1027" s="253"/>
    </row>
    <row r="1028" spans="1:7" ht="18.75" customHeight="1">
      <c r="A1028" s="360" t="s">
        <v>860</v>
      </c>
      <c r="B1028" s="361">
        <f t="shared" si="103"/>
        <v>0</v>
      </c>
      <c r="C1028" s="361"/>
      <c r="D1028" s="361"/>
      <c r="E1028" s="361"/>
      <c r="F1028" s="361"/>
      <c r="G1028" s="253"/>
    </row>
    <row r="1029" spans="1:7" ht="18.75" customHeight="1">
      <c r="A1029" s="360" t="s">
        <v>861</v>
      </c>
      <c r="B1029" s="361">
        <f t="shared" si="103"/>
        <v>0</v>
      </c>
      <c r="C1029" s="361"/>
      <c r="D1029" s="361"/>
      <c r="E1029" s="361"/>
      <c r="F1029" s="361"/>
      <c r="G1029" s="253"/>
    </row>
    <row r="1030" spans="1:7" ht="18.75" customHeight="1">
      <c r="A1030" s="360" t="s">
        <v>862</v>
      </c>
      <c r="B1030" s="361">
        <f t="shared" si="103"/>
        <v>0</v>
      </c>
      <c r="C1030" s="361"/>
      <c r="D1030" s="361"/>
      <c r="E1030" s="361"/>
      <c r="F1030" s="361"/>
      <c r="G1030" s="253"/>
    </row>
    <row r="1031" spans="1:7" ht="18.75" customHeight="1">
      <c r="A1031" s="360" t="s">
        <v>863</v>
      </c>
      <c r="B1031" s="361">
        <f t="shared" si="103"/>
        <v>0</v>
      </c>
      <c r="C1031" s="361"/>
      <c r="D1031" s="361"/>
      <c r="E1031" s="361"/>
      <c r="F1031" s="361"/>
      <c r="G1031" s="253"/>
    </row>
    <row r="1032" spans="1:7" ht="18.75" customHeight="1">
      <c r="A1032" s="360" t="s">
        <v>864</v>
      </c>
      <c r="B1032" s="361">
        <f t="shared" si="103"/>
        <v>0</v>
      </c>
      <c r="C1032" s="361"/>
      <c r="D1032" s="361"/>
      <c r="E1032" s="361"/>
      <c r="F1032" s="361"/>
      <c r="G1032" s="253"/>
    </row>
    <row r="1033" spans="1:7" ht="18.75" customHeight="1">
      <c r="A1033" s="360" t="s">
        <v>865</v>
      </c>
      <c r="B1033" s="361">
        <f t="shared" si="103"/>
        <v>0</v>
      </c>
      <c r="C1033" s="361"/>
      <c r="D1033" s="361"/>
      <c r="E1033" s="361"/>
      <c r="F1033" s="361"/>
      <c r="G1033" s="253"/>
    </row>
    <row r="1034" spans="1:7" ht="18.75" customHeight="1">
      <c r="A1034" s="360" t="s">
        <v>866</v>
      </c>
      <c r="B1034" s="361">
        <f t="shared" si="103"/>
        <v>0</v>
      </c>
      <c r="C1034" s="361"/>
      <c r="D1034" s="361"/>
      <c r="E1034" s="361"/>
      <c r="F1034" s="361"/>
      <c r="G1034" s="253"/>
    </row>
    <row r="1035" spans="1:7" ht="18.75" customHeight="1">
      <c r="A1035" s="360" t="s">
        <v>867</v>
      </c>
      <c r="B1035" s="361">
        <f t="shared" si="103"/>
        <v>0</v>
      </c>
      <c r="C1035" s="361"/>
      <c r="D1035" s="361"/>
      <c r="E1035" s="361"/>
      <c r="F1035" s="361"/>
      <c r="G1035" s="253"/>
    </row>
    <row r="1036" spans="1:7" ht="18.75" customHeight="1">
      <c r="A1036" s="360" t="s">
        <v>868</v>
      </c>
      <c r="B1036" s="361">
        <f t="shared" si="103"/>
        <v>0</v>
      </c>
      <c r="C1036" s="361"/>
      <c r="D1036" s="361"/>
      <c r="E1036" s="361"/>
      <c r="F1036" s="361"/>
      <c r="G1036" s="253"/>
    </row>
    <row r="1037" spans="1:7" ht="18.75" customHeight="1">
      <c r="A1037" s="360" t="s">
        <v>869</v>
      </c>
      <c r="B1037" s="361">
        <f t="shared" si="103"/>
        <v>1030</v>
      </c>
      <c r="C1037" s="361">
        <f aca="true" t="shared" si="105" ref="C1037:F1037">C1038+C1048+C1054</f>
        <v>1030</v>
      </c>
      <c r="D1037" s="361">
        <f t="shared" si="105"/>
        <v>0</v>
      </c>
      <c r="E1037" s="361">
        <f t="shared" si="105"/>
        <v>0</v>
      </c>
      <c r="F1037" s="361">
        <f t="shared" si="105"/>
        <v>0</v>
      </c>
      <c r="G1037" s="253"/>
    </row>
    <row r="1038" spans="1:7" ht="18.75" customHeight="1">
      <c r="A1038" s="360" t="s">
        <v>870</v>
      </c>
      <c r="B1038" s="361">
        <f t="shared" si="103"/>
        <v>398</v>
      </c>
      <c r="C1038" s="361">
        <f aca="true" t="shared" si="106" ref="C1038:F1038">SUM(C1039:C1047)</f>
        <v>398</v>
      </c>
      <c r="D1038" s="361"/>
      <c r="E1038" s="361">
        <f t="shared" si="106"/>
        <v>0</v>
      </c>
      <c r="F1038" s="361">
        <f t="shared" si="106"/>
        <v>0</v>
      </c>
      <c r="G1038" s="253"/>
    </row>
    <row r="1039" spans="1:7" ht="18.75" customHeight="1">
      <c r="A1039" s="360" t="s">
        <v>72</v>
      </c>
      <c r="B1039" s="361">
        <f t="shared" si="103"/>
        <v>307</v>
      </c>
      <c r="C1039" s="361">
        <v>307</v>
      </c>
      <c r="D1039" s="361"/>
      <c r="E1039" s="361"/>
      <c r="F1039" s="361"/>
      <c r="G1039" s="253"/>
    </row>
    <row r="1040" spans="1:7" ht="18.75" customHeight="1">
      <c r="A1040" s="360" t="s">
        <v>73</v>
      </c>
      <c r="B1040" s="361">
        <f t="shared" si="103"/>
        <v>0</v>
      </c>
      <c r="C1040" s="361"/>
      <c r="D1040" s="361"/>
      <c r="E1040" s="361"/>
      <c r="F1040" s="361"/>
      <c r="G1040" s="253"/>
    </row>
    <row r="1041" spans="1:7" ht="18.75" customHeight="1">
      <c r="A1041" s="360" t="s">
        <v>74</v>
      </c>
      <c r="B1041" s="361">
        <f t="shared" si="103"/>
        <v>12</v>
      </c>
      <c r="C1041" s="361">
        <v>12</v>
      </c>
      <c r="D1041" s="361"/>
      <c r="E1041" s="361"/>
      <c r="F1041" s="361"/>
      <c r="G1041" s="253"/>
    </row>
    <row r="1042" spans="1:7" ht="18.75" customHeight="1">
      <c r="A1042" s="360" t="s">
        <v>871</v>
      </c>
      <c r="B1042" s="361">
        <f t="shared" si="103"/>
        <v>0</v>
      </c>
      <c r="C1042" s="361"/>
      <c r="D1042" s="361"/>
      <c r="E1042" s="361"/>
      <c r="F1042" s="361"/>
      <c r="G1042" s="253"/>
    </row>
    <row r="1043" spans="1:7" ht="18.75" customHeight="1">
      <c r="A1043" s="360" t="s">
        <v>872</v>
      </c>
      <c r="B1043" s="361">
        <f t="shared" si="103"/>
        <v>0</v>
      </c>
      <c r="C1043" s="361"/>
      <c r="D1043" s="361"/>
      <c r="E1043" s="361"/>
      <c r="F1043" s="361"/>
      <c r="G1043" s="253"/>
    </row>
    <row r="1044" spans="1:7" ht="18.75" customHeight="1">
      <c r="A1044" s="360" t="s">
        <v>873</v>
      </c>
      <c r="B1044" s="361">
        <f t="shared" si="103"/>
        <v>0</v>
      </c>
      <c r="C1044" s="361"/>
      <c r="D1044" s="361"/>
      <c r="E1044" s="361"/>
      <c r="F1044" s="361"/>
      <c r="G1044" s="253"/>
    </row>
    <row r="1045" spans="1:7" ht="18.75" customHeight="1">
      <c r="A1045" s="360" t="s">
        <v>874</v>
      </c>
      <c r="B1045" s="361">
        <f t="shared" si="103"/>
        <v>0</v>
      </c>
      <c r="C1045" s="361"/>
      <c r="D1045" s="361"/>
      <c r="E1045" s="361"/>
      <c r="F1045" s="361"/>
      <c r="G1045" s="253"/>
    </row>
    <row r="1046" spans="1:7" ht="18.75" customHeight="1">
      <c r="A1046" s="360" t="s">
        <v>81</v>
      </c>
      <c r="B1046" s="361">
        <f t="shared" si="103"/>
        <v>79</v>
      </c>
      <c r="C1046" s="361">
        <v>79</v>
      </c>
      <c r="D1046" s="361"/>
      <c r="E1046" s="361"/>
      <c r="F1046" s="361"/>
      <c r="G1046" s="253"/>
    </row>
    <row r="1047" spans="1:7" ht="18.75" customHeight="1">
      <c r="A1047" s="360" t="s">
        <v>875</v>
      </c>
      <c r="B1047" s="361">
        <f t="shared" si="103"/>
        <v>0</v>
      </c>
      <c r="C1047" s="361"/>
      <c r="D1047" s="361"/>
      <c r="E1047" s="361"/>
      <c r="F1047" s="361"/>
      <c r="G1047" s="253"/>
    </row>
    <row r="1048" spans="1:7" ht="18.75" customHeight="1">
      <c r="A1048" s="360" t="s">
        <v>876</v>
      </c>
      <c r="B1048" s="361">
        <f t="shared" si="103"/>
        <v>632</v>
      </c>
      <c r="C1048" s="361">
        <f>SUM(C1049:C1053)</f>
        <v>632</v>
      </c>
      <c r="D1048" s="361">
        <f>SUM(D1049:D1053)</f>
        <v>0</v>
      </c>
      <c r="E1048" s="361"/>
      <c r="F1048" s="361"/>
      <c r="G1048" s="253"/>
    </row>
    <row r="1049" spans="1:7" ht="18.75" customHeight="1">
      <c r="A1049" s="360" t="s">
        <v>72</v>
      </c>
      <c r="B1049" s="361">
        <f t="shared" si="103"/>
        <v>0</v>
      </c>
      <c r="C1049" s="361"/>
      <c r="D1049" s="361"/>
      <c r="E1049" s="361"/>
      <c r="F1049" s="361"/>
      <c r="G1049" s="253"/>
    </row>
    <row r="1050" spans="1:7" ht="18.75" customHeight="1">
      <c r="A1050" s="360" t="s">
        <v>73</v>
      </c>
      <c r="B1050" s="361">
        <f t="shared" si="103"/>
        <v>632</v>
      </c>
      <c r="C1050" s="361">
        <v>632</v>
      </c>
      <c r="D1050" s="361"/>
      <c r="E1050" s="361"/>
      <c r="F1050" s="361"/>
      <c r="G1050" s="253"/>
    </row>
    <row r="1051" spans="1:7" ht="18.75" customHeight="1">
      <c r="A1051" s="360" t="s">
        <v>74</v>
      </c>
      <c r="B1051" s="361">
        <f t="shared" si="103"/>
        <v>0</v>
      </c>
      <c r="C1051" s="361"/>
      <c r="D1051" s="361"/>
      <c r="E1051" s="361"/>
      <c r="F1051" s="361"/>
      <c r="G1051" s="253"/>
    </row>
    <row r="1052" spans="1:7" ht="18.75" customHeight="1">
      <c r="A1052" s="360" t="s">
        <v>877</v>
      </c>
      <c r="B1052" s="361">
        <f t="shared" si="103"/>
        <v>0</v>
      </c>
      <c r="C1052" s="361"/>
      <c r="D1052" s="361"/>
      <c r="E1052" s="361"/>
      <c r="F1052" s="361"/>
      <c r="G1052" s="253"/>
    </row>
    <row r="1053" spans="1:7" ht="18.75" customHeight="1">
      <c r="A1053" s="360" t="s">
        <v>878</v>
      </c>
      <c r="B1053" s="361">
        <f t="shared" si="103"/>
        <v>0</v>
      </c>
      <c r="C1053" s="361"/>
      <c r="D1053" s="361"/>
      <c r="E1053" s="361"/>
      <c r="F1053" s="361"/>
      <c r="G1053" s="253"/>
    </row>
    <row r="1054" spans="1:7" ht="18.75" customHeight="1">
      <c r="A1054" s="360" t="s">
        <v>879</v>
      </c>
      <c r="B1054" s="361">
        <f t="shared" si="103"/>
        <v>0</v>
      </c>
      <c r="C1054" s="361">
        <f aca="true" t="shared" si="107" ref="C1054:F1054">SUM(C1055:C1056)</f>
        <v>0</v>
      </c>
      <c r="D1054" s="361">
        <f t="shared" si="107"/>
        <v>0</v>
      </c>
      <c r="E1054" s="361">
        <f t="shared" si="107"/>
        <v>0</v>
      </c>
      <c r="F1054" s="361">
        <f t="shared" si="107"/>
        <v>0</v>
      </c>
      <c r="G1054" s="253"/>
    </row>
    <row r="1055" spans="1:7" ht="18.75" customHeight="1">
      <c r="A1055" s="360" t="s">
        <v>880</v>
      </c>
      <c r="B1055" s="361">
        <f t="shared" si="103"/>
        <v>0</v>
      </c>
      <c r="C1055" s="361"/>
      <c r="D1055" s="361"/>
      <c r="E1055" s="361"/>
      <c r="F1055" s="361"/>
      <c r="G1055" s="253"/>
    </row>
    <row r="1056" spans="1:7" ht="18.75" customHeight="1">
      <c r="A1056" s="360" t="s">
        <v>881</v>
      </c>
      <c r="B1056" s="361">
        <f t="shared" si="103"/>
        <v>0</v>
      </c>
      <c r="C1056" s="361"/>
      <c r="D1056" s="361"/>
      <c r="E1056" s="361"/>
      <c r="F1056" s="361"/>
      <c r="G1056" s="253"/>
    </row>
    <row r="1057" spans="1:7" ht="18.75" customHeight="1">
      <c r="A1057" s="360" t="s">
        <v>882</v>
      </c>
      <c r="B1057" s="361">
        <f t="shared" si="103"/>
        <v>152</v>
      </c>
      <c r="C1057" s="361">
        <f aca="true" t="shared" si="108" ref="C1057:F1057">C1058+C1065+C1075+C1081+C1084</f>
        <v>152</v>
      </c>
      <c r="D1057" s="361">
        <f t="shared" si="108"/>
        <v>0</v>
      </c>
      <c r="E1057" s="361">
        <f t="shared" si="108"/>
        <v>0</v>
      </c>
      <c r="F1057" s="361">
        <f t="shared" si="108"/>
        <v>0</v>
      </c>
      <c r="G1057" s="253"/>
    </row>
    <row r="1058" spans="1:7" ht="18.75" customHeight="1">
      <c r="A1058" s="360" t="s">
        <v>883</v>
      </c>
      <c r="B1058" s="361">
        <f t="shared" si="103"/>
        <v>152</v>
      </c>
      <c r="C1058" s="361">
        <f aca="true" t="shared" si="109" ref="C1058:F1058">SUM(C1059:C1064)</f>
        <v>152</v>
      </c>
      <c r="D1058" s="361"/>
      <c r="E1058" s="361">
        <f t="shared" si="109"/>
        <v>0</v>
      </c>
      <c r="F1058" s="361">
        <f t="shared" si="109"/>
        <v>0</v>
      </c>
      <c r="G1058" s="253"/>
    </row>
    <row r="1059" spans="1:7" ht="18.75" customHeight="1">
      <c r="A1059" s="360" t="s">
        <v>72</v>
      </c>
      <c r="B1059" s="361">
        <f t="shared" si="103"/>
        <v>54</v>
      </c>
      <c r="C1059" s="361">
        <v>54</v>
      </c>
      <c r="D1059" s="361"/>
      <c r="E1059" s="361"/>
      <c r="F1059" s="361"/>
      <c r="G1059" s="253"/>
    </row>
    <row r="1060" spans="1:7" ht="18.75" customHeight="1">
      <c r="A1060" s="360" t="s">
        <v>73</v>
      </c>
      <c r="B1060" s="361">
        <f t="shared" si="103"/>
        <v>0</v>
      </c>
      <c r="C1060" s="361"/>
      <c r="D1060" s="361"/>
      <c r="E1060" s="361"/>
      <c r="F1060" s="361"/>
      <c r="G1060" s="253"/>
    </row>
    <row r="1061" spans="1:7" ht="18.75" customHeight="1">
      <c r="A1061" s="360" t="s">
        <v>74</v>
      </c>
      <c r="B1061" s="361">
        <f t="shared" si="103"/>
        <v>0</v>
      </c>
      <c r="C1061" s="361"/>
      <c r="D1061" s="361"/>
      <c r="E1061" s="361"/>
      <c r="F1061" s="361"/>
      <c r="G1061" s="253"/>
    </row>
    <row r="1062" spans="1:7" ht="18.75" customHeight="1">
      <c r="A1062" s="360" t="s">
        <v>884</v>
      </c>
      <c r="B1062" s="361">
        <f t="shared" si="103"/>
        <v>0</v>
      </c>
      <c r="C1062" s="361"/>
      <c r="D1062" s="361"/>
      <c r="E1062" s="361"/>
      <c r="F1062" s="361"/>
      <c r="G1062" s="253"/>
    </row>
    <row r="1063" spans="1:7" ht="18.75" customHeight="1">
      <c r="A1063" s="360" t="s">
        <v>81</v>
      </c>
      <c r="B1063" s="361">
        <f t="shared" si="103"/>
        <v>58</v>
      </c>
      <c r="C1063" s="361">
        <v>58</v>
      </c>
      <c r="D1063" s="361"/>
      <c r="E1063" s="361"/>
      <c r="F1063" s="361"/>
      <c r="G1063" s="253"/>
    </row>
    <row r="1064" spans="1:7" ht="18.75" customHeight="1">
      <c r="A1064" s="360" t="s">
        <v>885</v>
      </c>
      <c r="B1064" s="361">
        <f t="shared" si="103"/>
        <v>40</v>
      </c>
      <c r="C1064" s="361">
        <v>40</v>
      </c>
      <c r="D1064" s="361"/>
      <c r="E1064" s="361"/>
      <c r="F1064" s="361"/>
      <c r="G1064" s="253"/>
    </row>
    <row r="1065" spans="1:7" ht="18.75" customHeight="1">
      <c r="A1065" s="360" t="s">
        <v>886</v>
      </c>
      <c r="B1065" s="361">
        <f t="shared" si="103"/>
        <v>0</v>
      </c>
      <c r="C1065" s="361"/>
      <c r="D1065" s="361"/>
      <c r="E1065" s="361"/>
      <c r="F1065" s="361"/>
      <c r="G1065" s="253"/>
    </row>
    <row r="1066" spans="1:7" ht="18.75" customHeight="1">
      <c r="A1066" s="360" t="s">
        <v>887</v>
      </c>
      <c r="B1066" s="361">
        <f t="shared" si="103"/>
        <v>0</v>
      </c>
      <c r="C1066" s="361"/>
      <c r="D1066" s="361"/>
      <c r="E1066" s="361"/>
      <c r="F1066" s="361"/>
      <c r="G1066" s="253"/>
    </row>
    <row r="1067" spans="1:7" ht="18.75" customHeight="1">
      <c r="A1067" s="360" t="s">
        <v>888</v>
      </c>
      <c r="B1067" s="361">
        <f aca="true" t="shared" si="110" ref="B1067:B1130">SUM(C1067:F1067)</f>
        <v>0</v>
      </c>
      <c r="C1067" s="361"/>
      <c r="D1067" s="361"/>
      <c r="E1067" s="361"/>
      <c r="F1067" s="361"/>
      <c r="G1067" s="253"/>
    </row>
    <row r="1068" spans="1:7" ht="18.75" customHeight="1">
      <c r="A1068" s="360" t="s">
        <v>889</v>
      </c>
      <c r="B1068" s="361">
        <f t="shared" si="110"/>
        <v>0</v>
      </c>
      <c r="C1068" s="361"/>
      <c r="D1068" s="361"/>
      <c r="E1068" s="361"/>
      <c r="F1068" s="361"/>
      <c r="G1068" s="253"/>
    </row>
    <row r="1069" spans="1:7" ht="18.75" customHeight="1">
      <c r="A1069" s="360" t="s">
        <v>890</v>
      </c>
      <c r="B1069" s="361">
        <f t="shared" si="110"/>
        <v>0</v>
      </c>
      <c r="C1069" s="361"/>
      <c r="D1069" s="361"/>
      <c r="E1069" s="361"/>
      <c r="F1069" s="361"/>
      <c r="G1069" s="253"/>
    </row>
    <row r="1070" spans="1:7" ht="18.75" customHeight="1">
      <c r="A1070" s="360" t="s">
        <v>891</v>
      </c>
      <c r="B1070" s="361">
        <f t="shared" si="110"/>
        <v>0</v>
      </c>
      <c r="C1070" s="361"/>
      <c r="D1070" s="361"/>
      <c r="E1070" s="361"/>
      <c r="F1070" s="361"/>
      <c r="G1070" s="253"/>
    </row>
    <row r="1071" spans="1:7" ht="18.75" customHeight="1">
      <c r="A1071" s="360" t="s">
        <v>892</v>
      </c>
      <c r="B1071" s="361">
        <f t="shared" si="110"/>
        <v>0</v>
      </c>
      <c r="C1071" s="361"/>
      <c r="D1071" s="361"/>
      <c r="E1071" s="361"/>
      <c r="F1071" s="361"/>
      <c r="G1071" s="253"/>
    </row>
    <row r="1072" spans="1:7" ht="18.75" customHeight="1">
      <c r="A1072" s="360" t="s">
        <v>893</v>
      </c>
      <c r="B1072" s="361">
        <f t="shared" si="110"/>
        <v>0</v>
      </c>
      <c r="C1072" s="361"/>
      <c r="D1072" s="361"/>
      <c r="E1072" s="361"/>
      <c r="F1072" s="361"/>
      <c r="G1072" s="253"/>
    </row>
    <row r="1073" spans="1:7" ht="18.75" customHeight="1">
      <c r="A1073" s="360" t="s">
        <v>894</v>
      </c>
      <c r="B1073" s="361">
        <f t="shared" si="110"/>
        <v>0</v>
      </c>
      <c r="C1073" s="361"/>
      <c r="D1073" s="361"/>
      <c r="E1073" s="361"/>
      <c r="F1073" s="361"/>
      <c r="G1073" s="253"/>
    </row>
    <row r="1074" spans="1:7" ht="18.75" customHeight="1">
      <c r="A1074" s="360" t="s">
        <v>895</v>
      </c>
      <c r="B1074" s="361">
        <f t="shared" si="110"/>
        <v>0</v>
      </c>
      <c r="C1074" s="361"/>
      <c r="D1074" s="361"/>
      <c r="E1074" s="361"/>
      <c r="F1074" s="361"/>
      <c r="G1074" s="253"/>
    </row>
    <row r="1075" spans="1:7" ht="18.75" customHeight="1">
      <c r="A1075" s="360" t="s">
        <v>896</v>
      </c>
      <c r="B1075" s="361">
        <f t="shared" si="110"/>
        <v>0</v>
      </c>
      <c r="C1075" s="361"/>
      <c r="D1075" s="361"/>
      <c r="E1075" s="361"/>
      <c r="F1075" s="361"/>
      <c r="G1075" s="253"/>
    </row>
    <row r="1076" spans="1:7" ht="18.75" customHeight="1">
      <c r="A1076" s="360" t="s">
        <v>897</v>
      </c>
      <c r="B1076" s="361">
        <f t="shared" si="110"/>
        <v>0</v>
      </c>
      <c r="C1076" s="361"/>
      <c r="D1076" s="361"/>
      <c r="E1076" s="361"/>
      <c r="F1076" s="361"/>
      <c r="G1076" s="253"/>
    </row>
    <row r="1077" spans="1:7" ht="18.75" customHeight="1">
      <c r="A1077" s="360" t="s">
        <v>898</v>
      </c>
      <c r="B1077" s="361">
        <f t="shared" si="110"/>
        <v>0</v>
      </c>
      <c r="C1077" s="361"/>
      <c r="D1077" s="361"/>
      <c r="E1077" s="361"/>
      <c r="F1077" s="361"/>
      <c r="G1077" s="253"/>
    </row>
    <row r="1078" spans="1:7" ht="18.75" customHeight="1">
      <c r="A1078" s="360" t="s">
        <v>899</v>
      </c>
      <c r="B1078" s="361">
        <f t="shared" si="110"/>
        <v>0</v>
      </c>
      <c r="C1078" s="361"/>
      <c r="D1078" s="361"/>
      <c r="E1078" s="361"/>
      <c r="F1078" s="361"/>
      <c r="G1078" s="253"/>
    </row>
    <row r="1079" spans="1:7" ht="18.75" customHeight="1">
      <c r="A1079" s="360" t="s">
        <v>900</v>
      </c>
      <c r="B1079" s="361">
        <f t="shared" si="110"/>
        <v>0</v>
      </c>
      <c r="C1079" s="361"/>
      <c r="D1079" s="361"/>
      <c r="E1079" s="361"/>
      <c r="F1079" s="361"/>
      <c r="G1079" s="253"/>
    </row>
    <row r="1080" spans="1:7" ht="18.75" customHeight="1">
      <c r="A1080" s="360" t="s">
        <v>901</v>
      </c>
      <c r="B1080" s="361">
        <f t="shared" si="110"/>
        <v>0</v>
      </c>
      <c r="C1080" s="361"/>
      <c r="D1080" s="361"/>
      <c r="E1080" s="361"/>
      <c r="F1080" s="361"/>
      <c r="G1080" s="253"/>
    </row>
    <row r="1081" spans="1:7" ht="18.75" customHeight="1">
      <c r="A1081" s="360" t="s">
        <v>902</v>
      </c>
      <c r="B1081" s="361">
        <f t="shared" si="110"/>
        <v>0</v>
      </c>
      <c r="C1081" s="361"/>
      <c r="D1081" s="361"/>
      <c r="E1081" s="361"/>
      <c r="F1081" s="361"/>
      <c r="G1081" s="253"/>
    </row>
    <row r="1082" spans="1:7" ht="18.75" customHeight="1">
      <c r="A1082" s="360" t="s">
        <v>903</v>
      </c>
      <c r="B1082" s="361">
        <f t="shared" si="110"/>
        <v>0</v>
      </c>
      <c r="C1082" s="361"/>
      <c r="D1082" s="361"/>
      <c r="E1082" s="361"/>
      <c r="F1082" s="361"/>
      <c r="G1082" s="253"/>
    </row>
    <row r="1083" spans="1:7" ht="18.75" customHeight="1">
      <c r="A1083" s="360" t="s">
        <v>904</v>
      </c>
      <c r="B1083" s="361">
        <f t="shared" si="110"/>
        <v>0</v>
      </c>
      <c r="C1083" s="361"/>
      <c r="D1083" s="361"/>
      <c r="E1083" s="361"/>
      <c r="F1083" s="361"/>
      <c r="G1083" s="253"/>
    </row>
    <row r="1084" spans="1:7" ht="18.75" customHeight="1">
      <c r="A1084" s="360" t="s">
        <v>905</v>
      </c>
      <c r="B1084" s="361">
        <f t="shared" si="110"/>
        <v>0</v>
      </c>
      <c r="C1084" s="361"/>
      <c r="D1084" s="361"/>
      <c r="E1084" s="361"/>
      <c r="F1084" s="361"/>
      <c r="G1084" s="253"/>
    </row>
    <row r="1085" spans="1:7" ht="18.75" customHeight="1">
      <c r="A1085" s="360" t="s">
        <v>906</v>
      </c>
      <c r="B1085" s="361">
        <f t="shared" si="110"/>
        <v>0</v>
      </c>
      <c r="C1085" s="361"/>
      <c r="D1085" s="361"/>
      <c r="E1085" s="361"/>
      <c r="F1085" s="361"/>
      <c r="G1085" s="253"/>
    </row>
    <row r="1086" spans="1:7" ht="18.75" customHeight="1">
      <c r="A1086" s="360" t="s">
        <v>907</v>
      </c>
      <c r="B1086" s="361">
        <f t="shared" si="110"/>
        <v>0</v>
      </c>
      <c r="C1086" s="361"/>
      <c r="D1086" s="361"/>
      <c r="E1086" s="361"/>
      <c r="F1086" s="361"/>
      <c r="G1086" s="253"/>
    </row>
    <row r="1087" spans="1:7" ht="18.75" customHeight="1">
      <c r="A1087" s="360" t="s">
        <v>908</v>
      </c>
      <c r="B1087" s="361">
        <f t="shared" si="110"/>
        <v>1713</v>
      </c>
      <c r="C1087" s="361">
        <f aca="true" t="shared" si="111" ref="C1087:F1087">C1088+C1108+C1110+C1113+C1128</f>
        <v>1713</v>
      </c>
      <c r="D1087" s="361"/>
      <c r="E1087" s="361">
        <f t="shared" si="111"/>
        <v>0</v>
      </c>
      <c r="F1087" s="361">
        <f t="shared" si="111"/>
        <v>0</v>
      </c>
      <c r="G1087" s="253"/>
    </row>
    <row r="1088" spans="1:7" ht="18.75" customHeight="1">
      <c r="A1088" s="360" t="s">
        <v>909</v>
      </c>
      <c r="B1088" s="361">
        <f t="shared" si="110"/>
        <v>1588</v>
      </c>
      <c r="C1088" s="361">
        <f aca="true" t="shared" si="112" ref="C1088:F1088">SUM(C1089:C1107)</f>
        <v>1588</v>
      </c>
      <c r="D1088" s="361"/>
      <c r="E1088" s="361">
        <f t="shared" si="112"/>
        <v>0</v>
      </c>
      <c r="F1088" s="361">
        <f t="shared" si="112"/>
        <v>0</v>
      </c>
      <c r="G1088" s="253"/>
    </row>
    <row r="1089" spans="1:7" ht="18.75" customHeight="1">
      <c r="A1089" s="360" t="s">
        <v>72</v>
      </c>
      <c r="B1089" s="361">
        <f t="shared" si="110"/>
        <v>256</v>
      </c>
      <c r="C1089" s="361">
        <v>256</v>
      </c>
      <c r="D1089" s="361"/>
      <c r="E1089" s="361"/>
      <c r="F1089" s="361"/>
      <c r="G1089" s="253"/>
    </row>
    <row r="1090" spans="1:7" ht="18.75" customHeight="1">
      <c r="A1090" s="360" t="s">
        <v>73</v>
      </c>
      <c r="B1090" s="361">
        <f t="shared" si="110"/>
        <v>478</v>
      </c>
      <c r="C1090" s="361">
        <v>478</v>
      </c>
      <c r="D1090" s="361"/>
      <c r="E1090" s="361"/>
      <c r="F1090" s="361"/>
      <c r="G1090" s="253"/>
    </row>
    <row r="1091" spans="1:7" ht="18.75" customHeight="1">
      <c r="A1091" s="360" t="s">
        <v>74</v>
      </c>
      <c r="B1091" s="361">
        <f t="shared" si="110"/>
        <v>338</v>
      </c>
      <c r="C1091" s="361">
        <v>338</v>
      </c>
      <c r="D1091" s="361"/>
      <c r="E1091" s="361"/>
      <c r="F1091" s="361"/>
      <c r="G1091" s="253"/>
    </row>
    <row r="1092" spans="1:7" ht="18.75" customHeight="1">
      <c r="A1092" s="360" t="s">
        <v>81</v>
      </c>
      <c r="B1092" s="361">
        <f t="shared" si="110"/>
        <v>0</v>
      </c>
      <c r="C1092" s="361"/>
      <c r="D1092" s="361"/>
      <c r="E1092" s="361"/>
      <c r="F1092" s="361"/>
      <c r="G1092" s="253"/>
    </row>
    <row r="1093" spans="1:7" ht="18.75" customHeight="1">
      <c r="A1093" s="360" t="s">
        <v>910</v>
      </c>
      <c r="B1093" s="361">
        <f t="shared" si="110"/>
        <v>0</v>
      </c>
      <c r="C1093" s="361"/>
      <c r="D1093" s="361"/>
      <c r="E1093" s="361"/>
      <c r="F1093" s="361"/>
      <c r="G1093" s="253"/>
    </row>
    <row r="1094" spans="1:7" ht="18.75" customHeight="1">
      <c r="A1094" s="360" t="s">
        <v>911</v>
      </c>
      <c r="B1094" s="361">
        <f t="shared" si="110"/>
        <v>0</v>
      </c>
      <c r="C1094" s="361"/>
      <c r="D1094" s="361"/>
      <c r="E1094" s="361"/>
      <c r="F1094" s="361"/>
      <c r="G1094" s="253"/>
    </row>
    <row r="1095" spans="1:7" ht="18.75" customHeight="1">
      <c r="A1095" s="360" t="s">
        <v>1294</v>
      </c>
      <c r="B1095" s="361">
        <f t="shared" si="110"/>
        <v>0</v>
      </c>
      <c r="C1095" s="361"/>
      <c r="D1095" s="361"/>
      <c r="E1095" s="361"/>
      <c r="F1095" s="361"/>
      <c r="G1095" s="253"/>
    </row>
    <row r="1096" spans="1:7" ht="18.75" customHeight="1">
      <c r="A1096" s="360" t="s">
        <v>913</v>
      </c>
      <c r="B1096" s="361">
        <f t="shared" si="110"/>
        <v>0</v>
      </c>
      <c r="C1096" s="361"/>
      <c r="D1096" s="361"/>
      <c r="E1096" s="361"/>
      <c r="F1096" s="361"/>
      <c r="G1096" s="253"/>
    </row>
    <row r="1097" spans="1:7" ht="18.75" customHeight="1">
      <c r="A1097" s="360" t="s">
        <v>914</v>
      </c>
      <c r="B1097" s="361">
        <f t="shared" si="110"/>
        <v>0</v>
      </c>
      <c r="C1097" s="361"/>
      <c r="D1097" s="361"/>
      <c r="E1097" s="361"/>
      <c r="F1097" s="361"/>
      <c r="G1097" s="253"/>
    </row>
    <row r="1098" spans="1:7" ht="18.75" customHeight="1">
      <c r="A1098" s="360" t="s">
        <v>915</v>
      </c>
      <c r="B1098" s="361">
        <f t="shared" si="110"/>
        <v>0</v>
      </c>
      <c r="C1098" s="361"/>
      <c r="D1098" s="361"/>
      <c r="E1098" s="361"/>
      <c r="F1098" s="361"/>
      <c r="G1098" s="253"/>
    </row>
    <row r="1099" spans="1:7" ht="18.75" customHeight="1">
      <c r="A1099" s="360" t="s">
        <v>916</v>
      </c>
      <c r="B1099" s="361">
        <f t="shared" si="110"/>
        <v>0</v>
      </c>
      <c r="C1099" s="361"/>
      <c r="D1099" s="361"/>
      <c r="E1099" s="361"/>
      <c r="F1099" s="361"/>
      <c r="G1099" s="253"/>
    </row>
    <row r="1100" spans="1:7" ht="18.75" customHeight="1">
      <c r="A1100" s="360" t="s">
        <v>917</v>
      </c>
      <c r="B1100" s="361">
        <f t="shared" si="110"/>
        <v>0</v>
      </c>
      <c r="C1100" s="361"/>
      <c r="D1100" s="361"/>
      <c r="E1100" s="361"/>
      <c r="F1100" s="361"/>
      <c r="G1100" s="253"/>
    </row>
    <row r="1101" spans="1:7" ht="18.75" customHeight="1">
      <c r="A1101" s="360" t="s">
        <v>918</v>
      </c>
      <c r="B1101" s="361">
        <f t="shared" si="110"/>
        <v>0</v>
      </c>
      <c r="C1101" s="361"/>
      <c r="D1101" s="361"/>
      <c r="E1101" s="361"/>
      <c r="F1101" s="361"/>
      <c r="G1101" s="253"/>
    </row>
    <row r="1102" spans="1:7" ht="18.75" customHeight="1">
      <c r="A1102" s="360" t="s">
        <v>1295</v>
      </c>
      <c r="B1102" s="361">
        <f t="shared" si="110"/>
        <v>0</v>
      </c>
      <c r="C1102" s="361"/>
      <c r="D1102" s="361"/>
      <c r="E1102" s="361"/>
      <c r="F1102" s="361"/>
      <c r="G1102" s="253"/>
    </row>
    <row r="1103" spans="1:7" ht="18.75" customHeight="1">
      <c r="A1103" s="360" t="s">
        <v>920</v>
      </c>
      <c r="B1103" s="361">
        <f t="shared" si="110"/>
        <v>0</v>
      </c>
      <c r="C1103" s="361"/>
      <c r="D1103" s="361"/>
      <c r="E1103" s="361"/>
      <c r="F1103" s="361"/>
      <c r="G1103" s="253"/>
    </row>
    <row r="1104" spans="1:7" ht="18.75" customHeight="1">
      <c r="A1104" s="360" t="s">
        <v>921</v>
      </c>
      <c r="B1104" s="361">
        <f t="shared" si="110"/>
        <v>0</v>
      </c>
      <c r="C1104" s="361"/>
      <c r="D1104" s="361"/>
      <c r="E1104" s="361"/>
      <c r="F1104" s="361"/>
      <c r="G1104" s="253"/>
    </row>
    <row r="1105" spans="1:7" ht="18.75" customHeight="1">
      <c r="A1105" s="360" t="s">
        <v>919</v>
      </c>
      <c r="B1105" s="361">
        <f t="shared" si="110"/>
        <v>404</v>
      </c>
      <c r="C1105" s="361">
        <v>404</v>
      </c>
      <c r="D1105" s="361"/>
      <c r="E1105" s="361"/>
      <c r="F1105" s="361"/>
      <c r="G1105" s="253"/>
    </row>
    <row r="1106" spans="1:7" ht="18.75" customHeight="1">
      <c r="A1106" s="360" t="s">
        <v>81</v>
      </c>
      <c r="B1106" s="361">
        <f t="shared" si="110"/>
        <v>112</v>
      </c>
      <c r="C1106" s="361">
        <v>112</v>
      </c>
      <c r="D1106" s="361"/>
      <c r="E1106" s="361"/>
      <c r="F1106" s="361"/>
      <c r="G1106" s="253"/>
    </row>
    <row r="1107" spans="1:7" ht="18.75" customHeight="1">
      <c r="A1107" s="360" t="s">
        <v>923</v>
      </c>
      <c r="B1107" s="361">
        <f t="shared" si="110"/>
        <v>0</v>
      </c>
      <c r="C1107" s="361"/>
      <c r="D1107" s="361"/>
      <c r="E1107" s="361"/>
      <c r="F1107" s="361"/>
      <c r="G1107" s="253"/>
    </row>
    <row r="1108" spans="1:7" ht="18.75" customHeight="1">
      <c r="A1108" s="360" t="s">
        <v>924</v>
      </c>
      <c r="B1108" s="361">
        <f t="shared" si="110"/>
        <v>0</v>
      </c>
      <c r="C1108" s="361"/>
      <c r="D1108" s="361"/>
      <c r="E1108" s="361"/>
      <c r="F1108" s="361"/>
      <c r="G1108" s="253"/>
    </row>
    <row r="1109" spans="1:7" ht="18.75" customHeight="1">
      <c r="A1109" s="360" t="s">
        <v>72</v>
      </c>
      <c r="B1109" s="361">
        <f t="shared" si="110"/>
        <v>0</v>
      </c>
      <c r="C1109" s="361"/>
      <c r="D1109" s="361"/>
      <c r="E1109" s="361"/>
      <c r="F1109" s="361"/>
      <c r="G1109" s="253"/>
    </row>
    <row r="1110" spans="1:7" ht="18.75" customHeight="1">
      <c r="A1110" s="360" t="s">
        <v>925</v>
      </c>
      <c r="B1110" s="361">
        <f t="shared" si="110"/>
        <v>0</v>
      </c>
      <c r="C1110" s="361"/>
      <c r="D1110" s="361"/>
      <c r="E1110" s="361"/>
      <c r="F1110" s="361"/>
      <c r="G1110" s="253"/>
    </row>
    <row r="1111" spans="1:7" ht="18.75" customHeight="1">
      <c r="A1111" s="360" t="s">
        <v>72</v>
      </c>
      <c r="B1111" s="361">
        <f t="shared" si="110"/>
        <v>0</v>
      </c>
      <c r="C1111" s="361"/>
      <c r="D1111" s="361"/>
      <c r="E1111" s="361"/>
      <c r="F1111" s="361"/>
      <c r="G1111" s="253"/>
    </row>
    <row r="1112" spans="1:7" ht="18.75" customHeight="1">
      <c r="A1112" s="360" t="s">
        <v>926</v>
      </c>
      <c r="B1112" s="361">
        <f t="shared" si="110"/>
        <v>0</v>
      </c>
      <c r="C1112" s="361"/>
      <c r="D1112" s="361"/>
      <c r="E1112" s="361"/>
      <c r="F1112" s="361"/>
      <c r="G1112" s="253"/>
    </row>
    <row r="1113" spans="1:7" ht="18.75" customHeight="1">
      <c r="A1113" s="360" t="s">
        <v>927</v>
      </c>
      <c r="B1113" s="361">
        <f t="shared" si="110"/>
        <v>125</v>
      </c>
      <c r="C1113" s="361">
        <f aca="true" t="shared" si="113" ref="C1113:F1113">SUM(C1114:C1127)</f>
        <v>125</v>
      </c>
      <c r="D1113" s="361"/>
      <c r="E1113" s="361">
        <f t="shared" si="113"/>
        <v>0</v>
      </c>
      <c r="F1113" s="361">
        <f t="shared" si="113"/>
        <v>0</v>
      </c>
      <c r="G1113" s="253"/>
    </row>
    <row r="1114" spans="1:7" ht="18.75" customHeight="1">
      <c r="A1114" s="360" t="s">
        <v>72</v>
      </c>
      <c r="B1114" s="361">
        <f t="shared" si="110"/>
        <v>52</v>
      </c>
      <c r="C1114" s="361">
        <v>52</v>
      </c>
      <c r="D1114" s="361"/>
      <c r="E1114" s="361"/>
      <c r="F1114" s="361"/>
      <c r="G1114" s="253"/>
    </row>
    <row r="1115" spans="1:7" ht="18.75" customHeight="1">
      <c r="A1115" s="360" t="s">
        <v>73</v>
      </c>
      <c r="B1115" s="361">
        <f t="shared" si="110"/>
        <v>66</v>
      </c>
      <c r="C1115" s="361">
        <v>66</v>
      </c>
      <c r="D1115" s="361"/>
      <c r="E1115" s="361"/>
      <c r="F1115" s="361"/>
      <c r="G1115" s="253"/>
    </row>
    <row r="1116" spans="1:7" ht="18.75" customHeight="1">
      <c r="A1116" s="360" t="s">
        <v>74</v>
      </c>
      <c r="B1116" s="361">
        <f t="shared" si="110"/>
        <v>7</v>
      </c>
      <c r="C1116" s="361">
        <v>7</v>
      </c>
      <c r="D1116" s="361"/>
      <c r="E1116" s="361"/>
      <c r="F1116" s="361"/>
      <c r="G1116" s="253"/>
    </row>
    <row r="1117" spans="1:7" ht="18.75" customHeight="1">
      <c r="A1117" s="360" t="s">
        <v>928</v>
      </c>
      <c r="B1117" s="361">
        <f t="shared" si="110"/>
        <v>0</v>
      </c>
      <c r="C1117" s="361"/>
      <c r="D1117" s="361"/>
      <c r="E1117" s="361"/>
      <c r="F1117" s="361"/>
      <c r="G1117" s="253"/>
    </row>
    <row r="1118" spans="1:7" ht="18.75" customHeight="1">
      <c r="A1118" s="360" t="s">
        <v>929</v>
      </c>
      <c r="B1118" s="361">
        <f t="shared" si="110"/>
        <v>0</v>
      </c>
      <c r="C1118" s="361"/>
      <c r="D1118" s="361"/>
      <c r="E1118" s="361"/>
      <c r="F1118" s="361"/>
      <c r="G1118" s="253"/>
    </row>
    <row r="1119" spans="1:7" ht="18.75" customHeight="1">
      <c r="A1119" s="360" t="s">
        <v>930</v>
      </c>
      <c r="B1119" s="361">
        <f t="shared" si="110"/>
        <v>0</v>
      </c>
      <c r="C1119" s="361"/>
      <c r="D1119" s="361"/>
      <c r="E1119" s="361"/>
      <c r="F1119" s="361"/>
      <c r="G1119" s="253"/>
    </row>
    <row r="1120" spans="1:7" ht="18.75" customHeight="1">
      <c r="A1120" s="360" t="s">
        <v>931</v>
      </c>
      <c r="B1120" s="361">
        <f t="shared" si="110"/>
        <v>0</v>
      </c>
      <c r="C1120" s="361"/>
      <c r="D1120" s="361"/>
      <c r="E1120" s="361"/>
      <c r="F1120" s="361"/>
      <c r="G1120" s="253"/>
    </row>
    <row r="1121" spans="1:7" ht="18.75" customHeight="1">
      <c r="A1121" s="360" t="s">
        <v>932</v>
      </c>
      <c r="B1121" s="361">
        <f t="shared" si="110"/>
        <v>0</v>
      </c>
      <c r="C1121" s="361"/>
      <c r="D1121" s="361"/>
      <c r="E1121" s="361"/>
      <c r="F1121" s="361"/>
      <c r="G1121" s="253"/>
    </row>
    <row r="1122" spans="1:7" ht="18.75" customHeight="1">
      <c r="A1122" s="360" t="s">
        <v>933</v>
      </c>
      <c r="B1122" s="361">
        <f t="shared" si="110"/>
        <v>0</v>
      </c>
      <c r="C1122" s="361"/>
      <c r="D1122" s="361"/>
      <c r="E1122" s="361"/>
      <c r="F1122" s="361"/>
      <c r="G1122" s="253"/>
    </row>
    <row r="1123" spans="1:7" ht="18.75" customHeight="1">
      <c r="A1123" s="360" t="s">
        <v>934</v>
      </c>
      <c r="B1123" s="361">
        <f t="shared" si="110"/>
        <v>0</v>
      </c>
      <c r="C1123" s="361"/>
      <c r="D1123" s="361"/>
      <c r="E1123" s="361"/>
      <c r="F1123" s="361"/>
      <c r="G1123" s="253"/>
    </row>
    <row r="1124" spans="1:7" ht="18.75" customHeight="1">
      <c r="A1124" s="360" t="s">
        <v>935</v>
      </c>
      <c r="B1124" s="361">
        <f t="shared" si="110"/>
        <v>0</v>
      </c>
      <c r="C1124" s="361"/>
      <c r="D1124" s="361"/>
      <c r="E1124" s="361"/>
      <c r="F1124" s="361"/>
      <c r="G1124" s="253"/>
    </row>
    <row r="1125" spans="1:7" ht="18.75" customHeight="1">
      <c r="A1125" s="360" t="s">
        <v>936</v>
      </c>
      <c r="B1125" s="361">
        <f t="shared" si="110"/>
        <v>0</v>
      </c>
      <c r="C1125" s="361"/>
      <c r="D1125" s="361"/>
      <c r="E1125" s="361"/>
      <c r="F1125" s="361"/>
      <c r="G1125" s="253"/>
    </row>
    <row r="1126" spans="1:7" ht="18.75" customHeight="1">
      <c r="A1126" s="360" t="s">
        <v>937</v>
      </c>
      <c r="B1126" s="361">
        <f t="shared" si="110"/>
        <v>0</v>
      </c>
      <c r="C1126" s="361"/>
      <c r="D1126" s="361"/>
      <c r="E1126" s="361"/>
      <c r="F1126" s="361"/>
      <c r="G1126" s="253"/>
    </row>
    <row r="1127" spans="1:7" ht="18.75" customHeight="1">
      <c r="A1127" s="360" t="s">
        <v>938</v>
      </c>
      <c r="B1127" s="361">
        <f t="shared" si="110"/>
        <v>0</v>
      </c>
      <c r="C1127" s="361"/>
      <c r="D1127" s="361"/>
      <c r="E1127" s="361"/>
      <c r="F1127" s="361"/>
      <c r="G1127" s="253"/>
    </row>
    <row r="1128" spans="1:7" ht="18.75" customHeight="1">
      <c r="A1128" s="360" t="s">
        <v>939</v>
      </c>
      <c r="B1128" s="361">
        <f t="shared" si="110"/>
        <v>0</v>
      </c>
      <c r="C1128" s="361"/>
      <c r="D1128" s="361"/>
      <c r="E1128" s="361"/>
      <c r="F1128" s="361"/>
      <c r="G1128" s="253"/>
    </row>
    <row r="1129" spans="1:7" ht="18.75" customHeight="1">
      <c r="A1129" s="360" t="s">
        <v>940</v>
      </c>
      <c r="B1129" s="361">
        <f t="shared" si="110"/>
        <v>0</v>
      </c>
      <c r="C1129" s="361"/>
      <c r="D1129" s="361"/>
      <c r="E1129" s="361"/>
      <c r="F1129" s="361"/>
      <c r="G1129" s="253"/>
    </row>
    <row r="1130" spans="1:7" ht="18.75" customHeight="1">
      <c r="A1130" s="360" t="s">
        <v>941</v>
      </c>
      <c r="B1130" s="361">
        <f t="shared" si="110"/>
        <v>3751</v>
      </c>
      <c r="C1130" s="361">
        <f aca="true" t="shared" si="114" ref="C1130:F1130">C1131+C1140+C1144</f>
        <v>3502</v>
      </c>
      <c r="D1130" s="361">
        <f t="shared" si="114"/>
        <v>249</v>
      </c>
      <c r="E1130" s="361">
        <f t="shared" si="114"/>
        <v>0</v>
      </c>
      <c r="F1130" s="361">
        <f t="shared" si="114"/>
        <v>0</v>
      </c>
      <c r="G1130" s="253"/>
    </row>
    <row r="1131" spans="1:7" ht="18.75" customHeight="1">
      <c r="A1131" s="360" t="s">
        <v>942</v>
      </c>
      <c r="B1131" s="361">
        <f aca="true" t="shared" si="115" ref="B1131:B1194">SUM(C1131:F1131)</f>
        <v>249</v>
      </c>
      <c r="C1131" s="361">
        <f>SUM(C1132:C1139)</f>
        <v>0</v>
      </c>
      <c r="D1131" s="361">
        <f>SUM(D1132:D1139)</f>
        <v>249</v>
      </c>
      <c r="E1131" s="361">
        <f>SUM(E1132:E1139)</f>
        <v>0</v>
      </c>
      <c r="F1131" s="361">
        <f>SUM(F1132:F1139)</f>
        <v>0</v>
      </c>
      <c r="G1131" s="253"/>
    </row>
    <row r="1132" spans="1:7" ht="18.75" customHeight="1">
      <c r="A1132" s="360" t="s">
        <v>943</v>
      </c>
      <c r="B1132" s="361">
        <f t="shared" si="115"/>
        <v>0</v>
      </c>
      <c r="C1132" s="361"/>
      <c r="D1132" s="361"/>
      <c r="E1132" s="361"/>
      <c r="F1132" s="361"/>
      <c r="G1132" s="253"/>
    </row>
    <row r="1133" spans="1:7" ht="18.75" customHeight="1">
      <c r="A1133" s="360" t="s">
        <v>944</v>
      </c>
      <c r="B1133" s="361">
        <f t="shared" si="115"/>
        <v>0</v>
      </c>
      <c r="D1133" s="361"/>
      <c r="E1133" s="361"/>
      <c r="F1133" s="361"/>
      <c r="G1133" s="253"/>
    </row>
    <row r="1134" spans="1:7" ht="18.75" customHeight="1">
      <c r="A1134" s="360" t="s">
        <v>945</v>
      </c>
      <c r="B1134" s="361">
        <f t="shared" si="115"/>
        <v>0</v>
      </c>
      <c r="C1134" s="361"/>
      <c r="D1134" s="361"/>
      <c r="E1134" s="361"/>
      <c r="F1134" s="361"/>
      <c r="G1134" s="253"/>
    </row>
    <row r="1135" spans="1:7" ht="18.75" customHeight="1">
      <c r="A1135" s="360" t="s">
        <v>946</v>
      </c>
      <c r="B1135" s="361">
        <f t="shared" si="115"/>
        <v>0</v>
      </c>
      <c r="C1135" s="361"/>
      <c r="D1135" s="361"/>
      <c r="E1135" s="361"/>
      <c r="F1135" s="361"/>
      <c r="G1135" s="253"/>
    </row>
    <row r="1136" spans="1:7" ht="18.75" customHeight="1">
      <c r="A1136" s="360" t="s">
        <v>947</v>
      </c>
      <c r="B1136" s="361">
        <f t="shared" si="115"/>
        <v>0</v>
      </c>
      <c r="C1136" s="361"/>
      <c r="D1136" s="361"/>
      <c r="E1136" s="361"/>
      <c r="F1136" s="361"/>
      <c r="G1136" s="253"/>
    </row>
    <row r="1137" spans="1:7" ht="18.75" customHeight="1">
      <c r="A1137" s="360" t="s">
        <v>949</v>
      </c>
      <c r="B1137" s="361">
        <f t="shared" si="115"/>
        <v>249</v>
      </c>
      <c r="C1137" s="361"/>
      <c r="D1137" s="361">
        <v>249</v>
      </c>
      <c r="E1137" s="361"/>
      <c r="F1137" s="361"/>
      <c r="G1137" s="253"/>
    </row>
    <row r="1138" spans="1:7" ht="18.75" customHeight="1">
      <c r="A1138" s="360" t="s">
        <v>1296</v>
      </c>
      <c r="B1138" s="361">
        <f t="shared" si="115"/>
        <v>0</v>
      </c>
      <c r="C1138" s="361"/>
      <c r="D1138" s="361"/>
      <c r="E1138" s="361"/>
      <c r="F1138" s="361"/>
      <c r="G1138" s="253"/>
    </row>
    <row r="1139" spans="1:7" ht="18.75" customHeight="1">
      <c r="A1139" s="360" t="s">
        <v>950</v>
      </c>
      <c r="B1139" s="361">
        <f t="shared" si="115"/>
        <v>0</v>
      </c>
      <c r="C1139" s="361"/>
      <c r="D1139" s="361"/>
      <c r="E1139" s="361"/>
      <c r="F1139" s="361"/>
      <c r="G1139" s="253"/>
    </row>
    <row r="1140" spans="1:7" ht="18.75" customHeight="1">
      <c r="A1140" s="360" t="s">
        <v>951</v>
      </c>
      <c r="B1140" s="361">
        <f t="shared" si="115"/>
        <v>3502</v>
      </c>
      <c r="C1140" s="361">
        <f aca="true" t="shared" si="116" ref="C1140:F1140">SUM(C1141:C1143)</f>
        <v>3502</v>
      </c>
      <c r="D1140" s="361"/>
      <c r="E1140" s="361">
        <f t="shared" si="116"/>
        <v>0</v>
      </c>
      <c r="F1140" s="361">
        <f t="shared" si="116"/>
        <v>0</v>
      </c>
      <c r="G1140" s="253"/>
    </row>
    <row r="1141" spans="1:7" ht="18.75" customHeight="1">
      <c r="A1141" s="360" t="s">
        <v>952</v>
      </c>
      <c r="B1141" s="361">
        <f t="shared" si="115"/>
        <v>3502</v>
      </c>
      <c r="C1141" s="361">
        <v>3502</v>
      </c>
      <c r="D1141" s="361"/>
      <c r="E1141" s="361"/>
      <c r="F1141" s="361"/>
      <c r="G1141" s="253"/>
    </row>
    <row r="1142" spans="1:7" ht="18.75" customHeight="1">
      <c r="A1142" s="360" t="s">
        <v>953</v>
      </c>
      <c r="B1142" s="361">
        <f t="shared" si="115"/>
        <v>0</v>
      </c>
      <c r="C1142" s="361"/>
      <c r="D1142" s="361"/>
      <c r="E1142" s="361"/>
      <c r="F1142" s="361"/>
      <c r="G1142" s="253"/>
    </row>
    <row r="1143" spans="1:7" ht="18.75" customHeight="1">
      <c r="A1143" s="360" t="s">
        <v>954</v>
      </c>
      <c r="B1143" s="361">
        <f t="shared" si="115"/>
        <v>0</v>
      </c>
      <c r="C1143" s="361"/>
      <c r="D1143" s="361"/>
      <c r="E1143" s="361"/>
      <c r="F1143" s="361"/>
      <c r="G1143" s="253"/>
    </row>
    <row r="1144" spans="1:7" ht="18.75" customHeight="1">
      <c r="A1144" s="360" t="s">
        <v>955</v>
      </c>
      <c r="B1144" s="361">
        <f t="shared" si="115"/>
        <v>0</v>
      </c>
      <c r="C1144" s="361">
        <f aca="true" t="shared" si="117" ref="C1144:F1144">SUM(C1145:C1147)</f>
        <v>0</v>
      </c>
      <c r="D1144" s="361"/>
      <c r="E1144" s="361">
        <f t="shared" si="117"/>
        <v>0</v>
      </c>
      <c r="F1144" s="361">
        <f t="shared" si="117"/>
        <v>0</v>
      </c>
      <c r="G1144" s="253"/>
    </row>
    <row r="1145" spans="1:7" ht="18.75" customHeight="1">
      <c r="A1145" s="360" t="s">
        <v>956</v>
      </c>
      <c r="B1145" s="361">
        <f t="shared" si="115"/>
        <v>0</v>
      </c>
      <c r="C1145" s="361"/>
      <c r="D1145" s="361"/>
      <c r="E1145" s="361"/>
      <c r="F1145" s="361"/>
      <c r="G1145" s="253"/>
    </row>
    <row r="1146" spans="1:7" ht="18.75" customHeight="1">
      <c r="A1146" s="360" t="s">
        <v>957</v>
      </c>
      <c r="B1146" s="361">
        <f t="shared" si="115"/>
        <v>0</v>
      </c>
      <c r="C1146" s="361"/>
      <c r="D1146" s="361"/>
      <c r="E1146" s="361"/>
      <c r="F1146" s="361"/>
      <c r="G1146" s="253"/>
    </row>
    <row r="1147" spans="1:7" ht="18.75" customHeight="1">
      <c r="A1147" s="360" t="s">
        <v>958</v>
      </c>
      <c r="B1147" s="361">
        <f t="shared" si="115"/>
        <v>0</v>
      </c>
      <c r="C1147" s="361"/>
      <c r="D1147" s="361"/>
      <c r="E1147" s="361"/>
      <c r="F1147" s="361"/>
      <c r="G1147" s="253"/>
    </row>
    <row r="1148" spans="1:7" ht="18.75" customHeight="1">
      <c r="A1148" s="360" t="s">
        <v>959</v>
      </c>
      <c r="B1148" s="361">
        <f t="shared" si="115"/>
        <v>486</v>
      </c>
      <c r="C1148" s="361">
        <f aca="true" t="shared" si="118" ref="C1148:F1148">C1149+C1164+C1178+C1183+C1189</f>
        <v>79</v>
      </c>
      <c r="D1148" s="361">
        <f t="shared" si="118"/>
        <v>407</v>
      </c>
      <c r="E1148" s="361">
        <f t="shared" si="118"/>
        <v>0</v>
      </c>
      <c r="F1148" s="361">
        <f t="shared" si="118"/>
        <v>0</v>
      </c>
      <c r="G1148" s="253"/>
    </row>
    <row r="1149" spans="1:7" ht="18.75" customHeight="1">
      <c r="A1149" s="360" t="s">
        <v>960</v>
      </c>
      <c r="B1149" s="361">
        <f t="shared" si="115"/>
        <v>486</v>
      </c>
      <c r="C1149" s="361">
        <f aca="true" t="shared" si="119" ref="C1149:F1149">SUM(C1150:C1163)</f>
        <v>79</v>
      </c>
      <c r="D1149" s="361">
        <f t="shared" si="119"/>
        <v>407</v>
      </c>
      <c r="E1149" s="361">
        <f t="shared" si="119"/>
        <v>0</v>
      </c>
      <c r="F1149" s="361">
        <f t="shared" si="119"/>
        <v>0</v>
      </c>
      <c r="G1149" s="253"/>
    </row>
    <row r="1150" spans="1:7" ht="18.75" customHeight="1">
      <c r="A1150" s="360" t="s">
        <v>72</v>
      </c>
      <c r="B1150" s="361">
        <f t="shared" si="115"/>
        <v>0</v>
      </c>
      <c r="C1150" s="361"/>
      <c r="D1150" s="361"/>
      <c r="E1150" s="361"/>
      <c r="F1150" s="361"/>
      <c r="G1150" s="253"/>
    </row>
    <row r="1151" spans="1:7" ht="18.75" customHeight="1">
      <c r="A1151" s="360" t="s">
        <v>73</v>
      </c>
      <c r="B1151" s="361">
        <f t="shared" si="115"/>
        <v>0</v>
      </c>
      <c r="C1151" s="361"/>
      <c r="D1151" s="361"/>
      <c r="E1151" s="361"/>
      <c r="F1151" s="361"/>
      <c r="G1151" s="253"/>
    </row>
    <row r="1152" spans="1:7" ht="18.75" customHeight="1">
      <c r="A1152" s="360" t="s">
        <v>74</v>
      </c>
      <c r="B1152" s="361">
        <f t="shared" si="115"/>
        <v>0</v>
      </c>
      <c r="C1152" s="361"/>
      <c r="D1152" s="361"/>
      <c r="E1152" s="361"/>
      <c r="F1152" s="361"/>
      <c r="G1152" s="253"/>
    </row>
    <row r="1153" spans="1:7" ht="18.75" customHeight="1">
      <c r="A1153" s="360" t="s">
        <v>961</v>
      </c>
      <c r="B1153" s="361">
        <f t="shared" si="115"/>
        <v>0</v>
      </c>
      <c r="C1153" s="361"/>
      <c r="D1153" s="361"/>
      <c r="E1153" s="361"/>
      <c r="F1153" s="361"/>
      <c r="G1153" s="253"/>
    </row>
    <row r="1154" spans="1:7" ht="18.75" customHeight="1">
      <c r="A1154" s="360" t="s">
        <v>962</v>
      </c>
      <c r="B1154" s="361">
        <f t="shared" si="115"/>
        <v>7</v>
      </c>
      <c r="C1154" s="361">
        <v>7</v>
      </c>
      <c r="D1154" s="361"/>
      <c r="E1154" s="361"/>
      <c r="F1154" s="361"/>
      <c r="G1154" s="253"/>
    </row>
    <row r="1155" spans="1:7" ht="18.75" customHeight="1">
      <c r="A1155" s="360" t="s">
        <v>963</v>
      </c>
      <c r="B1155" s="361">
        <f t="shared" si="115"/>
        <v>0</v>
      </c>
      <c r="C1155" s="361"/>
      <c r="D1155" s="361"/>
      <c r="E1155" s="361"/>
      <c r="F1155" s="361"/>
      <c r="G1155" s="253"/>
    </row>
    <row r="1156" spans="1:7" ht="18.75" customHeight="1">
      <c r="A1156" s="360" t="s">
        <v>964</v>
      </c>
      <c r="B1156" s="361">
        <f t="shared" si="115"/>
        <v>0</v>
      </c>
      <c r="C1156" s="361"/>
      <c r="D1156" s="361"/>
      <c r="E1156" s="361"/>
      <c r="F1156" s="361"/>
      <c r="G1156" s="253"/>
    </row>
    <row r="1157" spans="1:7" ht="18.75" customHeight="1">
      <c r="A1157" s="360" t="s">
        <v>965</v>
      </c>
      <c r="B1157" s="361">
        <f t="shared" si="115"/>
        <v>0</v>
      </c>
      <c r="C1157" s="361"/>
      <c r="D1157" s="361"/>
      <c r="E1157" s="361"/>
      <c r="F1157" s="361"/>
      <c r="G1157" s="253"/>
    </row>
    <row r="1158" spans="1:7" ht="18.75" customHeight="1">
      <c r="A1158" s="360" t="s">
        <v>966</v>
      </c>
      <c r="B1158" s="361">
        <f t="shared" si="115"/>
        <v>0</v>
      </c>
      <c r="C1158" s="361"/>
      <c r="D1158" s="361"/>
      <c r="E1158" s="361"/>
      <c r="F1158" s="361"/>
      <c r="G1158" s="253"/>
    </row>
    <row r="1159" spans="1:7" ht="18.75" customHeight="1">
      <c r="A1159" s="360" t="s">
        <v>967</v>
      </c>
      <c r="B1159" s="361">
        <f t="shared" si="115"/>
        <v>52</v>
      </c>
      <c r="C1159" s="361">
        <v>52</v>
      </c>
      <c r="D1159" s="361"/>
      <c r="E1159" s="361"/>
      <c r="F1159" s="361"/>
      <c r="G1159" s="253"/>
    </row>
    <row r="1160" spans="1:7" ht="18.75" customHeight="1">
      <c r="A1160" s="360" t="s">
        <v>968</v>
      </c>
      <c r="B1160" s="361">
        <f t="shared" si="115"/>
        <v>0</v>
      </c>
      <c r="C1160" s="361"/>
      <c r="D1160" s="361"/>
      <c r="E1160" s="361"/>
      <c r="F1160" s="361"/>
      <c r="G1160" s="253"/>
    </row>
    <row r="1161" spans="1:7" ht="18.75" customHeight="1">
      <c r="A1161" s="360" t="s">
        <v>969</v>
      </c>
      <c r="B1161" s="361">
        <f t="shared" si="115"/>
        <v>0</v>
      </c>
      <c r="C1161" s="361"/>
      <c r="D1161" s="361"/>
      <c r="E1161" s="361"/>
      <c r="F1161" s="361"/>
      <c r="G1161" s="253"/>
    </row>
    <row r="1162" spans="1:7" ht="18.75" customHeight="1">
      <c r="A1162" s="360" t="s">
        <v>81</v>
      </c>
      <c r="B1162" s="361">
        <f t="shared" si="115"/>
        <v>0</v>
      </c>
      <c r="C1162" s="361"/>
      <c r="D1162" s="361"/>
      <c r="E1162" s="361"/>
      <c r="F1162" s="361"/>
      <c r="G1162" s="253"/>
    </row>
    <row r="1163" spans="1:7" ht="18.75" customHeight="1">
      <c r="A1163" s="360" t="s">
        <v>970</v>
      </c>
      <c r="B1163" s="361">
        <f t="shared" si="115"/>
        <v>427</v>
      </c>
      <c r="C1163" s="361">
        <v>20</v>
      </c>
      <c r="D1163" s="361">
        <v>407</v>
      </c>
      <c r="E1163" s="361"/>
      <c r="F1163" s="361"/>
      <c r="G1163" s="253"/>
    </row>
    <row r="1164" spans="1:7" ht="18.75" customHeight="1">
      <c r="A1164" s="360" t="s">
        <v>971</v>
      </c>
      <c r="B1164" s="361">
        <f t="shared" si="115"/>
        <v>0</v>
      </c>
      <c r="C1164" s="361"/>
      <c r="D1164" s="361"/>
      <c r="E1164" s="361"/>
      <c r="F1164" s="361"/>
      <c r="G1164" s="253"/>
    </row>
    <row r="1165" spans="1:7" ht="18.75" customHeight="1">
      <c r="A1165" s="360" t="s">
        <v>72</v>
      </c>
      <c r="B1165" s="361">
        <f t="shared" si="115"/>
        <v>0</v>
      </c>
      <c r="C1165" s="361"/>
      <c r="D1165" s="361"/>
      <c r="E1165" s="361"/>
      <c r="F1165" s="361"/>
      <c r="G1165" s="253"/>
    </row>
    <row r="1166" spans="1:7" ht="18.75" customHeight="1">
      <c r="A1166" s="360" t="s">
        <v>73</v>
      </c>
      <c r="B1166" s="361">
        <f t="shared" si="115"/>
        <v>0</v>
      </c>
      <c r="C1166" s="361"/>
      <c r="D1166" s="361"/>
      <c r="E1166" s="361"/>
      <c r="F1166" s="361"/>
      <c r="G1166" s="253"/>
    </row>
    <row r="1167" spans="1:7" ht="18.75" customHeight="1">
      <c r="A1167" s="360" t="s">
        <v>74</v>
      </c>
      <c r="B1167" s="361">
        <f t="shared" si="115"/>
        <v>0</v>
      </c>
      <c r="C1167" s="361"/>
      <c r="D1167" s="361"/>
      <c r="E1167" s="361"/>
      <c r="F1167" s="361"/>
      <c r="G1167" s="253"/>
    </row>
    <row r="1168" spans="1:7" ht="18.75" customHeight="1">
      <c r="A1168" s="360" t="s">
        <v>972</v>
      </c>
      <c r="B1168" s="361">
        <f t="shared" si="115"/>
        <v>0</v>
      </c>
      <c r="C1168" s="361"/>
      <c r="D1168" s="361"/>
      <c r="E1168" s="361"/>
      <c r="F1168" s="361"/>
      <c r="G1168" s="253"/>
    </row>
    <row r="1169" spans="1:7" ht="18.75" customHeight="1">
      <c r="A1169" s="360" t="s">
        <v>973</v>
      </c>
      <c r="B1169" s="361">
        <f t="shared" si="115"/>
        <v>0</v>
      </c>
      <c r="C1169" s="361"/>
      <c r="D1169" s="361"/>
      <c r="E1169" s="361"/>
      <c r="F1169" s="361"/>
      <c r="G1169" s="253"/>
    </row>
    <row r="1170" spans="1:7" ht="18.75" customHeight="1">
      <c r="A1170" s="360" t="s">
        <v>974</v>
      </c>
      <c r="B1170" s="361">
        <f t="shared" si="115"/>
        <v>0</v>
      </c>
      <c r="C1170" s="361"/>
      <c r="D1170" s="361"/>
      <c r="E1170" s="361"/>
      <c r="F1170" s="361"/>
      <c r="G1170" s="253"/>
    </row>
    <row r="1171" spans="1:7" ht="18.75" customHeight="1">
      <c r="A1171" s="360" t="s">
        <v>975</v>
      </c>
      <c r="B1171" s="361">
        <f t="shared" si="115"/>
        <v>0</v>
      </c>
      <c r="C1171" s="361"/>
      <c r="D1171" s="361"/>
      <c r="E1171" s="361"/>
      <c r="F1171" s="361"/>
      <c r="G1171" s="253"/>
    </row>
    <row r="1172" spans="1:7" ht="18.75" customHeight="1">
      <c r="A1172" s="360" t="s">
        <v>976</v>
      </c>
      <c r="B1172" s="361">
        <f t="shared" si="115"/>
        <v>0</v>
      </c>
      <c r="C1172" s="361"/>
      <c r="D1172" s="361"/>
      <c r="E1172" s="361"/>
      <c r="F1172" s="361"/>
      <c r="G1172" s="253"/>
    </row>
    <row r="1173" spans="1:7" ht="18.75" customHeight="1">
      <c r="A1173" s="360" t="s">
        <v>977</v>
      </c>
      <c r="B1173" s="361">
        <f t="shared" si="115"/>
        <v>0</v>
      </c>
      <c r="C1173" s="361"/>
      <c r="D1173" s="361"/>
      <c r="E1173" s="361"/>
      <c r="F1173" s="361"/>
      <c r="G1173" s="253"/>
    </row>
    <row r="1174" spans="1:7" ht="18.75" customHeight="1">
      <c r="A1174" s="360" t="s">
        <v>978</v>
      </c>
      <c r="B1174" s="361">
        <f t="shared" si="115"/>
        <v>0</v>
      </c>
      <c r="C1174" s="361"/>
      <c r="D1174" s="361"/>
      <c r="E1174" s="361"/>
      <c r="F1174" s="361"/>
      <c r="G1174" s="253"/>
    </row>
    <row r="1175" spans="1:7" ht="18.75" customHeight="1">
      <c r="A1175" s="360" t="s">
        <v>979</v>
      </c>
      <c r="B1175" s="361">
        <f t="shared" si="115"/>
        <v>0</v>
      </c>
      <c r="C1175" s="361"/>
      <c r="D1175" s="361"/>
      <c r="E1175" s="361"/>
      <c r="F1175" s="361"/>
      <c r="G1175" s="253"/>
    </row>
    <row r="1176" spans="1:7" ht="18.75" customHeight="1">
      <c r="A1176" s="360" t="s">
        <v>81</v>
      </c>
      <c r="B1176" s="361">
        <f t="shared" si="115"/>
        <v>0</v>
      </c>
      <c r="C1176" s="361"/>
      <c r="D1176" s="361"/>
      <c r="E1176" s="361"/>
      <c r="F1176" s="361"/>
      <c r="G1176" s="253"/>
    </row>
    <row r="1177" spans="1:7" ht="18.75" customHeight="1">
      <c r="A1177" s="360" t="s">
        <v>980</v>
      </c>
      <c r="B1177" s="361">
        <f t="shared" si="115"/>
        <v>0</v>
      </c>
      <c r="C1177" s="361"/>
      <c r="D1177" s="361"/>
      <c r="E1177" s="361"/>
      <c r="F1177" s="361"/>
      <c r="G1177" s="253"/>
    </row>
    <row r="1178" spans="1:7" ht="18.75" customHeight="1">
      <c r="A1178" s="360" t="s">
        <v>981</v>
      </c>
      <c r="B1178" s="361">
        <f t="shared" si="115"/>
        <v>0</v>
      </c>
      <c r="C1178" s="361"/>
      <c r="D1178" s="361"/>
      <c r="E1178" s="361"/>
      <c r="F1178" s="361"/>
      <c r="G1178" s="253"/>
    </row>
    <row r="1179" spans="1:7" ht="18.75" customHeight="1">
      <c r="A1179" s="360" t="s">
        <v>982</v>
      </c>
      <c r="B1179" s="361">
        <f t="shared" si="115"/>
        <v>0</v>
      </c>
      <c r="C1179" s="361"/>
      <c r="D1179" s="361"/>
      <c r="E1179" s="361"/>
      <c r="F1179" s="361"/>
      <c r="G1179" s="253"/>
    </row>
    <row r="1180" spans="1:7" ht="18.75" customHeight="1">
      <c r="A1180" s="360" t="s">
        <v>983</v>
      </c>
      <c r="B1180" s="361">
        <f t="shared" si="115"/>
        <v>0</v>
      </c>
      <c r="C1180" s="361"/>
      <c r="D1180" s="361"/>
      <c r="E1180" s="361"/>
      <c r="F1180" s="361"/>
      <c r="G1180" s="253"/>
    </row>
    <row r="1181" spans="1:7" ht="18.75" customHeight="1">
      <c r="A1181" s="360" t="s">
        <v>984</v>
      </c>
      <c r="B1181" s="361">
        <f t="shared" si="115"/>
        <v>0</v>
      </c>
      <c r="C1181" s="361"/>
      <c r="D1181" s="361"/>
      <c r="E1181" s="361"/>
      <c r="F1181" s="361"/>
      <c r="G1181" s="253"/>
    </row>
    <row r="1182" spans="1:7" ht="18.75" customHeight="1">
      <c r="A1182" s="360" t="s">
        <v>985</v>
      </c>
      <c r="B1182" s="361">
        <f t="shared" si="115"/>
        <v>0</v>
      </c>
      <c r="C1182" s="361"/>
      <c r="D1182" s="361"/>
      <c r="E1182" s="361"/>
      <c r="F1182" s="361"/>
      <c r="G1182" s="253"/>
    </row>
    <row r="1183" spans="1:7" ht="18.75" customHeight="1">
      <c r="A1183" s="360" t="s">
        <v>986</v>
      </c>
      <c r="B1183" s="361">
        <f t="shared" si="115"/>
        <v>0</v>
      </c>
      <c r="C1183" s="361"/>
      <c r="D1183" s="361"/>
      <c r="E1183" s="361"/>
      <c r="F1183" s="361"/>
      <c r="G1183" s="253"/>
    </row>
    <row r="1184" spans="1:7" ht="18.75" customHeight="1">
      <c r="A1184" s="360" t="s">
        <v>987</v>
      </c>
      <c r="B1184" s="361">
        <f t="shared" si="115"/>
        <v>0</v>
      </c>
      <c r="C1184" s="361"/>
      <c r="D1184" s="361"/>
      <c r="E1184" s="361"/>
      <c r="F1184" s="361"/>
      <c r="G1184" s="253"/>
    </row>
    <row r="1185" spans="1:7" ht="18.75" customHeight="1">
      <c r="A1185" s="360" t="s">
        <v>988</v>
      </c>
      <c r="B1185" s="361">
        <f t="shared" si="115"/>
        <v>0</v>
      </c>
      <c r="C1185" s="361"/>
      <c r="D1185" s="361"/>
      <c r="E1185" s="361"/>
      <c r="F1185" s="361"/>
      <c r="G1185" s="253"/>
    </row>
    <row r="1186" spans="1:7" ht="18.75" customHeight="1">
      <c r="A1186" s="360" t="s">
        <v>989</v>
      </c>
      <c r="B1186" s="361">
        <f t="shared" si="115"/>
        <v>0</v>
      </c>
      <c r="C1186" s="361"/>
      <c r="D1186" s="361"/>
      <c r="E1186" s="361"/>
      <c r="F1186" s="361"/>
      <c r="G1186" s="253"/>
    </row>
    <row r="1187" spans="1:7" ht="18.75" customHeight="1">
      <c r="A1187" s="360" t="s">
        <v>990</v>
      </c>
      <c r="B1187" s="361">
        <f t="shared" si="115"/>
        <v>0</v>
      </c>
      <c r="C1187" s="361"/>
      <c r="D1187" s="361"/>
      <c r="E1187" s="361"/>
      <c r="F1187" s="361"/>
      <c r="G1187" s="253"/>
    </row>
    <row r="1188" spans="1:7" ht="18.75" customHeight="1">
      <c r="A1188" s="360" t="s">
        <v>991</v>
      </c>
      <c r="B1188" s="361">
        <f t="shared" si="115"/>
        <v>0</v>
      </c>
      <c r="C1188" s="361"/>
      <c r="D1188" s="361"/>
      <c r="E1188" s="361"/>
      <c r="F1188" s="361"/>
      <c r="G1188" s="253"/>
    </row>
    <row r="1189" spans="1:7" ht="18.75" customHeight="1">
      <c r="A1189" s="360" t="s">
        <v>992</v>
      </c>
      <c r="B1189" s="361">
        <f t="shared" si="115"/>
        <v>0</v>
      </c>
      <c r="C1189" s="361">
        <f>SUM(C1190:C1200)</f>
        <v>0</v>
      </c>
      <c r="D1189" s="361"/>
      <c r="E1189" s="361"/>
      <c r="F1189" s="361"/>
      <c r="G1189" s="253"/>
    </row>
    <row r="1190" spans="1:7" ht="18.75" customHeight="1">
      <c r="A1190" s="360" t="s">
        <v>993</v>
      </c>
      <c r="B1190" s="361">
        <f t="shared" si="115"/>
        <v>0</v>
      </c>
      <c r="C1190" s="361"/>
      <c r="D1190" s="361"/>
      <c r="E1190" s="361"/>
      <c r="F1190" s="361"/>
      <c r="G1190" s="253"/>
    </row>
    <row r="1191" spans="1:7" ht="18.75" customHeight="1">
      <c r="A1191" s="360" t="s">
        <v>994</v>
      </c>
      <c r="B1191" s="361">
        <f t="shared" si="115"/>
        <v>0</v>
      </c>
      <c r="C1191" s="361"/>
      <c r="D1191" s="361"/>
      <c r="E1191" s="361"/>
      <c r="F1191" s="361"/>
      <c r="G1191" s="253"/>
    </row>
    <row r="1192" spans="1:7" ht="18.75" customHeight="1">
      <c r="A1192" s="360" t="s">
        <v>995</v>
      </c>
      <c r="B1192" s="361">
        <f t="shared" si="115"/>
        <v>0</v>
      </c>
      <c r="C1192" s="361"/>
      <c r="D1192" s="361"/>
      <c r="E1192" s="361"/>
      <c r="F1192" s="361"/>
      <c r="G1192" s="253"/>
    </row>
    <row r="1193" spans="1:7" ht="18.75" customHeight="1">
      <c r="A1193" s="360" t="s">
        <v>996</v>
      </c>
      <c r="B1193" s="361">
        <f t="shared" si="115"/>
        <v>0</v>
      </c>
      <c r="C1193" s="361"/>
      <c r="D1193" s="361"/>
      <c r="E1193" s="361"/>
      <c r="F1193" s="361"/>
      <c r="G1193" s="253"/>
    </row>
    <row r="1194" spans="1:7" ht="18.75" customHeight="1">
      <c r="A1194" s="360" t="s">
        <v>997</v>
      </c>
      <c r="B1194" s="361">
        <f t="shared" si="115"/>
        <v>0</v>
      </c>
      <c r="C1194" s="361"/>
      <c r="D1194" s="361"/>
      <c r="E1194" s="361"/>
      <c r="F1194" s="361"/>
      <c r="G1194" s="253"/>
    </row>
    <row r="1195" spans="1:7" ht="18.75" customHeight="1">
      <c r="A1195" s="360" t="s">
        <v>998</v>
      </c>
      <c r="B1195" s="361">
        <f aca="true" t="shared" si="120" ref="B1195:B1258">SUM(C1195:F1195)</f>
        <v>0</v>
      </c>
      <c r="C1195" s="361"/>
      <c r="D1195" s="361"/>
      <c r="E1195" s="361"/>
      <c r="F1195" s="361"/>
      <c r="G1195" s="253"/>
    </row>
    <row r="1196" spans="1:7" ht="18.75" customHeight="1">
      <c r="A1196" s="360" t="s">
        <v>999</v>
      </c>
      <c r="B1196" s="361">
        <f t="shared" si="120"/>
        <v>0</v>
      </c>
      <c r="C1196" s="361"/>
      <c r="D1196" s="361"/>
      <c r="E1196" s="361"/>
      <c r="F1196" s="361"/>
      <c r="G1196" s="253"/>
    </row>
    <row r="1197" spans="1:7" ht="18.75" customHeight="1">
      <c r="A1197" s="360" t="s">
        <v>1000</v>
      </c>
      <c r="B1197" s="361">
        <f t="shared" si="120"/>
        <v>0</v>
      </c>
      <c r="C1197" s="361"/>
      <c r="D1197" s="361"/>
      <c r="E1197" s="361"/>
      <c r="F1197" s="361"/>
      <c r="G1197" s="253"/>
    </row>
    <row r="1198" spans="1:7" ht="18.75" customHeight="1">
      <c r="A1198" s="360" t="s">
        <v>1001</v>
      </c>
      <c r="B1198" s="361">
        <f t="shared" si="120"/>
        <v>0</v>
      </c>
      <c r="C1198" s="361"/>
      <c r="D1198" s="361"/>
      <c r="E1198" s="361"/>
      <c r="F1198" s="361"/>
      <c r="G1198" s="253"/>
    </row>
    <row r="1199" spans="1:7" ht="18.75" customHeight="1">
      <c r="A1199" s="360" t="s">
        <v>1002</v>
      </c>
      <c r="B1199" s="361">
        <f t="shared" si="120"/>
        <v>0</v>
      </c>
      <c r="C1199" s="361"/>
      <c r="D1199" s="361"/>
      <c r="E1199" s="361"/>
      <c r="F1199" s="361"/>
      <c r="G1199" s="253"/>
    </row>
    <row r="1200" spans="1:7" ht="18.75" customHeight="1">
      <c r="A1200" s="360" t="s">
        <v>1003</v>
      </c>
      <c r="B1200" s="361">
        <f t="shared" si="120"/>
        <v>0</v>
      </c>
      <c r="C1200" s="361"/>
      <c r="D1200" s="361"/>
      <c r="E1200" s="361"/>
      <c r="F1200" s="361"/>
      <c r="G1200" s="253"/>
    </row>
    <row r="1201" spans="1:7" ht="18.75" customHeight="1">
      <c r="A1201" s="360" t="s">
        <v>1004</v>
      </c>
      <c r="B1201" s="361">
        <f t="shared" si="120"/>
        <v>2746</v>
      </c>
      <c r="C1201" s="361">
        <f aca="true" t="shared" si="121" ref="C1201:F1201">C1202+C1214+C1220+C1226+C1234+C1247+C1251+C1257</f>
        <v>2053</v>
      </c>
      <c r="D1201" s="361">
        <f t="shared" si="121"/>
        <v>0</v>
      </c>
      <c r="E1201" s="361">
        <f t="shared" si="121"/>
        <v>693</v>
      </c>
      <c r="F1201" s="361">
        <f t="shared" si="121"/>
        <v>0</v>
      </c>
      <c r="G1201" s="253"/>
    </row>
    <row r="1202" spans="1:7" ht="18.75" customHeight="1">
      <c r="A1202" s="360" t="s">
        <v>1005</v>
      </c>
      <c r="B1202" s="361">
        <f t="shared" si="120"/>
        <v>668</v>
      </c>
      <c r="C1202" s="361">
        <f aca="true" t="shared" si="122" ref="C1202:F1202">SUM(C1203:C1213)</f>
        <v>668</v>
      </c>
      <c r="D1202" s="361">
        <f t="shared" si="122"/>
        <v>0</v>
      </c>
      <c r="E1202" s="361">
        <f t="shared" si="122"/>
        <v>0</v>
      </c>
      <c r="F1202" s="361">
        <f t="shared" si="122"/>
        <v>0</v>
      </c>
      <c r="G1202" s="253"/>
    </row>
    <row r="1203" spans="1:7" ht="18.75" customHeight="1">
      <c r="A1203" s="360" t="s">
        <v>72</v>
      </c>
      <c r="B1203" s="361">
        <f t="shared" si="120"/>
        <v>344</v>
      </c>
      <c r="C1203" s="361">
        <v>344</v>
      </c>
      <c r="D1203" s="361"/>
      <c r="E1203" s="361"/>
      <c r="F1203" s="361"/>
      <c r="G1203" s="253"/>
    </row>
    <row r="1204" spans="1:7" ht="18.75" customHeight="1">
      <c r="A1204" s="360" t="s">
        <v>73</v>
      </c>
      <c r="B1204" s="361">
        <f t="shared" si="120"/>
        <v>0</v>
      </c>
      <c r="C1204" s="361"/>
      <c r="D1204" s="361"/>
      <c r="E1204" s="361"/>
      <c r="F1204" s="361"/>
      <c r="G1204" s="253"/>
    </row>
    <row r="1205" spans="1:7" ht="18.75" customHeight="1">
      <c r="A1205" s="360" t="s">
        <v>74</v>
      </c>
      <c r="B1205" s="361">
        <f t="shared" si="120"/>
        <v>0</v>
      </c>
      <c r="C1205" s="361"/>
      <c r="D1205" s="361"/>
      <c r="E1205" s="361"/>
      <c r="F1205" s="361"/>
      <c r="G1205" s="253"/>
    </row>
    <row r="1206" spans="1:7" ht="18.75" customHeight="1">
      <c r="A1206" s="360" t="s">
        <v>1006</v>
      </c>
      <c r="B1206" s="361">
        <f t="shared" si="120"/>
        <v>0</v>
      </c>
      <c r="C1206" s="361"/>
      <c r="D1206" s="361"/>
      <c r="E1206" s="361"/>
      <c r="F1206" s="361"/>
      <c r="G1206" s="253"/>
    </row>
    <row r="1207" spans="1:7" ht="18.75" customHeight="1">
      <c r="A1207" s="360" t="s">
        <v>1007</v>
      </c>
      <c r="B1207" s="361">
        <f t="shared" si="120"/>
        <v>0</v>
      </c>
      <c r="C1207" s="361"/>
      <c r="D1207" s="361"/>
      <c r="E1207" s="361"/>
      <c r="F1207" s="361"/>
      <c r="G1207" s="253"/>
    </row>
    <row r="1208" spans="1:7" ht="18.75" customHeight="1">
      <c r="A1208" s="360" t="s">
        <v>1008</v>
      </c>
      <c r="B1208" s="361">
        <f t="shared" si="120"/>
        <v>33</v>
      </c>
      <c r="C1208" s="361">
        <v>33</v>
      </c>
      <c r="D1208" s="361"/>
      <c r="E1208" s="361"/>
      <c r="F1208" s="361"/>
      <c r="G1208" s="253"/>
    </row>
    <row r="1209" spans="1:7" ht="18.75" customHeight="1">
      <c r="A1209" s="360" t="s">
        <v>1009</v>
      </c>
      <c r="B1209" s="361">
        <f t="shared" si="120"/>
        <v>0</v>
      </c>
      <c r="C1209" s="361"/>
      <c r="D1209" s="361"/>
      <c r="E1209" s="361"/>
      <c r="F1209" s="361"/>
      <c r="G1209" s="253"/>
    </row>
    <row r="1210" spans="1:7" ht="18.75" customHeight="1">
      <c r="A1210" s="360" t="s">
        <v>1010</v>
      </c>
      <c r="B1210" s="361">
        <f t="shared" si="120"/>
        <v>35</v>
      </c>
      <c r="C1210" s="361">
        <v>35</v>
      </c>
      <c r="D1210" s="361"/>
      <c r="E1210" s="361"/>
      <c r="F1210" s="361"/>
      <c r="G1210" s="253"/>
    </row>
    <row r="1211" spans="1:7" ht="18.75" customHeight="1">
      <c r="A1211" s="360" t="s">
        <v>1011</v>
      </c>
      <c r="B1211" s="361">
        <f t="shared" si="120"/>
        <v>41</v>
      </c>
      <c r="C1211" s="361">
        <v>41</v>
      </c>
      <c r="D1211" s="361"/>
      <c r="E1211" s="361"/>
      <c r="F1211" s="361"/>
      <c r="G1211" s="253"/>
    </row>
    <row r="1212" spans="1:7" ht="18.75" customHeight="1">
      <c r="A1212" s="360" t="s">
        <v>81</v>
      </c>
      <c r="B1212" s="361">
        <f t="shared" si="120"/>
        <v>215</v>
      </c>
      <c r="C1212" s="361">
        <v>215</v>
      </c>
      <c r="D1212" s="361"/>
      <c r="E1212" s="361"/>
      <c r="F1212" s="361"/>
      <c r="G1212" s="253"/>
    </row>
    <row r="1213" spans="1:7" ht="18.75" customHeight="1">
      <c r="A1213" s="360" t="s">
        <v>1012</v>
      </c>
      <c r="B1213" s="361">
        <f t="shared" si="120"/>
        <v>0</v>
      </c>
      <c r="C1213" s="361"/>
      <c r="D1213" s="361"/>
      <c r="E1213" s="361"/>
      <c r="F1213" s="361"/>
      <c r="G1213" s="253"/>
    </row>
    <row r="1214" spans="1:7" ht="18.75" customHeight="1">
      <c r="A1214" s="360" t="s">
        <v>1013</v>
      </c>
      <c r="B1214" s="361">
        <f t="shared" si="120"/>
        <v>885</v>
      </c>
      <c r="C1214" s="361">
        <f aca="true" t="shared" si="123" ref="C1214:F1214">SUM(C1215:C1219)</f>
        <v>885</v>
      </c>
      <c r="D1214" s="361"/>
      <c r="E1214" s="361">
        <f t="shared" si="123"/>
        <v>0</v>
      </c>
      <c r="F1214" s="361">
        <f t="shared" si="123"/>
        <v>0</v>
      </c>
      <c r="G1214" s="253"/>
    </row>
    <row r="1215" spans="1:7" ht="18.75" customHeight="1">
      <c r="A1215" s="360" t="s">
        <v>72</v>
      </c>
      <c r="B1215" s="361">
        <f t="shared" si="120"/>
        <v>816</v>
      </c>
      <c r="C1215" s="361">
        <v>816</v>
      </c>
      <c r="D1215" s="361"/>
      <c r="E1215" s="361"/>
      <c r="F1215" s="361"/>
      <c r="G1215" s="253"/>
    </row>
    <row r="1216" spans="1:7" ht="18.75" customHeight="1">
      <c r="A1216" s="360" t="s">
        <v>73</v>
      </c>
      <c r="B1216" s="361">
        <f t="shared" si="120"/>
        <v>0</v>
      </c>
      <c r="C1216" s="361"/>
      <c r="D1216" s="361"/>
      <c r="E1216" s="361"/>
      <c r="F1216" s="361"/>
      <c r="G1216" s="253"/>
    </row>
    <row r="1217" spans="1:7" ht="18.75" customHeight="1">
      <c r="A1217" s="360" t="s">
        <v>74</v>
      </c>
      <c r="B1217" s="361">
        <f t="shared" si="120"/>
        <v>0</v>
      </c>
      <c r="C1217" s="361"/>
      <c r="D1217" s="361"/>
      <c r="E1217" s="361"/>
      <c r="F1217" s="361"/>
      <c r="G1217" s="253"/>
    </row>
    <row r="1218" spans="1:7" ht="18.75" customHeight="1">
      <c r="A1218" s="360" t="s">
        <v>1014</v>
      </c>
      <c r="B1218" s="361">
        <f t="shared" si="120"/>
        <v>69</v>
      </c>
      <c r="C1218" s="361">
        <v>69</v>
      </c>
      <c r="D1218" s="361"/>
      <c r="E1218" s="361"/>
      <c r="F1218" s="361"/>
      <c r="G1218" s="253"/>
    </row>
    <row r="1219" spans="1:7" ht="18.75" customHeight="1">
      <c r="A1219" s="360" t="s">
        <v>1015</v>
      </c>
      <c r="B1219" s="361">
        <f t="shared" si="120"/>
        <v>0</v>
      </c>
      <c r="C1219" s="361"/>
      <c r="D1219" s="361"/>
      <c r="E1219" s="361"/>
      <c r="F1219" s="361"/>
      <c r="G1219" s="253"/>
    </row>
    <row r="1220" spans="1:7" ht="18.75" customHeight="1">
      <c r="A1220" s="360" t="s">
        <v>1016</v>
      </c>
      <c r="B1220" s="361">
        <f t="shared" si="120"/>
        <v>0</v>
      </c>
      <c r="C1220" s="361"/>
      <c r="D1220" s="361"/>
      <c r="E1220" s="361"/>
      <c r="F1220" s="361"/>
      <c r="G1220" s="253"/>
    </row>
    <row r="1221" spans="1:7" ht="18.75" customHeight="1">
      <c r="A1221" s="360" t="s">
        <v>72</v>
      </c>
      <c r="B1221" s="361">
        <f t="shared" si="120"/>
        <v>0</v>
      </c>
      <c r="C1221" s="361"/>
      <c r="D1221" s="361"/>
      <c r="E1221" s="361"/>
      <c r="F1221" s="361"/>
      <c r="G1221" s="253"/>
    </row>
    <row r="1222" spans="1:7" ht="18.75" customHeight="1">
      <c r="A1222" s="360" t="s">
        <v>73</v>
      </c>
      <c r="B1222" s="361">
        <f t="shared" si="120"/>
        <v>0</v>
      </c>
      <c r="C1222" s="361"/>
      <c r="D1222" s="361"/>
      <c r="E1222" s="361"/>
      <c r="F1222" s="361"/>
      <c r="G1222" s="253"/>
    </row>
    <row r="1223" spans="1:7" ht="18.75" customHeight="1">
      <c r="A1223" s="360" t="s">
        <v>74</v>
      </c>
      <c r="B1223" s="361">
        <f t="shared" si="120"/>
        <v>0</v>
      </c>
      <c r="C1223" s="361"/>
      <c r="D1223" s="361"/>
      <c r="E1223" s="361"/>
      <c r="F1223" s="361"/>
      <c r="G1223" s="253"/>
    </row>
    <row r="1224" spans="1:7" ht="18.75" customHeight="1">
      <c r="A1224" s="360" t="s">
        <v>1017</v>
      </c>
      <c r="B1224" s="361">
        <f t="shared" si="120"/>
        <v>0</v>
      </c>
      <c r="C1224" s="361"/>
      <c r="D1224" s="361"/>
      <c r="E1224" s="361"/>
      <c r="F1224" s="361"/>
      <c r="G1224" s="253"/>
    </row>
    <row r="1225" spans="1:7" ht="18.75" customHeight="1">
      <c r="A1225" s="360" t="s">
        <v>1018</v>
      </c>
      <c r="B1225" s="361">
        <f t="shared" si="120"/>
        <v>0</v>
      </c>
      <c r="C1225" s="361"/>
      <c r="D1225" s="361"/>
      <c r="E1225" s="361"/>
      <c r="F1225" s="361"/>
      <c r="G1225" s="253"/>
    </row>
    <row r="1226" spans="1:7" ht="18.75" customHeight="1">
      <c r="A1226" s="360" t="s">
        <v>1297</v>
      </c>
      <c r="B1226" s="361">
        <f t="shared" si="120"/>
        <v>0</v>
      </c>
      <c r="C1226" s="361">
        <f>SUM(C1227:C1233)</f>
        <v>0</v>
      </c>
      <c r="D1226" s="361"/>
      <c r="E1226" s="361"/>
      <c r="F1226" s="361"/>
      <c r="G1226" s="253"/>
    </row>
    <row r="1227" spans="1:7" ht="18.75" customHeight="1">
      <c r="A1227" s="360" t="s">
        <v>72</v>
      </c>
      <c r="B1227" s="361">
        <f t="shared" si="120"/>
        <v>0</v>
      </c>
      <c r="C1227" s="361"/>
      <c r="D1227" s="361"/>
      <c r="E1227" s="361"/>
      <c r="F1227" s="361"/>
      <c r="G1227" s="253"/>
    </row>
    <row r="1228" spans="1:7" ht="18.75" customHeight="1">
      <c r="A1228" s="360" t="s">
        <v>73</v>
      </c>
      <c r="B1228" s="361">
        <f t="shared" si="120"/>
        <v>0</v>
      </c>
      <c r="C1228" s="361"/>
      <c r="D1228" s="361"/>
      <c r="E1228" s="361"/>
      <c r="F1228" s="361"/>
      <c r="G1228" s="253"/>
    </row>
    <row r="1229" spans="1:7" ht="18.75" customHeight="1">
      <c r="A1229" s="360" t="s">
        <v>74</v>
      </c>
      <c r="B1229" s="361">
        <f t="shared" si="120"/>
        <v>0</v>
      </c>
      <c r="C1229" s="361"/>
      <c r="D1229" s="361"/>
      <c r="E1229" s="361"/>
      <c r="F1229" s="361"/>
      <c r="G1229" s="253"/>
    </row>
    <row r="1230" spans="1:7" ht="18.75" customHeight="1">
      <c r="A1230" s="360" t="s">
        <v>1298</v>
      </c>
      <c r="B1230" s="361">
        <f t="shared" si="120"/>
        <v>0</v>
      </c>
      <c r="C1230" s="361"/>
      <c r="D1230" s="361"/>
      <c r="E1230" s="361"/>
      <c r="F1230" s="361"/>
      <c r="G1230" s="253"/>
    </row>
    <row r="1231" spans="1:7" ht="18.75" customHeight="1">
      <c r="A1231" s="360" t="s">
        <v>1299</v>
      </c>
      <c r="B1231" s="361">
        <f t="shared" si="120"/>
        <v>0</v>
      </c>
      <c r="C1231" s="361"/>
      <c r="D1231" s="361"/>
      <c r="E1231" s="361"/>
      <c r="F1231" s="361"/>
      <c r="G1231" s="253"/>
    </row>
    <row r="1232" spans="1:7" ht="18.75" customHeight="1">
      <c r="A1232" s="360" t="s">
        <v>81</v>
      </c>
      <c r="B1232" s="361">
        <f t="shared" si="120"/>
        <v>0</v>
      </c>
      <c r="C1232" s="361"/>
      <c r="D1232" s="361"/>
      <c r="E1232" s="361"/>
      <c r="F1232" s="361"/>
      <c r="G1232" s="253"/>
    </row>
    <row r="1233" spans="1:7" ht="18.75" customHeight="1">
      <c r="A1233" s="360" t="s">
        <v>1300</v>
      </c>
      <c r="B1233" s="361">
        <f t="shared" si="120"/>
        <v>0</v>
      </c>
      <c r="C1233" s="361"/>
      <c r="D1233" s="361"/>
      <c r="E1233" s="361"/>
      <c r="F1233" s="361"/>
      <c r="G1233" s="253"/>
    </row>
    <row r="1234" spans="1:7" ht="18.75" customHeight="1">
      <c r="A1234" s="360" t="s">
        <v>1023</v>
      </c>
      <c r="B1234" s="361">
        <f t="shared" si="120"/>
        <v>70</v>
      </c>
      <c r="C1234" s="361">
        <f aca="true" t="shared" si="124" ref="C1234:F1234">SUM(C1235:C1246)</f>
        <v>70</v>
      </c>
      <c r="D1234" s="361"/>
      <c r="E1234" s="361">
        <f t="shared" si="124"/>
        <v>0</v>
      </c>
      <c r="F1234" s="361">
        <f t="shared" si="124"/>
        <v>0</v>
      </c>
      <c r="G1234" s="253"/>
    </row>
    <row r="1235" spans="1:7" ht="18.75" customHeight="1">
      <c r="A1235" s="360" t="s">
        <v>72</v>
      </c>
      <c r="B1235" s="361">
        <f t="shared" si="120"/>
        <v>55</v>
      </c>
      <c r="C1235" s="361">
        <v>55</v>
      </c>
      <c r="D1235" s="361"/>
      <c r="E1235" s="361"/>
      <c r="F1235" s="361"/>
      <c r="G1235" s="253"/>
    </row>
    <row r="1236" spans="1:7" ht="18.75" customHeight="1">
      <c r="A1236" s="360" t="s">
        <v>73</v>
      </c>
      <c r="B1236" s="361">
        <f t="shared" si="120"/>
        <v>0</v>
      </c>
      <c r="C1236" s="361"/>
      <c r="D1236" s="361"/>
      <c r="E1236" s="361"/>
      <c r="F1236" s="361"/>
      <c r="G1236" s="253"/>
    </row>
    <row r="1237" spans="1:7" ht="18.75" customHeight="1">
      <c r="A1237" s="360" t="s">
        <v>74</v>
      </c>
      <c r="B1237" s="361">
        <f t="shared" si="120"/>
        <v>0</v>
      </c>
      <c r="C1237" s="361"/>
      <c r="D1237" s="361"/>
      <c r="E1237" s="361"/>
      <c r="F1237" s="361"/>
      <c r="G1237" s="253"/>
    </row>
    <row r="1238" spans="1:7" ht="18.75" customHeight="1">
      <c r="A1238" s="360" t="s">
        <v>1024</v>
      </c>
      <c r="B1238" s="361">
        <f t="shared" si="120"/>
        <v>15</v>
      </c>
      <c r="C1238" s="361">
        <v>15</v>
      </c>
      <c r="D1238" s="361"/>
      <c r="E1238" s="361"/>
      <c r="F1238" s="361"/>
      <c r="G1238" s="253"/>
    </row>
    <row r="1239" spans="1:7" ht="18.75" customHeight="1">
      <c r="A1239" s="360" t="s">
        <v>1025</v>
      </c>
      <c r="B1239" s="361">
        <f t="shared" si="120"/>
        <v>0</v>
      </c>
      <c r="C1239" s="361"/>
      <c r="D1239" s="361"/>
      <c r="E1239" s="361"/>
      <c r="F1239" s="361"/>
      <c r="G1239" s="253"/>
    </row>
    <row r="1240" spans="1:7" ht="18.75" customHeight="1">
      <c r="A1240" s="360" t="s">
        <v>1026</v>
      </c>
      <c r="B1240" s="361">
        <f t="shared" si="120"/>
        <v>0</v>
      </c>
      <c r="C1240" s="361"/>
      <c r="D1240" s="361"/>
      <c r="E1240" s="361"/>
      <c r="F1240" s="361"/>
      <c r="G1240" s="253"/>
    </row>
    <row r="1241" spans="1:7" ht="18.75" customHeight="1">
      <c r="A1241" s="360" t="s">
        <v>1027</v>
      </c>
      <c r="B1241" s="361">
        <f t="shared" si="120"/>
        <v>0</v>
      </c>
      <c r="C1241" s="361"/>
      <c r="D1241" s="361"/>
      <c r="E1241" s="361"/>
      <c r="F1241" s="361"/>
      <c r="G1241" s="253"/>
    </row>
    <row r="1242" spans="1:7" ht="18.75" customHeight="1">
      <c r="A1242" s="360" t="s">
        <v>1028</v>
      </c>
      <c r="B1242" s="361">
        <f t="shared" si="120"/>
        <v>0</v>
      </c>
      <c r="C1242" s="361"/>
      <c r="D1242" s="361"/>
      <c r="E1242" s="361"/>
      <c r="F1242" s="361"/>
      <c r="G1242" s="253"/>
    </row>
    <row r="1243" spans="1:7" ht="18.75" customHeight="1">
      <c r="A1243" s="360" t="s">
        <v>1029</v>
      </c>
      <c r="B1243" s="361">
        <f t="shared" si="120"/>
        <v>0</v>
      </c>
      <c r="C1243" s="361"/>
      <c r="D1243" s="361"/>
      <c r="E1243" s="361"/>
      <c r="F1243" s="361"/>
      <c r="G1243" s="253"/>
    </row>
    <row r="1244" spans="1:7" ht="18.75" customHeight="1">
      <c r="A1244" s="360" t="s">
        <v>1030</v>
      </c>
      <c r="B1244" s="361">
        <f t="shared" si="120"/>
        <v>0</v>
      </c>
      <c r="C1244" s="361"/>
      <c r="D1244" s="361"/>
      <c r="E1244" s="361"/>
      <c r="F1244" s="361"/>
      <c r="G1244" s="253"/>
    </row>
    <row r="1245" spans="1:7" ht="18.75" customHeight="1">
      <c r="A1245" s="360" t="s">
        <v>1031</v>
      </c>
      <c r="B1245" s="361">
        <f t="shared" si="120"/>
        <v>0</v>
      </c>
      <c r="C1245" s="361"/>
      <c r="D1245" s="361"/>
      <c r="E1245" s="361"/>
      <c r="F1245" s="361"/>
      <c r="G1245" s="253"/>
    </row>
    <row r="1246" spans="1:7" ht="18.75" customHeight="1">
      <c r="A1246" s="360" t="s">
        <v>1032</v>
      </c>
      <c r="B1246" s="361">
        <f t="shared" si="120"/>
        <v>0</v>
      </c>
      <c r="C1246" s="361"/>
      <c r="D1246" s="361"/>
      <c r="E1246" s="361"/>
      <c r="F1246" s="361"/>
      <c r="G1246" s="253"/>
    </row>
    <row r="1247" spans="1:7" ht="18.75" customHeight="1">
      <c r="A1247" s="360" t="s">
        <v>1033</v>
      </c>
      <c r="B1247" s="361">
        <f t="shared" si="120"/>
        <v>430</v>
      </c>
      <c r="C1247" s="361">
        <f>SUM(C1248:C1250)</f>
        <v>430</v>
      </c>
      <c r="D1247" s="361"/>
      <c r="E1247" s="361"/>
      <c r="F1247" s="361"/>
      <c r="G1247" s="253"/>
    </row>
    <row r="1248" spans="1:7" ht="18.75" customHeight="1">
      <c r="A1248" s="360" t="s">
        <v>1034</v>
      </c>
      <c r="B1248" s="361">
        <f t="shared" si="120"/>
        <v>300</v>
      </c>
      <c r="C1248" s="361">
        <v>300</v>
      </c>
      <c r="D1248" s="361"/>
      <c r="E1248" s="361"/>
      <c r="F1248" s="361"/>
      <c r="G1248" s="253"/>
    </row>
    <row r="1249" spans="1:7" ht="18.75" customHeight="1">
      <c r="A1249" s="360" t="s">
        <v>1035</v>
      </c>
      <c r="B1249" s="361">
        <f t="shared" si="120"/>
        <v>43</v>
      </c>
      <c r="C1249" s="361">
        <v>43</v>
      </c>
      <c r="D1249" s="361"/>
      <c r="E1249" s="361"/>
      <c r="F1249" s="361"/>
      <c r="G1249" s="253"/>
    </row>
    <row r="1250" spans="1:7" ht="18.75" customHeight="1">
      <c r="A1250" s="360" t="s">
        <v>1036</v>
      </c>
      <c r="B1250" s="361">
        <f t="shared" si="120"/>
        <v>87</v>
      </c>
      <c r="C1250" s="361">
        <v>87</v>
      </c>
      <c r="D1250" s="361"/>
      <c r="E1250" s="361"/>
      <c r="F1250" s="361"/>
      <c r="G1250" s="253"/>
    </row>
    <row r="1251" spans="1:7" ht="18.75" customHeight="1">
      <c r="A1251" s="360" t="s">
        <v>1037</v>
      </c>
      <c r="B1251" s="361">
        <f t="shared" si="120"/>
        <v>693</v>
      </c>
      <c r="C1251" s="361">
        <f>SUM(C1252:C1256)</f>
        <v>0</v>
      </c>
      <c r="D1251" s="361">
        <f>SUM(D1252:D1256)</f>
        <v>0</v>
      </c>
      <c r="E1251" s="361">
        <f>SUM(E1252:E1256)</f>
        <v>693</v>
      </c>
      <c r="F1251" s="361"/>
      <c r="G1251" s="253"/>
    </row>
    <row r="1252" spans="1:7" ht="18.75" customHeight="1">
      <c r="A1252" s="360" t="s">
        <v>1038</v>
      </c>
      <c r="B1252" s="361">
        <f t="shared" si="120"/>
        <v>0</v>
      </c>
      <c r="C1252" s="361"/>
      <c r="D1252" s="361"/>
      <c r="E1252" s="361"/>
      <c r="F1252" s="361"/>
      <c r="G1252" s="253"/>
    </row>
    <row r="1253" spans="1:7" ht="18.75" customHeight="1">
      <c r="A1253" s="360" t="s">
        <v>1039</v>
      </c>
      <c r="B1253" s="361">
        <f t="shared" si="120"/>
        <v>0</v>
      </c>
      <c r="C1253" s="361"/>
      <c r="D1253" s="361"/>
      <c r="E1253" s="361"/>
      <c r="F1253" s="361"/>
      <c r="G1253" s="253"/>
    </row>
    <row r="1254" spans="1:7" ht="18.75" customHeight="1">
      <c r="A1254" s="360" t="s">
        <v>1040</v>
      </c>
      <c r="B1254" s="361">
        <f t="shared" si="120"/>
        <v>693</v>
      </c>
      <c r="C1254" s="361"/>
      <c r="D1254" s="361"/>
      <c r="E1254" s="361">
        <v>693</v>
      </c>
      <c r="F1254" s="361"/>
      <c r="G1254" s="253"/>
    </row>
    <row r="1255" spans="1:7" ht="18.75" customHeight="1">
      <c r="A1255" s="360" t="s">
        <v>1041</v>
      </c>
      <c r="B1255" s="361">
        <f t="shared" si="120"/>
        <v>0</v>
      </c>
      <c r="C1255" s="361"/>
      <c r="D1255" s="361"/>
      <c r="E1255" s="361"/>
      <c r="F1255" s="361"/>
      <c r="G1255" s="253"/>
    </row>
    <row r="1256" spans="1:7" ht="18.75" customHeight="1">
      <c r="A1256" s="360" t="s">
        <v>1301</v>
      </c>
      <c r="B1256" s="361">
        <f t="shared" si="120"/>
        <v>0</v>
      </c>
      <c r="C1256" s="361"/>
      <c r="D1256" s="361"/>
      <c r="E1256" s="361"/>
      <c r="F1256" s="361"/>
      <c r="G1256" s="253"/>
    </row>
    <row r="1257" spans="1:7" ht="18.75" customHeight="1">
      <c r="A1257" s="360" t="s">
        <v>1043</v>
      </c>
      <c r="B1257" s="361">
        <f t="shared" si="120"/>
        <v>0</v>
      </c>
      <c r="C1257" s="361">
        <f aca="true" t="shared" si="125" ref="C1257:C1262">C1258</f>
        <v>0</v>
      </c>
      <c r="D1257" s="361"/>
      <c r="E1257" s="361"/>
      <c r="F1257" s="361"/>
      <c r="G1257" s="253"/>
    </row>
    <row r="1258" spans="1:7" ht="18.75" customHeight="1">
      <c r="A1258" s="360" t="s">
        <v>1043</v>
      </c>
      <c r="B1258" s="361">
        <f t="shared" si="120"/>
        <v>0</v>
      </c>
      <c r="C1258" s="361"/>
      <c r="D1258" s="361"/>
      <c r="E1258" s="361"/>
      <c r="F1258" s="361"/>
      <c r="G1258" s="253"/>
    </row>
    <row r="1259" spans="1:7" ht="18.75" customHeight="1">
      <c r="A1259" s="360" t="s">
        <v>1044</v>
      </c>
      <c r="B1259" s="361">
        <f aca="true" t="shared" si="126" ref="B1259:B1268">SUM(C1259:F1259)</f>
        <v>1800</v>
      </c>
      <c r="C1259" s="361">
        <f t="shared" si="125"/>
        <v>1800</v>
      </c>
      <c r="D1259" s="361"/>
      <c r="E1259" s="361">
        <f>E1260</f>
        <v>0</v>
      </c>
      <c r="F1259" s="361">
        <f>F1260</f>
        <v>0</v>
      </c>
      <c r="G1259" s="253"/>
    </row>
    <row r="1260" spans="1:7" ht="18.75" customHeight="1">
      <c r="A1260" s="360" t="s">
        <v>1045</v>
      </c>
      <c r="B1260" s="361">
        <f t="shared" si="126"/>
        <v>1800</v>
      </c>
      <c r="C1260" s="361">
        <v>1800</v>
      </c>
      <c r="D1260" s="361"/>
      <c r="E1260" s="361"/>
      <c r="F1260" s="361"/>
      <c r="G1260" s="253"/>
    </row>
    <row r="1261" spans="1:7" ht="18.75" customHeight="1">
      <c r="A1261" s="360" t="s">
        <v>1046</v>
      </c>
      <c r="B1261" s="361">
        <f t="shared" si="126"/>
        <v>13789</v>
      </c>
      <c r="C1261" s="361">
        <f aca="true" t="shared" si="127" ref="C1261:F1261">C1262+C1264</f>
        <v>13789</v>
      </c>
      <c r="D1261" s="361">
        <f t="shared" si="127"/>
        <v>0</v>
      </c>
      <c r="E1261" s="361">
        <f t="shared" si="127"/>
        <v>0</v>
      </c>
      <c r="F1261" s="361">
        <f t="shared" si="127"/>
        <v>0</v>
      </c>
      <c r="G1261" s="253"/>
    </row>
    <row r="1262" spans="1:7" ht="18.75" customHeight="1">
      <c r="A1262" s="360" t="s">
        <v>1047</v>
      </c>
      <c r="B1262" s="361">
        <f t="shared" si="126"/>
        <v>13789</v>
      </c>
      <c r="C1262" s="361">
        <f t="shared" si="125"/>
        <v>13789</v>
      </c>
      <c r="D1262" s="361"/>
      <c r="E1262" s="361"/>
      <c r="F1262" s="361"/>
      <c r="G1262" s="253"/>
    </row>
    <row r="1263" spans="1:7" ht="18.75" customHeight="1">
      <c r="A1263" s="360" t="s">
        <v>1048</v>
      </c>
      <c r="B1263" s="361">
        <f t="shared" si="126"/>
        <v>13789</v>
      </c>
      <c r="C1263" s="361">
        <v>13789</v>
      </c>
      <c r="D1263" s="361"/>
      <c r="E1263" s="361"/>
      <c r="F1263" s="361"/>
      <c r="G1263" s="253"/>
    </row>
    <row r="1264" spans="1:7" ht="18.75" customHeight="1">
      <c r="A1264" s="360" t="s">
        <v>1049</v>
      </c>
      <c r="B1264" s="361">
        <f t="shared" si="126"/>
        <v>0</v>
      </c>
      <c r="C1264" s="361"/>
      <c r="D1264" s="361">
        <f>D1265</f>
        <v>0</v>
      </c>
      <c r="E1264" s="361"/>
      <c r="F1264" s="361"/>
      <c r="G1264" s="253"/>
    </row>
    <row r="1265" spans="1:7" ht="18.75" customHeight="1">
      <c r="A1265" s="360" t="s">
        <v>1050</v>
      </c>
      <c r="B1265" s="361">
        <f t="shared" si="126"/>
        <v>0</v>
      </c>
      <c r="C1265" s="361"/>
      <c r="D1265" s="361"/>
      <c r="E1265" s="361"/>
      <c r="F1265" s="361"/>
      <c r="G1265" s="253"/>
    </row>
    <row r="1266" spans="1:7" ht="18.75" customHeight="1">
      <c r="A1266" s="360" t="s">
        <v>1051</v>
      </c>
      <c r="B1266" s="361">
        <f t="shared" si="126"/>
        <v>7096</v>
      </c>
      <c r="C1266" s="361">
        <f aca="true" t="shared" si="128" ref="C1266:F1266">C1267</f>
        <v>7096</v>
      </c>
      <c r="D1266" s="361"/>
      <c r="E1266" s="361">
        <f t="shared" si="128"/>
        <v>0</v>
      </c>
      <c r="F1266" s="361">
        <f t="shared" si="128"/>
        <v>0</v>
      </c>
      <c r="G1266" s="253"/>
    </row>
    <row r="1267" spans="1:7" ht="18.75" customHeight="1">
      <c r="A1267" s="360" t="s">
        <v>1052</v>
      </c>
      <c r="B1267" s="361">
        <f t="shared" si="126"/>
        <v>7096</v>
      </c>
      <c r="C1267" s="361">
        <f>SUM(C1268:C1270)</f>
        <v>7096</v>
      </c>
      <c r="D1267" s="361"/>
      <c r="E1267" s="361"/>
      <c r="F1267" s="361"/>
      <c r="G1267" s="253"/>
    </row>
    <row r="1268" spans="1:7" ht="18.75" customHeight="1">
      <c r="A1268" s="360" t="s">
        <v>1053</v>
      </c>
      <c r="B1268" s="361">
        <f t="shared" si="126"/>
        <v>7056</v>
      </c>
      <c r="C1268" s="361">
        <v>7056</v>
      </c>
      <c r="D1268" s="361"/>
      <c r="E1268" s="361"/>
      <c r="F1268" s="361"/>
      <c r="G1268" s="253"/>
    </row>
    <row r="1269" spans="1:7" ht="18.75" customHeight="1">
      <c r="A1269" s="360" t="s">
        <v>1054</v>
      </c>
      <c r="B1269" s="361"/>
      <c r="C1269" s="361">
        <v>40</v>
      </c>
      <c r="D1269" s="361"/>
      <c r="E1269" s="361"/>
      <c r="F1269" s="361"/>
      <c r="G1269" s="253"/>
    </row>
    <row r="1270" spans="1:7" ht="18.75" customHeight="1">
      <c r="A1270" s="360" t="s">
        <v>1055</v>
      </c>
      <c r="B1270" s="361">
        <f aca="true" t="shared" si="129" ref="B1270:B1280">SUM(C1270:F1270)</f>
        <v>0</v>
      </c>
      <c r="C1270" s="361"/>
      <c r="D1270" s="361"/>
      <c r="E1270" s="361"/>
      <c r="F1270" s="361"/>
      <c r="G1270" s="253"/>
    </row>
    <row r="1271" spans="1:7" ht="18.75" customHeight="1">
      <c r="A1271" s="360" t="s">
        <v>1056</v>
      </c>
      <c r="B1271" s="361">
        <f t="shared" si="129"/>
        <v>42</v>
      </c>
      <c r="C1271" s="361">
        <f>C1272</f>
        <v>42</v>
      </c>
      <c r="D1271" s="361"/>
      <c r="E1271" s="361"/>
      <c r="F1271" s="361"/>
      <c r="G1271" s="253"/>
    </row>
    <row r="1272" spans="1:7" ht="18.75" customHeight="1">
      <c r="A1272" s="360" t="s">
        <v>1057</v>
      </c>
      <c r="B1272" s="361">
        <f t="shared" si="129"/>
        <v>42</v>
      </c>
      <c r="C1272" s="361">
        <v>42</v>
      </c>
      <c r="D1272" s="361"/>
      <c r="E1272" s="361">
        <f>E1273</f>
        <v>0</v>
      </c>
      <c r="F1272" s="361">
        <f>F1273</f>
        <v>0</v>
      </c>
      <c r="G1272" s="253"/>
    </row>
    <row r="1273" spans="1:7" ht="18.75" customHeight="1">
      <c r="A1273" s="360" t="s">
        <v>1057</v>
      </c>
      <c r="B1273" s="361">
        <f t="shared" si="129"/>
        <v>0</v>
      </c>
      <c r="C1273" s="361"/>
      <c r="D1273" s="361"/>
      <c r="E1273" s="361"/>
      <c r="F1273" s="361"/>
      <c r="G1273" s="253"/>
    </row>
    <row r="1274" spans="1:7" s="256" customFormat="1" ht="18.75" customHeight="1">
      <c r="A1274" s="372" t="s">
        <v>1059</v>
      </c>
      <c r="B1274" s="373">
        <f t="shared" si="129"/>
        <v>156838</v>
      </c>
      <c r="C1274" s="373">
        <f aca="true" t="shared" si="130" ref="C1274:F1274">C1271+C1266+C1261+C1259+C1201+C1148+C1130+C1087+C1086+C1057+C1037+C970+C906+C782+C759+C680+C610+C489+C433+C377+C322+C258+C239+C220+C7</f>
        <v>134794</v>
      </c>
      <c r="D1274" s="373">
        <f t="shared" si="130"/>
        <v>17731</v>
      </c>
      <c r="E1274" s="373">
        <f t="shared" si="130"/>
        <v>4313</v>
      </c>
      <c r="F1274" s="373">
        <f t="shared" si="130"/>
        <v>0</v>
      </c>
      <c r="G1274" s="250"/>
    </row>
    <row r="1275" spans="1:7" ht="18.75" customHeight="1">
      <c r="A1275" s="365" t="s">
        <v>1060</v>
      </c>
      <c r="B1275" s="361">
        <f t="shared" si="129"/>
        <v>4778</v>
      </c>
      <c r="C1275" s="361">
        <f>C1276+C1277</f>
        <v>4778</v>
      </c>
      <c r="D1275" s="361"/>
      <c r="E1275" s="361"/>
      <c r="F1275" s="361"/>
      <c r="G1275" s="253"/>
    </row>
    <row r="1276" spans="1:7" ht="18.75" customHeight="1">
      <c r="A1276" s="365" t="s">
        <v>1061</v>
      </c>
      <c r="B1276" s="361">
        <f t="shared" si="129"/>
        <v>2</v>
      </c>
      <c r="C1276" s="361">
        <v>2</v>
      </c>
      <c r="D1276" s="361"/>
      <c r="E1276" s="361"/>
      <c r="F1276" s="361"/>
      <c r="G1276" s="253"/>
    </row>
    <row r="1277" spans="1:7" ht="18.75" customHeight="1">
      <c r="A1277" s="365" t="s">
        <v>1062</v>
      </c>
      <c r="B1277" s="361">
        <f t="shared" si="129"/>
        <v>4776</v>
      </c>
      <c r="C1277" s="361">
        <v>4776</v>
      </c>
      <c r="D1277" s="361"/>
      <c r="E1277" s="361"/>
      <c r="F1277" s="361"/>
      <c r="G1277" s="253"/>
    </row>
    <row r="1278" spans="1:7" ht="18.75" customHeight="1">
      <c r="A1278" s="365" t="s">
        <v>1063</v>
      </c>
      <c r="B1278" s="361">
        <f t="shared" si="129"/>
        <v>8279</v>
      </c>
      <c r="C1278" s="361">
        <v>8279</v>
      </c>
      <c r="D1278" s="361"/>
      <c r="E1278" s="361"/>
      <c r="F1278" s="361"/>
      <c r="G1278" s="253"/>
    </row>
    <row r="1279" spans="1:7" ht="18.75" customHeight="1">
      <c r="A1279" s="365" t="s">
        <v>1064</v>
      </c>
      <c r="B1279" s="361">
        <f t="shared" si="129"/>
        <v>272</v>
      </c>
      <c r="C1279" s="361">
        <v>272</v>
      </c>
      <c r="D1279" s="361"/>
      <c r="E1279" s="361"/>
      <c r="F1279" s="361"/>
      <c r="G1279" s="253"/>
    </row>
    <row r="1280" spans="1:7" s="256" customFormat="1" ht="18.75" customHeight="1">
      <c r="A1280" s="372" t="s">
        <v>1066</v>
      </c>
      <c r="B1280" s="373">
        <f t="shared" si="129"/>
        <v>170167</v>
      </c>
      <c r="C1280" s="373">
        <f>C1279+C1274+C1275+C1278</f>
        <v>148123</v>
      </c>
      <c r="D1280" s="373">
        <f aca="true" t="shared" si="131" ref="C1280:F1280">D1279+D1274+D1275</f>
        <v>17731</v>
      </c>
      <c r="E1280" s="373">
        <f t="shared" si="131"/>
        <v>4313</v>
      </c>
      <c r="F1280" s="373">
        <f t="shared" si="131"/>
        <v>0</v>
      </c>
      <c r="G1280" s="250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B4:F4"/>
    <mergeCell ref="B5:F5"/>
    <mergeCell ref="A4:A6"/>
    <mergeCell ref="G4:G6"/>
  </mergeCells>
  <printOptions horizontalCentered="1"/>
  <pageMargins left="0.5902777777777778" right="0.5902777777777778" top="0.7083333333333334" bottom="0.5118055555555555" header="0.20069444444444445" footer="0.38958333333333334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showZeros="0" workbookViewId="0" topLeftCell="A29">
      <selection activeCell="F46" sqref="F41:F46"/>
    </sheetView>
  </sheetViews>
  <sheetFormatPr defaultColWidth="9.00390625" defaultRowHeight="14.25"/>
  <cols>
    <col min="1" max="1" width="52.00390625" style="334" customWidth="1"/>
    <col min="2" max="2" width="25.625" style="335" customWidth="1"/>
    <col min="3" max="16384" width="9.00390625" style="334" customWidth="1"/>
  </cols>
  <sheetData>
    <row r="1" ht="24.75" customHeight="1">
      <c r="A1" s="152" t="s">
        <v>1302</v>
      </c>
    </row>
    <row r="2" spans="1:2" ht="24.75" customHeight="1">
      <c r="A2" s="336" t="s">
        <v>1303</v>
      </c>
      <c r="B2" s="336"/>
    </row>
    <row r="3" spans="1:2" ht="24.75" customHeight="1">
      <c r="A3" s="337"/>
      <c r="B3" s="338" t="s">
        <v>30</v>
      </c>
    </row>
    <row r="4" spans="1:2" ht="24.75" customHeight="1">
      <c r="A4" s="339" t="s">
        <v>1304</v>
      </c>
      <c r="B4" s="340" t="s">
        <v>1305</v>
      </c>
    </row>
    <row r="5" spans="1:2" s="331" customFormat="1" ht="24.75" customHeight="1">
      <c r="A5" s="341" t="s">
        <v>1306</v>
      </c>
      <c r="B5" s="313">
        <f>SUM(B6:B14)</f>
        <v>71542</v>
      </c>
    </row>
    <row r="6" spans="1:2" ht="24.75" customHeight="1">
      <c r="A6" s="342" t="s">
        <v>1307</v>
      </c>
      <c r="B6" s="320">
        <v>20348</v>
      </c>
    </row>
    <row r="7" spans="1:2" ht="24.75" customHeight="1">
      <c r="A7" s="342" t="s">
        <v>1308</v>
      </c>
      <c r="B7" s="320">
        <v>6325</v>
      </c>
    </row>
    <row r="8" spans="1:2" ht="24.75" customHeight="1">
      <c r="A8" s="342" t="s">
        <v>1309</v>
      </c>
      <c r="B8" s="320">
        <v>15484</v>
      </c>
    </row>
    <row r="9" spans="1:2" s="332" customFormat="1" ht="24.75" customHeight="1">
      <c r="A9" s="342" t="s">
        <v>1310</v>
      </c>
      <c r="B9" s="320">
        <v>8759</v>
      </c>
    </row>
    <row r="10" spans="1:4" s="333" customFormat="1" ht="24.75" customHeight="1">
      <c r="A10" s="342" t="s">
        <v>1311</v>
      </c>
      <c r="B10" s="320">
        <v>7673</v>
      </c>
      <c r="D10" s="343"/>
    </row>
    <row r="11" spans="1:2" s="333" customFormat="1" ht="24.75" customHeight="1">
      <c r="A11" s="342" t="s">
        <v>1312</v>
      </c>
      <c r="B11" s="320">
        <v>2801</v>
      </c>
    </row>
    <row r="12" spans="1:2" s="333" customFormat="1" ht="24.75" customHeight="1">
      <c r="A12" s="342" t="s">
        <v>1313</v>
      </c>
      <c r="B12" s="320">
        <v>458</v>
      </c>
    </row>
    <row r="13" spans="1:2" s="333" customFormat="1" ht="24.75" customHeight="1">
      <c r="A13" s="342" t="s">
        <v>1314</v>
      </c>
      <c r="B13" s="320">
        <v>5721</v>
      </c>
    </row>
    <row r="14" spans="1:2" s="333" customFormat="1" ht="24.75" customHeight="1">
      <c r="A14" s="342" t="s">
        <v>1315</v>
      </c>
      <c r="B14" s="320">
        <v>3973</v>
      </c>
    </row>
    <row r="15" spans="1:2" s="333" customFormat="1" ht="24.75" customHeight="1">
      <c r="A15" s="341" t="s">
        <v>1316</v>
      </c>
      <c r="B15" s="313">
        <f>SUM(B16:B40)</f>
        <v>8256</v>
      </c>
    </row>
    <row r="16" spans="1:2" s="333" customFormat="1" ht="24.75" customHeight="1">
      <c r="A16" s="342" t="s">
        <v>1317</v>
      </c>
      <c r="B16" s="320">
        <v>3167</v>
      </c>
    </row>
    <row r="17" spans="1:2" s="333" customFormat="1" ht="24.75" customHeight="1">
      <c r="A17" s="342" t="s">
        <v>1318</v>
      </c>
      <c r="B17" s="320">
        <v>218</v>
      </c>
    </row>
    <row r="18" spans="1:2" s="333" customFormat="1" ht="24.75" customHeight="1">
      <c r="A18" s="342" t="s">
        <v>1319</v>
      </c>
      <c r="B18" s="320">
        <v>16</v>
      </c>
    </row>
    <row r="19" spans="1:2" s="333" customFormat="1" ht="24.75" customHeight="1">
      <c r="A19" s="342" t="s">
        <v>1320</v>
      </c>
      <c r="B19" s="320">
        <v>2</v>
      </c>
    </row>
    <row r="20" spans="1:2" s="333" customFormat="1" ht="24.75" customHeight="1">
      <c r="A20" s="342" t="s">
        <v>1321</v>
      </c>
      <c r="B20" s="320">
        <v>71</v>
      </c>
    </row>
    <row r="21" spans="1:2" s="332" customFormat="1" ht="24.75" customHeight="1">
      <c r="A21" s="342" t="s">
        <v>1322</v>
      </c>
      <c r="B21" s="320">
        <v>335</v>
      </c>
    </row>
    <row r="22" spans="1:2" ht="24.75" customHeight="1">
      <c r="A22" s="342" t="s">
        <v>1323</v>
      </c>
      <c r="B22" s="320">
        <v>350</v>
      </c>
    </row>
    <row r="23" spans="1:2" ht="24.75" customHeight="1">
      <c r="A23" s="342" t="s">
        <v>1324</v>
      </c>
      <c r="B23" s="320">
        <v>71</v>
      </c>
    </row>
    <row r="24" spans="1:2" ht="24.75" customHeight="1">
      <c r="A24" s="342" t="s">
        <v>1325</v>
      </c>
      <c r="B24" s="320">
        <v>71</v>
      </c>
    </row>
    <row r="25" spans="1:2" ht="24.75" customHeight="1">
      <c r="A25" s="342" t="s">
        <v>1326</v>
      </c>
      <c r="B25" s="320">
        <v>875</v>
      </c>
    </row>
    <row r="26" spans="1:2" ht="24.75" customHeight="1">
      <c r="A26" s="342" t="s">
        <v>1327</v>
      </c>
      <c r="B26" s="320">
        <v>210</v>
      </c>
    </row>
    <row r="27" spans="1:2" s="332" customFormat="1" ht="24.75" customHeight="1">
      <c r="A27" s="342" t="s">
        <v>1328</v>
      </c>
      <c r="B27" s="320">
        <v>22</v>
      </c>
    </row>
    <row r="28" spans="1:2" ht="24.75" customHeight="1">
      <c r="A28" s="342" t="s">
        <v>1329</v>
      </c>
      <c r="B28" s="320">
        <v>43</v>
      </c>
    </row>
    <row r="29" spans="1:2" ht="24.75" customHeight="1">
      <c r="A29" s="342" t="s">
        <v>1330</v>
      </c>
      <c r="B29" s="320">
        <v>64</v>
      </c>
    </row>
    <row r="30" spans="1:2" ht="24.75" customHeight="1">
      <c r="A30" s="342" t="s">
        <v>1331</v>
      </c>
      <c r="B30" s="320">
        <v>270</v>
      </c>
    </row>
    <row r="31" spans="1:2" ht="24.75" customHeight="1">
      <c r="A31" s="342" t="s">
        <v>1332</v>
      </c>
      <c r="B31" s="320">
        <v>2</v>
      </c>
    </row>
    <row r="32" spans="1:2" ht="24.75" customHeight="1">
      <c r="A32" s="342" t="s">
        <v>1333</v>
      </c>
      <c r="B32" s="320">
        <v>15</v>
      </c>
    </row>
    <row r="33" spans="1:2" ht="24.75" customHeight="1">
      <c r="A33" s="342" t="s">
        <v>1334</v>
      </c>
      <c r="B33" s="320">
        <v>16</v>
      </c>
    </row>
    <row r="34" spans="1:2" ht="24.75" customHeight="1">
      <c r="A34" s="342" t="s">
        <v>1335</v>
      </c>
      <c r="B34" s="320">
        <v>2</v>
      </c>
    </row>
    <row r="35" spans="1:2" ht="24.75" customHeight="1">
      <c r="A35" s="342" t="s">
        <v>1336</v>
      </c>
      <c r="B35" s="320">
        <v>242</v>
      </c>
    </row>
    <row r="36" spans="1:2" ht="24.75" customHeight="1">
      <c r="A36" s="342" t="s">
        <v>1337</v>
      </c>
      <c r="B36" s="320">
        <v>4</v>
      </c>
    </row>
    <row r="37" spans="1:2" ht="24.75" customHeight="1">
      <c r="A37" s="342" t="s">
        <v>1338</v>
      </c>
      <c r="B37" s="320">
        <v>178</v>
      </c>
    </row>
    <row r="38" spans="1:2" ht="24.75" customHeight="1">
      <c r="A38" s="342" t="s">
        <v>1339</v>
      </c>
      <c r="B38" s="320">
        <v>583</v>
      </c>
    </row>
    <row r="39" spans="1:2" ht="24.75" customHeight="1">
      <c r="A39" s="342" t="s">
        <v>1340</v>
      </c>
      <c r="B39" s="320">
        <v>1347</v>
      </c>
    </row>
    <row r="40" spans="1:2" ht="24.75" customHeight="1">
      <c r="A40" s="342" t="s">
        <v>1341</v>
      </c>
      <c r="B40" s="320">
        <v>82</v>
      </c>
    </row>
    <row r="41" spans="1:2" ht="24.75" customHeight="1">
      <c r="A41" s="341" t="s">
        <v>1342</v>
      </c>
      <c r="B41" s="313">
        <f>SUM(B42:B47)</f>
        <v>7770</v>
      </c>
    </row>
    <row r="42" spans="1:2" ht="24.75" customHeight="1">
      <c r="A42" s="342" t="s">
        <v>1343</v>
      </c>
      <c r="B42" s="320">
        <v>11</v>
      </c>
    </row>
    <row r="43" spans="1:2" ht="24.75" customHeight="1">
      <c r="A43" s="342" t="s">
        <v>1344</v>
      </c>
      <c r="B43" s="320">
        <v>11</v>
      </c>
    </row>
    <row r="44" spans="1:2" ht="24.75" customHeight="1">
      <c r="A44" s="342" t="s">
        <v>1345</v>
      </c>
      <c r="B44" s="320"/>
    </row>
    <row r="45" spans="1:2" ht="24.75" customHeight="1">
      <c r="A45" s="342" t="s">
        <v>1346</v>
      </c>
      <c r="B45" s="320">
        <v>6896</v>
      </c>
    </row>
    <row r="46" spans="1:2" ht="24.75" customHeight="1">
      <c r="A46" s="342" t="s">
        <v>1347</v>
      </c>
      <c r="B46" s="320">
        <v>15</v>
      </c>
    </row>
    <row r="47" spans="1:2" ht="24.75" customHeight="1">
      <c r="A47" s="342" t="s">
        <v>1348</v>
      </c>
      <c r="B47" s="320">
        <v>837</v>
      </c>
    </row>
    <row r="48" spans="1:2" ht="24.75" customHeight="1">
      <c r="A48" s="341" t="s">
        <v>1349</v>
      </c>
      <c r="B48" s="313">
        <f>B49</f>
        <v>8</v>
      </c>
    </row>
    <row r="49" spans="1:2" ht="24.75" customHeight="1">
      <c r="A49" s="342" t="s">
        <v>1350</v>
      </c>
      <c r="B49" s="320">
        <v>8</v>
      </c>
    </row>
    <row r="50" spans="1:2" ht="24.75" customHeight="1">
      <c r="A50" s="344" t="s">
        <v>1351</v>
      </c>
      <c r="B50" s="313">
        <f>B41+B15+B5+B48</f>
        <v>87576</v>
      </c>
    </row>
  </sheetData>
  <sheetProtection/>
  <mergeCells count="1">
    <mergeCell ref="A2:B2"/>
  </mergeCells>
  <printOptions horizontalCentered="1"/>
  <pageMargins left="0.59" right="0.59" top="0.71" bottom="0.71" header="0.2" footer="0.39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workbookViewId="0" topLeftCell="A1">
      <pane xSplit="1" ySplit="4" topLeftCell="B5" activePane="bottomRight" state="frozen"/>
      <selection pane="bottomRight" activeCell="K79" sqref="K79"/>
    </sheetView>
  </sheetViews>
  <sheetFormatPr defaultColWidth="9.00390625" defaultRowHeight="14.25"/>
  <cols>
    <col min="1" max="1" width="40.75390625" style="302" customWidth="1"/>
    <col min="2" max="2" width="11.625" style="303" bestFit="1" customWidth="1"/>
    <col min="3" max="3" width="33.875" style="303" customWidth="1"/>
    <col min="4" max="4" width="11.625" style="303" bestFit="1" customWidth="1"/>
    <col min="5" max="16384" width="9.00390625" style="302" customWidth="1"/>
  </cols>
  <sheetData>
    <row r="1" spans="1:2" ht="24.75" customHeight="1">
      <c r="A1" s="152" t="s">
        <v>1352</v>
      </c>
      <c r="B1" s="304"/>
    </row>
    <row r="2" spans="1:4" ht="24.75" customHeight="1">
      <c r="A2" s="305" t="s">
        <v>1353</v>
      </c>
      <c r="B2" s="305"/>
      <c r="C2" s="305"/>
      <c r="D2" s="305"/>
    </row>
    <row r="3" spans="1:4" ht="24.75" customHeight="1">
      <c r="A3" s="306"/>
      <c r="B3" s="307"/>
      <c r="C3" s="307"/>
      <c r="D3" s="308" t="s">
        <v>30</v>
      </c>
    </row>
    <row r="4" spans="1:4" s="299" customFormat="1" ht="24.75" customHeight="1">
      <c r="A4" s="309" t="s">
        <v>1069</v>
      </c>
      <c r="B4" s="310" t="s">
        <v>1250</v>
      </c>
      <c r="C4" s="311" t="s">
        <v>1071</v>
      </c>
      <c r="D4" s="310" t="s">
        <v>1250</v>
      </c>
    </row>
    <row r="5" spans="1:4" s="300" customFormat="1" ht="14.25">
      <c r="A5" s="312" t="s">
        <v>1072</v>
      </c>
      <c r="B5" s="313">
        <v>36849</v>
      </c>
      <c r="C5" s="314" t="s">
        <v>1354</v>
      </c>
      <c r="D5" s="315">
        <v>156838</v>
      </c>
    </row>
    <row r="6" spans="1:4" s="300" customFormat="1" ht="20.25" customHeight="1">
      <c r="A6" s="316" t="s">
        <v>1355</v>
      </c>
      <c r="B6" s="313">
        <f>B7+B13+B51</f>
        <v>73795</v>
      </c>
      <c r="C6" s="317" t="s">
        <v>1356</v>
      </c>
      <c r="D6" s="318"/>
    </row>
    <row r="7" spans="1:4" s="300" customFormat="1" ht="20.25" customHeight="1">
      <c r="A7" s="316" t="s">
        <v>1076</v>
      </c>
      <c r="B7" s="313">
        <f>SUM(B8:B12)</f>
        <v>2587</v>
      </c>
      <c r="C7" s="317" t="s">
        <v>1077</v>
      </c>
      <c r="D7" s="318"/>
    </row>
    <row r="8" spans="1:4" s="299" customFormat="1" ht="20.25" customHeight="1">
      <c r="A8" s="319" t="s">
        <v>1357</v>
      </c>
      <c r="B8" s="320">
        <v>2098</v>
      </c>
      <c r="C8" s="321" t="s">
        <v>1358</v>
      </c>
      <c r="D8" s="322"/>
    </row>
    <row r="9" spans="1:4" s="299" customFormat="1" ht="20.25" customHeight="1">
      <c r="A9" s="319" t="s">
        <v>1078</v>
      </c>
      <c r="B9" s="320">
        <v>183</v>
      </c>
      <c r="C9" s="321" t="s">
        <v>1079</v>
      </c>
      <c r="D9" s="322"/>
    </row>
    <row r="10" spans="1:4" ht="20.25" customHeight="1">
      <c r="A10" s="319" t="s">
        <v>1359</v>
      </c>
      <c r="B10" s="320">
        <v>875</v>
      </c>
      <c r="C10" s="321" t="s">
        <v>1360</v>
      </c>
      <c r="D10" s="322"/>
    </row>
    <row r="11" spans="1:4" ht="20.25" customHeight="1">
      <c r="A11" s="319" t="s">
        <v>1361</v>
      </c>
      <c r="B11" s="320">
        <v>-313</v>
      </c>
      <c r="C11" s="321" t="s">
        <v>1362</v>
      </c>
      <c r="D11" s="322"/>
    </row>
    <row r="12" spans="1:4" ht="20.25" customHeight="1">
      <c r="A12" s="319" t="s">
        <v>1363</v>
      </c>
      <c r="B12" s="320">
        <v>-256</v>
      </c>
      <c r="C12" s="321"/>
      <c r="D12" s="322"/>
    </row>
    <row r="13" spans="1:4" s="301" customFormat="1" ht="20.25" customHeight="1">
      <c r="A13" s="316" t="s">
        <v>1090</v>
      </c>
      <c r="B13" s="313">
        <f>SUM(B14:B50)</f>
        <v>71208</v>
      </c>
      <c r="C13" s="317" t="s">
        <v>1091</v>
      </c>
      <c r="D13" s="318"/>
    </row>
    <row r="14" spans="1:4" ht="20.25" customHeight="1">
      <c r="A14" s="215" t="s">
        <v>1364</v>
      </c>
      <c r="B14" s="320"/>
      <c r="C14" s="321" t="s">
        <v>1093</v>
      </c>
      <c r="D14" s="322"/>
    </row>
    <row r="15" spans="1:4" ht="20.25" customHeight="1">
      <c r="A15" s="215" t="s">
        <v>1094</v>
      </c>
      <c r="B15" s="320">
        <v>48133</v>
      </c>
      <c r="C15" s="321" t="s">
        <v>1095</v>
      </c>
      <c r="D15" s="322"/>
    </row>
    <row r="16" spans="1:4" ht="20.25" customHeight="1">
      <c r="A16" s="215" t="s">
        <v>1102</v>
      </c>
      <c r="B16" s="320">
        <v>10236</v>
      </c>
      <c r="C16" s="321" t="s">
        <v>1097</v>
      </c>
      <c r="D16" s="322"/>
    </row>
    <row r="17" spans="1:4" ht="20.25" customHeight="1">
      <c r="A17" s="215" t="s">
        <v>1104</v>
      </c>
      <c r="B17" s="320">
        <v>849</v>
      </c>
      <c r="C17" s="321"/>
      <c r="D17" s="322"/>
    </row>
    <row r="18" spans="1:4" ht="20.25" customHeight="1">
      <c r="A18" s="215" t="s">
        <v>1106</v>
      </c>
      <c r="B18" s="320"/>
      <c r="C18" s="321" t="s">
        <v>1365</v>
      </c>
      <c r="D18" s="322"/>
    </row>
    <row r="19" spans="1:4" ht="20.25" customHeight="1">
      <c r="A19" s="215" t="s">
        <v>1108</v>
      </c>
      <c r="B19" s="320"/>
      <c r="C19" s="321" t="s">
        <v>1101</v>
      </c>
      <c r="D19" s="322"/>
    </row>
    <row r="20" spans="1:4" ht="20.25" customHeight="1">
      <c r="A20" s="215" t="s">
        <v>1110</v>
      </c>
      <c r="B20" s="320"/>
      <c r="C20" s="321" t="s">
        <v>1103</v>
      </c>
      <c r="D20" s="322"/>
    </row>
    <row r="21" spans="1:4" ht="20.25" customHeight="1">
      <c r="A21" s="215" t="s">
        <v>1112</v>
      </c>
      <c r="B21" s="320">
        <v>1200</v>
      </c>
      <c r="C21" s="321" t="s">
        <v>1366</v>
      </c>
      <c r="D21" s="322"/>
    </row>
    <row r="22" spans="1:4" ht="20.25" customHeight="1">
      <c r="A22" s="215" t="s">
        <v>1114</v>
      </c>
      <c r="B22" s="320">
        <v>7677</v>
      </c>
      <c r="C22" s="321" t="s">
        <v>1367</v>
      </c>
      <c r="D22" s="322"/>
    </row>
    <row r="23" spans="1:4" ht="20.25" customHeight="1">
      <c r="A23" s="215" t="s">
        <v>1116</v>
      </c>
      <c r="B23" s="320">
        <v>1539</v>
      </c>
      <c r="C23" s="321" t="s">
        <v>1368</v>
      </c>
      <c r="D23" s="322"/>
    </row>
    <row r="24" spans="1:4" ht="20.25" customHeight="1">
      <c r="A24" s="215" t="s">
        <v>1118</v>
      </c>
      <c r="B24" s="320"/>
      <c r="C24" s="321" t="s">
        <v>1369</v>
      </c>
      <c r="D24" s="322"/>
    </row>
    <row r="25" spans="1:4" ht="20.25" customHeight="1">
      <c r="A25" s="215" t="s">
        <v>1120</v>
      </c>
      <c r="B25" s="320"/>
      <c r="C25" s="319" t="s">
        <v>1370</v>
      </c>
      <c r="D25" s="322"/>
    </row>
    <row r="26" spans="1:4" ht="20.25" customHeight="1">
      <c r="A26" s="215" t="s">
        <v>1122</v>
      </c>
      <c r="B26" s="320"/>
      <c r="C26" s="323" t="s">
        <v>1371</v>
      </c>
      <c r="D26" s="322"/>
    </row>
    <row r="27" spans="1:4" ht="20.25" customHeight="1">
      <c r="A27" s="215" t="s">
        <v>1124</v>
      </c>
      <c r="B27" s="320"/>
      <c r="C27" s="319" t="s">
        <v>1117</v>
      </c>
      <c r="D27" s="322"/>
    </row>
    <row r="28" spans="1:4" ht="20.25" customHeight="1">
      <c r="A28" s="215" t="s">
        <v>1126</v>
      </c>
      <c r="B28" s="320"/>
      <c r="C28" s="321" t="s">
        <v>1105</v>
      </c>
      <c r="D28" s="322"/>
    </row>
    <row r="29" spans="1:4" ht="20.25" customHeight="1">
      <c r="A29" s="215" t="s">
        <v>1128</v>
      </c>
      <c r="B29" s="320"/>
      <c r="C29" s="321" t="s">
        <v>1111</v>
      </c>
      <c r="D29" s="322"/>
    </row>
    <row r="30" spans="1:4" ht="20.25" customHeight="1">
      <c r="A30" s="215" t="s">
        <v>1130</v>
      </c>
      <c r="B30" s="320"/>
      <c r="C30" s="321" t="s">
        <v>1107</v>
      </c>
      <c r="D30" s="322"/>
    </row>
    <row r="31" spans="1:4" ht="20.25" customHeight="1">
      <c r="A31" s="215" t="s">
        <v>1132</v>
      </c>
      <c r="B31" s="320"/>
      <c r="C31" s="321" t="s">
        <v>1109</v>
      </c>
      <c r="D31" s="322"/>
    </row>
    <row r="32" spans="1:4" ht="20.25" customHeight="1">
      <c r="A32" s="215" t="s">
        <v>1134</v>
      </c>
      <c r="B32" s="320"/>
      <c r="C32" s="321"/>
      <c r="D32" s="322"/>
    </row>
    <row r="33" spans="1:4" ht="20.25" customHeight="1">
      <c r="A33" s="215" t="s">
        <v>1136</v>
      </c>
      <c r="B33" s="320"/>
      <c r="C33" s="321" t="s">
        <v>1161</v>
      </c>
      <c r="D33" s="322"/>
    </row>
    <row r="34" spans="1:4" ht="20.25" customHeight="1">
      <c r="A34" s="215" t="s">
        <v>1138</v>
      </c>
      <c r="B34" s="320"/>
      <c r="C34" s="321"/>
      <c r="D34" s="322"/>
    </row>
    <row r="35" spans="1:4" ht="20.25" customHeight="1">
      <c r="A35" s="215" t="s">
        <v>1140</v>
      </c>
      <c r="B35" s="320"/>
      <c r="C35" s="321"/>
      <c r="D35" s="322"/>
    </row>
    <row r="36" spans="1:4" ht="20.25" customHeight="1">
      <c r="A36" s="215" t="s">
        <v>1142</v>
      </c>
      <c r="B36" s="320"/>
      <c r="C36" s="321"/>
      <c r="D36" s="322"/>
    </row>
    <row r="37" spans="1:4" ht="20.25" customHeight="1">
      <c r="A37" s="215" t="s">
        <v>1144</v>
      </c>
      <c r="B37" s="320"/>
      <c r="C37" s="321"/>
      <c r="D37" s="322"/>
    </row>
    <row r="38" spans="1:4" ht="20.25" customHeight="1">
      <c r="A38" s="215" t="s">
        <v>1146</v>
      </c>
      <c r="B38" s="320"/>
      <c r="C38" s="321"/>
      <c r="D38" s="322"/>
    </row>
    <row r="39" spans="1:4" ht="20.25" customHeight="1">
      <c r="A39" s="215" t="s">
        <v>1148</v>
      </c>
      <c r="B39" s="320"/>
      <c r="C39" s="321"/>
      <c r="D39" s="322"/>
    </row>
    <row r="40" spans="1:4" ht="20.25" customHeight="1">
      <c r="A40" s="215" t="s">
        <v>1150</v>
      </c>
      <c r="B40" s="320"/>
      <c r="C40" s="321"/>
      <c r="D40" s="322"/>
    </row>
    <row r="41" spans="1:4" ht="20.25" customHeight="1">
      <c r="A41" s="215" t="s">
        <v>1152</v>
      </c>
      <c r="B41" s="320"/>
      <c r="C41" s="321"/>
      <c r="D41" s="322"/>
    </row>
    <row r="42" spans="1:4" ht="20.25" customHeight="1">
      <c r="A42" s="215" t="s">
        <v>1154</v>
      </c>
      <c r="B42" s="320"/>
      <c r="C42" s="321"/>
      <c r="D42" s="322"/>
    </row>
    <row r="43" spans="1:4" ht="20.25" customHeight="1">
      <c r="A43" s="215" t="s">
        <v>1156</v>
      </c>
      <c r="B43" s="320"/>
      <c r="C43" s="321"/>
      <c r="D43" s="322"/>
    </row>
    <row r="44" spans="1:4" ht="20.25" customHeight="1">
      <c r="A44" s="215" t="s">
        <v>1158</v>
      </c>
      <c r="B44" s="320"/>
      <c r="C44" s="321"/>
      <c r="D44" s="322"/>
    </row>
    <row r="45" spans="1:4" ht="20.25" customHeight="1">
      <c r="A45" s="215" t="s">
        <v>1160</v>
      </c>
      <c r="B45" s="320"/>
      <c r="C45" s="321"/>
      <c r="D45" s="322"/>
    </row>
    <row r="46" spans="1:4" ht="20.25" customHeight="1">
      <c r="A46" s="215" t="s">
        <v>1162</v>
      </c>
      <c r="B46" s="320">
        <v>693</v>
      </c>
      <c r="C46" s="321"/>
      <c r="D46" s="322"/>
    </row>
    <row r="47" spans="1:4" ht="20.25" customHeight="1">
      <c r="A47" s="215" t="s">
        <v>1372</v>
      </c>
      <c r="B47" s="320">
        <v>100</v>
      </c>
      <c r="C47" s="321"/>
      <c r="D47" s="322"/>
    </row>
    <row r="48" spans="1:4" ht="20.25" customHeight="1">
      <c r="A48" s="215" t="s">
        <v>1373</v>
      </c>
      <c r="B48" s="320">
        <v>192</v>
      </c>
      <c r="C48" s="321"/>
      <c r="D48" s="322"/>
    </row>
    <row r="49" spans="1:4" ht="20.25" customHeight="1">
      <c r="A49" s="215" t="s">
        <v>1163</v>
      </c>
      <c r="B49" s="320"/>
      <c r="C49" s="321"/>
      <c r="D49" s="322"/>
    </row>
    <row r="50" spans="1:4" ht="20.25" customHeight="1">
      <c r="A50" s="215" t="s">
        <v>1164</v>
      </c>
      <c r="B50" s="320">
        <v>589</v>
      </c>
      <c r="C50" s="321"/>
      <c r="D50" s="322"/>
    </row>
    <row r="51" spans="1:4" s="301" customFormat="1" ht="20.25" customHeight="1">
      <c r="A51" s="316" t="s">
        <v>1165</v>
      </c>
      <c r="B51" s="313">
        <f>SUM(B52:B71)</f>
        <v>0</v>
      </c>
      <c r="C51" s="317" t="s">
        <v>1166</v>
      </c>
      <c r="D51" s="318"/>
    </row>
    <row r="52" spans="1:4" ht="20.25" customHeight="1">
      <c r="A52" s="319" t="s">
        <v>1167</v>
      </c>
      <c r="B52" s="320"/>
      <c r="C52" s="324" t="s">
        <v>1167</v>
      </c>
      <c r="D52" s="322"/>
    </row>
    <row r="53" spans="1:4" ht="20.25" customHeight="1">
      <c r="A53" s="319" t="s">
        <v>1168</v>
      </c>
      <c r="B53" s="320"/>
      <c r="C53" s="324" t="s">
        <v>1168</v>
      </c>
      <c r="D53" s="322"/>
    </row>
    <row r="54" spans="1:4" ht="20.25" customHeight="1">
      <c r="A54" s="319" t="s">
        <v>1169</v>
      </c>
      <c r="B54" s="320"/>
      <c r="C54" s="324" t="s">
        <v>1169</v>
      </c>
      <c r="D54" s="322"/>
    </row>
    <row r="55" spans="1:4" ht="20.25" customHeight="1">
      <c r="A55" s="319" t="s">
        <v>1170</v>
      </c>
      <c r="B55" s="320"/>
      <c r="C55" s="324" t="s">
        <v>1170</v>
      </c>
      <c r="D55" s="322"/>
    </row>
    <row r="56" spans="1:4" ht="20.25" customHeight="1">
      <c r="A56" s="319" t="s">
        <v>1171</v>
      </c>
      <c r="B56" s="320"/>
      <c r="C56" s="324" t="s">
        <v>1171</v>
      </c>
      <c r="D56" s="322"/>
    </row>
    <row r="57" spans="1:4" ht="20.25" customHeight="1">
      <c r="A57" s="319" t="s">
        <v>1172</v>
      </c>
      <c r="B57" s="320"/>
      <c r="C57" s="324" t="s">
        <v>1172</v>
      </c>
      <c r="D57" s="322"/>
    </row>
    <row r="58" spans="1:4" ht="20.25" customHeight="1">
      <c r="A58" s="319" t="s">
        <v>1374</v>
      </c>
      <c r="B58" s="320"/>
      <c r="C58" s="324" t="s">
        <v>1374</v>
      </c>
      <c r="D58" s="322"/>
    </row>
    <row r="59" spans="1:4" ht="20.25" customHeight="1">
      <c r="A59" s="319" t="s">
        <v>1174</v>
      </c>
      <c r="B59" s="320"/>
      <c r="C59" s="324" t="s">
        <v>1174</v>
      </c>
      <c r="D59" s="322"/>
    </row>
    <row r="60" spans="1:4" ht="20.25" customHeight="1">
      <c r="A60" s="319" t="s">
        <v>1175</v>
      </c>
      <c r="B60" s="320"/>
      <c r="C60" s="324" t="s">
        <v>1375</v>
      </c>
      <c r="D60" s="322"/>
    </row>
    <row r="61" spans="1:4" ht="20.25" customHeight="1">
      <c r="A61" s="319" t="s">
        <v>1176</v>
      </c>
      <c r="B61" s="320"/>
      <c r="C61" s="324" t="s">
        <v>1176</v>
      </c>
      <c r="D61" s="322"/>
    </row>
    <row r="62" spans="1:4" ht="20.25" customHeight="1">
      <c r="A62" s="319" t="s">
        <v>1177</v>
      </c>
      <c r="B62" s="320"/>
      <c r="C62" s="324" t="s">
        <v>1177</v>
      </c>
      <c r="D62" s="322"/>
    </row>
    <row r="63" spans="1:4" ht="20.25" customHeight="1">
      <c r="A63" s="319" t="s">
        <v>1178</v>
      </c>
      <c r="B63" s="320"/>
      <c r="C63" s="324" t="s">
        <v>1178</v>
      </c>
      <c r="D63" s="322"/>
    </row>
    <row r="64" spans="1:4" ht="20.25" customHeight="1">
      <c r="A64" s="319" t="s">
        <v>1179</v>
      </c>
      <c r="B64" s="320"/>
      <c r="C64" s="324" t="s">
        <v>1179</v>
      </c>
      <c r="D64" s="322"/>
    </row>
    <row r="65" spans="1:4" ht="20.25" customHeight="1">
      <c r="A65" s="319" t="s">
        <v>1376</v>
      </c>
      <c r="B65" s="320"/>
      <c r="C65" s="324" t="s">
        <v>1376</v>
      </c>
      <c r="D65" s="322"/>
    </row>
    <row r="66" spans="1:4" ht="20.25" customHeight="1">
      <c r="A66" s="319" t="s">
        <v>1182</v>
      </c>
      <c r="B66" s="320"/>
      <c r="C66" s="324" t="s">
        <v>1182</v>
      </c>
      <c r="D66" s="322"/>
    </row>
    <row r="67" spans="1:4" ht="20.25" customHeight="1">
      <c r="A67" s="319" t="s">
        <v>1183</v>
      </c>
      <c r="B67" s="320"/>
      <c r="C67" s="324" t="s">
        <v>1183</v>
      </c>
      <c r="D67" s="322"/>
    </row>
    <row r="68" spans="1:4" ht="20.25" customHeight="1">
      <c r="A68" s="319" t="s">
        <v>1377</v>
      </c>
      <c r="B68" s="320"/>
      <c r="C68" s="324" t="s">
        <v>1377</v>
      </c>
      <c r="D68" s="322"/>
    </row>
    <row r="69" spans="1:4" ht="20.25" customHeight="1">
      <c r="A69" s="319" t="s">
        <v>1185</v>
      </c>
      <c r="B69" s="320"/>
      <c r="C69" s="324" t="s">
        <v>1185</v>
      </c>
      <c r="D69" s="322"/>
    </row>
    <row r="70" spans="1:4" ht="20.25" customHeight="1">
      <c r="A70" s="319" t="s">
        <v>1186</v>
      </c>
      <c r="B70" s="320"/>
      <c r="C70" s="324" t="s">
        <v>1186</v>
      </c>
      <c r="D70" s="322"/>
    </row>
    <row r="71" spans="1:4" ht="20.25" customHeight="1">
      <c r="A71" s="319" t="s">
        <v>63</v>
      </c>
      <c r="B71" s="320"/>
      <c r="C71" s="325" t="s">
        <v>1050</v>
      </c>
      <c r="D71" s="322"/>
    </row>
    <row r="72" spans="1:4" s="301" customFormat="1" ht="20.25" customHeight="1">
      <c r="A72" s="326" t="s">
        <v>1231</v>
      </c>
      <c r="B72" s="313"/>
      <c r="C72" s="317" t="s">
        <v>1060</v>
      </c>
      <c r="D72" s="313">
        <f>SUM(D73:D74)</f>
        <v>4778</v>
      </c>
    </row>
    <row r="73" spans="1:4" ht="20.25" customHeight="1">
      <c r="A73" s="326" t="s">
        <v>1201</v>
      </c>
      <c r="B73" s="320">
        <f>SUM(B74)</f>
        <v>2000</v>
      </c>
      <c r="C73" s="321" t="s">
        <v>1190</v>
      </c>
      <c r="D73" s="320">
        <v>2</v>
      </c>
    </row>
    <row r="74" spans="1:4" ht="20.25" customHeight="1">
      <c r="A74" s="319" t="s">
        <v>1378</v>
      </c>
      <c r="B74" s="320">
        <v>2000</v>
      </c>
      <c r="C74" s="321" t="s">
        <v>1192</v>
      </c>
      <c r="D74" s="320">
        <v>4776</v>
      </c>
    </row>
    <row r="75" spans="1:4" ht="20.25" customHeight="1">
      <c r="A75" s="326" t="s">
        <v>1224</v>
      </c>
      <c r="B75" s="320"/>
      <c r="C75" s="317" t="s">
        <v>1232</v>
      </c>
      <c r="D75" s="322"/>
    </row>
    <row r="76" spans="1:4" ht="20.25" customHeight="1">
      <c r="A76" s="326" t="s">
        <v>1226</v>
      </c>
      <c r="B76" s="320"/>
      <c r="C76" s="317" t="s">
        <v>1063</v>
      </c>
      <c r="D76" s="313">
        <f>SUM(D77:D78)</f>
        <v>8279</v>
      </c>
    </row>
    <row r="77" spans="1:4" ht="20.25" customHeight="1">
      <c r="A77" s="326" t="s">
        <v>1379</v>
      </c>
      <c r="B77" s="313">
        <v>17731</v>
      </c>
      <c r="C77" s="321" t="s">
        <v>1380</v>
      </c>
      <c r="D77" s="320">
        <v>8279</v>
      </c>
    </row>
    <row r="78" spans="1:4" ht="20.25" customHeight="1">
      <c r="A78" s="326" t="s">
        <v>1381</v>
      </c>
      <c r="B78" s="313">
        <v>272</v>
      </c>
      <c r="C78" s="321" t="s">
        <v>1382</v>
      </c>
      <c r="D78" s="322"/>
    </row>
    <row r="79" spans="1:4" ht="20.25" customHeight="1">
      <c r="A79" s="326" t="s">
        <v>1195</v>
      </c>
      <c r="B79" s="313">
        <v>39520</v>
      </c>
      <c r="C79" s="317" t="s">
        <v>1383</v>
      </c>
      <c r="D79" s="322"/>
    </row>
    <row r="80" spans="1:4" ht="20.25" customHeight="1">
      <c r="A80" s="326" t="s">
        <v>1384</v>
      </c>
      <c r="B80" s="320"/>
      <c r="C80" s="317" t="s">
        <v>1227</v>
      </c>
      <c r="D80" s="322"/>
    </row>
    <row r="81" spans="1:4" ht="20.25" customHeight="1">
      <c r="A81" s="326" t="s">
        <v>1385</v>
      </c>
      <c r="B81" s="320"/>
      <c r="C81" s="317" t="s">
        <v>1229</v>
      </c>
      <c r="D81" s="322"/>
    </row>
    <row r="82" spans="1:4" ht="20.25" customHeight="1">
      <c r="A82" s="326"/>
      <c r="B82" s="313"/>
      <c r="C82" s="317" t="s">
        <v>1064</v>
      </c>
      <c r="D82" s="313">
        <v>272</v>
      </c>
    </row>
    <row r="83" spans="1:4" ht="20.25" customHeight="1">
      <c r="A83" s="327"/>
      <c r="B83" s="322"/>
      <c r="C83" s="317" t="s">
        <v>1196</v>
      </c>
      <c r="D83" s="322"/>
    </row>
    <row r="84" spans="1:4" ht="20.25" customHeight="1">
      <c r="A84" s="327"/>
      <c r="B84" s="322"/>
      <c r="C84" s="328" t="s">
        <v>1386</v>
      </c>
      <c r="D84" s="322"/>
    </row>
    <row r="85" spans="1:4" ht="20.25" customHeight="1">
      <c r="A85" s="329" t="s">
        <v>1387</v>
      </c>
      <c r="B85" s="313">
        <f>B5+B6+B73+B77+B80+B81+B78+B82+B79</f>
        <v>170167</v>
      </c>
      <c r="C85" s="330" t="s">
        <v>1388</v>
      </c>
      <c r="D85" s="313">
        <f>D5+D6+D72+D76+D82</f>
        <v>170167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20069444444444445" right="0.16111111111111112" top="0.7083333333333334" bottom="0.7083333333333334" header="0.20069444444444445" footer="0.38958333333333334"/>
  <pageSetup horizontalDpi="600" verticalDpi="600" orientation="portrait" paperSize="9" scale="9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9" sqref="B9"/>
    </sheetView>
  </sheetViews>
  <sheetFormatPr defaultColWidth="9.00390625" defaultRowHeight="54.75" customHeight="1"/>
  <cols>
    <col min="1" max="1" width="45.75390625" style="151" customWidth="1"/>
    <col min="2" max="2" width="29.50390625" style="151" customWidth="1"/>
    <col min="3" max="3" width="10.375" style="151" bestFit="1" customWidth="1"/>
    <col min="4" max="16384" width="9.00390625" style="151" customWidth="1"/>
  </cols>
  <sheetData>
    <row r="1" spans="1:2" ht="30.75" customHeight="1">
      <c r="A1" s="152" t="s">
        <v>1389</v>
      </c>
      <c r="B1" s="158"/>
    </row>
    <row r="2" spans="1:2" ht="54.75" customHeight="1">
      <c r="A2" s="159" t="s">
        <v>1390</v>
      </c>
      <c r="B2" s="159"/>
    </row>
    <row r="3" spans="1:2" ht="30.75" customHeight="1">
      <c r="A3" s="158"/>
      <c r="B3" s="160" t="s">
        <v>30</v>
      </c>
    </row>
    <row r="4" spans="1:2" ht="54.75" customHeight="1">
      <c r="A4" s="161" t="s">
        <v>1391</v>
      </c>
      <c r="B4" s="161" t="s">
        <v>1392</v>
      </c>
    </row>
    <row r="5" spans="1:2" ht="54.75" customHeight="1">
      <c r="A5" s="162" t="s">
        <v>1393</v>
      </c>
      <c r="B5" s="163">
        <v>190775</v>
      </c>
    </row>
    <row r="6" spans="1:2" ht="54.75" customHeight="1">
      <c r="A6" s="162" t="s">
        <v>1394</v>
      </c>
      <c r="B6" s="163">
        <v>16398</v>
      </c>
    </row>
    <row r="7" spans="1:2" ht="54.75" customHeight="1">
      <c r="A7" s="162" t="s">
        <v>1395</v>
      </c>
      <c r="B7" s="163">
        <v>13465</v>
      </c>
    </row>
    <row r="8" spans="1:2" ht="54.75" customHeight="1">
      <c r="A8" s="162" t="s">
        <v>1396</v>
      </c>
      <c r="B8" s="163">
        <v>193708</v>
      </c>
    </row>
    <row r="9" spans="1:2" ht="54.75" customHeight="1">
      <c r="A9" s="164" t="s">
        <v>1397</v>
      </c>
      <c r="B9" s="158"/>
    </row>
  </sheetData>
  <sheetProtection/>
  <mergeCells count="1">
    <mergeCell ref="A2:B2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赵勇</dc:creator>
  <cp:keywords/>
  <dc:description/>
  <cp:lastModifiedBy>Administrator</cp:lastModifiedBy>
  <cp:lastPrinted>2017-02-15T08:37:33Z</cp:lastPrinted>
  <dcterms:created xsi:type="dcterms:W3CDTF">2015-01-14T06:44:35Z</dcterms:created>
  <dcterms:modified xsi:type="dcterms:W3CDTF">2023-02-09T08:27:18Z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2019A501F0384FE089352D5DE558805C</vt:lpwstr>
  </property>
  <property fmtid="{D5CDD505-2E9C-101B-9397-08002B2CF9AE}" pid="5" name="KSOReadingLayo">
    <vt:bool>false</vt:bool>
  </property>
</Properties>
</file>