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1" activeTab="26"/>
  </bookViews>
  <sheets>
    <sheet name="目录" sheetId="1" r:id="rId1"/>
    <sheet name="1区级收入" sheetId="2" r:id="rId2"/>
    <sheet name="2区级支出" sheetId="3" r:id="rId3"/>
    <sheet name="3、区级平衡" sheetId="4" r:id="rId4"/>
    <sheet name="4、区级收入" sheetId="5" r:id="rId5"/>
    <sheet name="5、区级支出" sheetId="6" r:id="rId6"/>
    <sheet name="6、区级基本支出" sheetId="7" r:id="rId7"/>
    <sheet name="7、区级平衡" sheetId="8" r:id="rId8"/>
    <sheet name="8、一般债务余额" sheetId="9" r:id="rId9"/>
    <sheet name="9、一般债务限额" sheetId="10" r:id="rId10"/>
    <sheet name="10、区级基金收入" sheetId="11" r:id="rId11"/>
    <sheet name="11、区级基金支出" sheetId="12" r:id="rId12"/>
    <sheet name="12、区级基金平衡" sheetId="13" r:id="rId13"/>
    <sheet name="13、区级基金收入" sheetId="14" r:id="rId14"/>
    <sheet name="14、区级基金支出" sheetId="15" r:id="rId15"/>
    <sheet name="15、专项债务余额" sheetId="16" r:id="rId16"/>
    <sheet name="16、专项债务限额" sheetId="17" r:id="rId17"/>
    <sheet name="17、区级国资收入" sheetId="18" r:id="rId18"/>
    <sheet name="18、区级国资支出" sheetId="19" r:id="rId19"/>
    <sheet name="19、区级国资收入" sheetId="20" r:id="rId20"/>
    <sheet name="20、区级国资支出" sheetId="21" r:id="rId21"/>
    <sheet name="21、区级社保基金收入" sheetId="22" r:id="rId22"/>
    <sheet name="22、区级社保基金支出" sheetId="23" r:id="rId23"/>
    <sheet name="23、区级社保结余" sheetId="24" r:id="rId24"/>
    <sheet name="24、区级社保基金收入" sheetId="25" r:id="rId25"/>
    <sheet name="25、区级社保基金支出" sheetId="26" r:id="rId26"/>
    <sheet name="26、区级社保基金结余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01" localSheetId="17">#REF!</definedName>
    <definedName name="A01" localSheetId="18">#REF!</definedName>
    <definedName name="A01" localSheetId="19">#REF!</definedName>
    <definedName name="A01" localSheetId="20">#REF!</definedName>
    <definedName name="A01" localSheetId="5">#REF!</definedName>
    <definedName name="A01">#REF!</definedName>
    <definedName name="A08" localSheetId="17">'[3]A01-1'!$A$5:$C$36</definedName>
    <definedName name="A08" localSheetId="18">'[3]A01-1'!$A$5:$C$36</definedName>
    <definedName name="A08" localSheetId="19">'[3]A01-1'!$A$5:$C$36</definedName>
    <definedName name="A08" localSheetId="20">'[3]A01-1'!$A$5:$C$36</definedName>
    <definedName name="A08" localSheetId="5">'[4]A01-1'!$A$5:$C$36</definedName>
    <definedName name="A08">'[4]A01-1'!$A$5:$C$36</definedName>
    <definedName name="地区名称">#REF!</definedName>
    <definedName name="支出">#REF!</definedName>
    <definedName name="_xlnm.Print_Area" localSheetId="18">'18、区级国资支出'!$A$1:$H$25</definedName>
    <definedName name="_xlnm.Print_Area" localSheetId="3">'3、区级平衡'!$A$1:$D$85</definedName>
    <definedName name="_xlnm.Print_Titles" localSheetId="2">'2区级支出'!$1:$4</definedName>
    <definedName name="_xlnm.Print_Titles" localSheetId="3">'3、区级平衡'!$1:$4</definedName>
    <definedName name="_xlnm.Print_Titles" localSheetId="5">'5、区级支出'!$1:$6</definedName>
    <definedName name="_xlnm.Print_Titles" localSheetId="7">'7、区级平衡'!$1:$4</definedName>
    <definedName name="_xlnm.Print_Titles" localSheetId="14">'14、区级基金支出'!$1:$4</definedName>
    <definedName name="_xlnm._FilterDatabase" localSheetId="21" hidden="1">'21、区级社保基金收入'!$A$1:$H$28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<sst xmlns="http://schemas.openxmlformats.org/spreadsheetml/2006/main" count="3632" uniqueCount="1602">
  <si>
    <t>附件：</t>
  </si>
  <si>
    <t>第一部分  一般公共预算</t>
  </si>
  <si>
    <t>1、2019年广元市朝天区地方一般公共预算收入执行情况表</t>
  </si>
  <si>
    <t>2、2019年广元市朝天区一般公共预算支出执行情况表</t>
  </si>
  <si>
    <t>3、2019年广元市朝天区一般公共预算收支执行情况平衡表</t>
  </si>
  <si>
    <t>4、2020年广元市朝天区地方一般公共预算收入预算（草案）表</t>
  </si>
  <si>
    <t>5、2020年广元市朝天区一般公共预算支出预算（草案）表</t>
  </si>
  <si>
    <t>6、2020年广元市朝天区一般公共预算基本支出预算（草案）表</t>
  </si>
  <si>
    <t>7、2020年广元市朝天区一般公共预算收支预算平衡（草案）表</t>
  </si>
  <si>
    <t>8、2019年朝天区地方政府一般债务余额情况表</t>
  </si>
  <si>
    <t>9、2019年朝天区地方政府一般债务限额情况表</t>
  </si>
  <si>
    <t>第二部分 政府性基金预算</t>
  </si>
  <si>
    <t>10、2019年广元市朝天区政府性基金预算收入执行情况表</t>
  </si>
  <si>
    <t>11、2019年广元市朝天区政府性基金预算支出执行情况表</t>
  </si>
  <si>
    <t>12、2019年广元市朝天区政府性基金预算收支执行情况平衡表</t>
  </si>
  <si>
    <t>13、2020年广元市朝天区政府性基金预算收入预算（草案）表</t>
  </si>
  <si>
    <t>14、2020年广元市朝天区政府性基金预算支出预算（草案）表</t>
  </si>
  <si>
    <t>15、2019年朝天区地方政府专项债务余额情况表</t>
  </si>
  <si>
    <t>16、2019年朝天区地方政府专项债务限额情况表</t>
  </si>
  <si>
    <t>第三部分 国有资本经营预算</t>
  </si>
  <si>
    <t>17、2019年广元市朝天区国有资本经营预算收入执行情况表</t>
  </si>
  <si>
    <t>18、2019年广元市朝天区国有资本经营预算支出执行情况表</t>
  </si>
  <si>
    <t>19、2020年广元市朝天区国有资本经营收入预算（草案）表</t>
  </si>
  <si>
    <t>20、2020年广元市朝天区国有资本经营支出预算（草案）表</t>
  </si>
  <si>
    <t>第四部分 社会保险基金预算</t>
  </si>
  <si>
    <t>21、2019年广元市朝天区社会保险基金预算收入执行情况表</t>
  </si>
  <si>
    <t>22、2019年广元市朝天区社会保险基金预算支出执行情况表</t>
  </si>
  <si>
    <t>23、2019年广元市朝天区社会保险基金预算结余执行情况表</t>
  </si>
  <si>
    <t>24、2020年广元市朝天区社会保险基金收入预算（草案）表</t>
  </si>
  <si>
    <t>25、2020年广元市朝天区社会保险基金支出预算（草案）表</t>
  </si>
  <si>
    <t>26、2020年广元市朝天区社会保险基金结余预算（草案）表</t>
  </si>
  <si>
    <t>表一</t>
  </si>
  <si>
    <t>2019年广元市朝天区地方一般公共预算收入执行情况表</t>
  </si>
  <si>
    <t>单位：万元</t>
  </si>
  <si>
    <t>预    算    科    目</t>
  </si>
  <si>
    <t>年初预算数</t>
  </si>
  <si>
    <t>调整预算数</t>
  </si>
  <si>
    <t>实际执行数</t>
  </si>
  <si>
    <r>
      <t>累计占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预算</t>
    </r>
    <r>
      <rPr>
        <sz val="10"/>
        <rFont val="Times New Roman"/>
        <family val="1"/>
      </rPr>
      <t>%</t>
    </r>
  </si>
  <si>
    <t>上年决算数</t>
  </si>
  <si>
    <r>
      <t>同口径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增减</t>
    </r>
    <r>
      <rPr>
        <sz val="10"/>
        <rFont val="Times New Roman"/>
        <family val="1"/>
      </rPr>
      <t>%</t>
    </r>
  </si>
  <si>
    <t>说  明</t>
  </si>
  <si>
    <t>一、税收收入</t>
  </si>
  <si>
    <t>增 值 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</si>
  <si>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</si>
  <si>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</si>
  <si>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</si>
  <si>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</si>
  <si>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</si>
  <si>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</si>
  <si>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</si>
  <si>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</si>
  <si>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</si>
  <si>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</si>
  <si>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</si>
  <si>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</si>
  <si>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</si>
  <si>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</si>
  <si>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</si>
  <si>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</si>
  <si>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</si>
  <si>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</si>
  <si>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</si>
  <si>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</si>
  <si>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</si>
  <si>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</si>
  <si>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</si>
  <si>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其他收入</t>
  </si>
  <si>
    <t>本级收入合计</t>
  </si>
  <si>
    <t>表二</t>
  </si>
  <si>
    <t>2019年广元市朝天区一般公共预算支出执行情况表</t>
  </si>
  <si>
    <t>累计占预算%</t>
  </si>
  <si>
    <t>同口径增减%</t>
  </si>
  <si>
    <t>省级分科目结余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</si>
  <si>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</si>
  <si>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</si>
  <si>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</si>
  <si>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</si>
  <si>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</si>
  <si>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</si>
  <si>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</si>
  <si>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</si>
  <si>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</si>
  <si>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</si>
  <si>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</si>
  <si>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</si>
  <si>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</si>
  <si>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</si>
  <si>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</si>
  <si>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</si>
  <si>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</si>
  <si>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</si>
  <si>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政府办公厅（室）及相关机构事务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</si>
  <si>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</si>
  <si>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</si>
  <si>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</si>
  <si>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</si>
  <si>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</si>
  <si>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</si>
  <si>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</si>
  <si>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</si>
  <si>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</si>
  <si>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</si>
  <si>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</si>
  <si>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</si>
  <si>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</si>
  <si>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</si>
  <si>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</si>
  <si>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</si>
  <si>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</si>
  <si>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</si>
  <si>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</si>
  <si>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</si>
  <si>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</si>
  <si>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</si>
  <si>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</si>
  <si>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</si>
  <si>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</si>
  <si>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</si>
  <si>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</si>
  <si>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</si>
  <si>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</si>
  <si>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</si>
  <si>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</si>
  <si>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</si>
  <si>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</si>
  <si>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</si>
  <si>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</si>
  <si>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</si>
  <si>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</si>
  <si>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</si>
  <si>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</si>
  <si>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</si>
  <si>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</si>
  <si>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</si>
  <si>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</si>
  <si>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</si>
  <si>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</si>
  <si>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</si>
  <si>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</si>
  <si>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</si>
  <si>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</si>
  <si>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</si>
  <si>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</si>
  <si>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</si>
  <si>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</si>
  <si>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</si>
  <si>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</si>
  <si>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</si>
  <si>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</si>
  <si>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</si>
  <si>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</si>
  <si>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</si>
  <si>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</si>
  <si>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</si>
  <si>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</si>
  <si>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</si>
  <si>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</si>
  <si>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</si>
  <si>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</si>
  <si>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</si>
  <si>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</si>
  <si>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</si>
  <si>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</si>
  <si>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</si>
  <si>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</si>
  <si>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</si>
  <si>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</si>
  <si>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质量技术监督与检验检疫事务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</si>
  <si>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</si>
  <si>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</si>
  <si>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</si>
  <si>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</si>
  <si>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</si>
  <si>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</si>
  <si>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</si>
  <si>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</si>
  <si>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</si>
  <si>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</si>
  <si>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</si>
  <si>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</si>
  <si>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</si>
  <si>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</si>
  <si>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</si>
  <si>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</si>
  <si>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</si>
  <si>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</si>
  <si>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</si>
  <si>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</si>
  <si>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</si>
  <si>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</si>
  <si>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</si>
  <si>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</si>
  <si>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</si>
  <si>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</si>
  <si>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</si>
  <si>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</si>
  <si>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</si>
  <si>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</si>
  <si>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</si>
  <si>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其他共产党事务支出</t>
  </si>
  <si>
    <t xml:space="preserve">  网信事务</t>
  </si>
  <si>
    <t xml:space="preserve">    其他网信事务支出</t>
  </si>
  <si>
    <t xml:space="preserve">  市场监督管理事务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</si>
  <si>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</si>
  <si>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</si>
  <si>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</si>
  <si>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</si>
  <si>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</si>
  <si>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</si>
  <si>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</si>
  <si>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</si>
  <si>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</si>
  <si>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</si>
  <si>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其他工商行政管理事务</t>
  </si>
  <si>
    <t xml:space="preserve">  其他一般公共服务支出</t>
  </si>
  <si>
    <t xml:space="preserve">    国家赔偿费用支出</t>
  </si>
  <si>
    <t xml:space="preserve">    其他一般公共服务支出</t>
  </si>
  <si>
    <t>二、外交支出</t>
  </si>
  <si>
    <t xml:space="preserve">  外交管理事务</t>
  </si>
  <si>
    <t xml:space="preserve">  驻外机构</t>
  </si>
  <si>
    <t xml:space="preserve">    驻外使领馆（团、处）</t>
  </si>
  <si>
    <t xml:space="preserve">  对外援助</t>
  </si>
  <si>
    <t xml:space="preserve">    援外优惠贷款贴息</t>
  </si>
  <si>
    <t xml:space="preserve">  国际组织</t>
  </si>
  <si>
    <t xml:space="preserve">    国际组织会费</t>
  </si>
  <si>
    <t xml:space="preserve">  对外合作与交流</t>
  </si>
  <si>
    <t xml:space="preserve">    在华国际会议</t>
  </si>
  <si>
    <t xml:space="preserve">  对外宣传</t>
  </si>
  <si>
    <t xml:space="preserve">    对外宣传</t>
  </si>
  <si>
    <t xml:space="preserve">  边界勘界联检</t>
  </si>
  <si>
    <t xml:space="preserve">    边界勘界</t>
  </si>
  <si>
    <t xml:space="preserve">  国际发展合作</t>
  </si>
  <si>
    <t xml:space="preserve">  其他外交支出</t>
  </si>
  <si>
    <t xml:space="preserve">    其他外交支出</t>
  </si>
  <si>
    <t>三、国防支出</t>
  </si>
  <si>
    <t xml:space="preserve">  现役部队</t>
  </si>
  <si>
    <t xml:space="preserve">    现役部队</t>
  </si>
  <si>
    <t xml:space="preserve">  国防科研事业</t>
  </si>
  <si>
    <t xml:space="preserve">    国防科研事业</t>
  </si>
  <si>
    <t xml:space="preserve">  专项工程</t>
  </si>
  <si>
    <t xml:space="preserve">    专项工程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</si>
  <si>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</si>
  <si>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</si>
  <si>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</si>
  <si>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</si>
  <si>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</si>
  <si>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</si>
  <si>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</si>
  <si>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</si>
  <si>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</si>
  <si>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</si>
  <si>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</t>
  </si>
  <si>
    <t xml:space="preserve">    其他国防支出</t>
  </si>
  <si>
    <t>四、公共安全支出</t>
  </si>
  <si>
    <t xml:space="preserve">  武装警察部队</t>
  </si>
  <si>
    <t xml:space="preserve">    武装警察部队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</si>
  <si>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</si>
  <si>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</si>
  <si>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</si>
  <si>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</si>
  <si>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</si>
  <si>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</si>
  <si>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</si>
  <si>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</si>
  <si>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</si>
  <si>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</si>
  <si>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</si>
  <si>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</si>
  <si>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</si>
  <si>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</si>
  <si>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</si>
  <si>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</si>
  <si>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</si>
  <si>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</si>
  <si>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</si>
  <si>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</si>
  <si>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</si>
  <si>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</si>
  <si>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</si>
  <si>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</si>
  <si>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</si>
  <si>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</si>
  <si>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</si>
  <si>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</si>
  <si>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</si>
  <si>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</si>
  <si>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</si>
  <si>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</si>
  <si>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</si>
  <si>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 xml:space="preserve">    其他公共安全支出</t>
  </si>
  <si>
    <t>五、教育支出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</si>
  <si>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</si>
  <si>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</si>
  <si>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</si>
  <si>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</si>
  <si>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</si>
  <si>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</si>
  <si>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</si>
  <si>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</si>
  <si>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</si>
  <si>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</si>
  <si>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</si>
  <si>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</si>
  <si>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</si>
  <si>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</si>
  <si>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</si>
  <si>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</si>
  <si>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</si>
  <si>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</si>
  <si>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</si>
  <si>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</si>
  <si>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</si>
  <si>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</si>
  <si>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</si>
  <si>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</si>
  <si>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</si>
  <si>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</si>
  <si>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</si>
  <si>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</si>
  <si>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</si>
  <si>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</si>
  <si>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</si>
  <si>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</si>
  <si>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</si>
  <si>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</si>
  <si>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</si>
  <si>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</si>
  <si>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</si>
  <si>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</si>
  <si>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</si>
  <si>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</si>
  <si>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</si>
  <si>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</si>
  <si>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</si>
  <si>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</si>
  <si>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</si>
  <si>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</si>
  <si>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</si>
  <si>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</si>
  <si>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</si>
  <si>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</si>
  <si>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</si>
  <si>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>六、科学技术支出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</si>
  <si>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</si>
  <si>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</si>
  <si>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</si>
  <si>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</si>
  <si>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</si>
  <si>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</si>
  <si>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</si>
  <si>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</si>
  <si>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</si>
  <si>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</si>
  <si>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</si>
  <si>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</si>
  <si>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</si>
  <si>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</si>
  <si>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</si>
  <si>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</si>
  <si>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</si>
  <si>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</si>
  <si>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</si>
  <si>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</si>
  <si>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</si>
  <si>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</si>
  <si>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</si>
  <si>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</si>
  <si>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</si>
  <si>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</si>
  <si>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</si>
  <si>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</si>
  <si>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</si>
  <si>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</si>
  <si>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</si>
  <si>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</si>
  <si>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</si>
  <si>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</si>
  <si>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</si>
  <si>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</si>
  <si>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</si>
  <si>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</si>
  <si>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</si>
  <si>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</si>
  <si>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</si>
  <si>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</si>
  <si>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</si>
  <si>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</si>
  <si>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</si>
  <si>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</si>
  <si>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</si>
  <si>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其他科学技术支出</t>
  </si>
  <si>
    <t>七、文化旅游体育与传媒支出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</si>
  <si>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</si>
  <si>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</si>
  <si>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</si>
  <si>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</si>
  <si>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</si>
  <si>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</si>
  <si>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</si>
  <si>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</si>
  <si>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</si>
  <si>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</si>
  <si>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</si>
  <si>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</si>
  <si>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</si>
  <si>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</si>
  <si>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</si>
  <si>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</si>
  <si>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</si>
  <si>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</si>
  <si>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</si>
  <si>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</si>
  <si>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</si>
  <si>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</si>
  <si>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</si>
  <si>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</si>
  <si>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</si>
  <si>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</si>
  <si>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</si>
  <si>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</si>
  <si>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</si>
  <si>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</si>
  <si>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</si>
  <si>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</si>
  <si>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</si>
  <si>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</si>
  <si>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</si>
  <si>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</si>
  <si>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</si>
  <si>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</si>
  <si>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</si>
  <si>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</si>
  <si>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八、社会保障和就业支出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</si>
  <si>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</si>
  <si>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</si>
  <si>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</si>
  <si>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</si>
  <si>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</si>
  <si>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</si>
  <si>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</si>
  <si>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</si>
  <si>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</si>
  <si>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</si>
  <si>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</si>
  <si>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</si>
  <si>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</si>
  <si>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</si>
  <si>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</si>
  <si>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</si>
  <si>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</si>
  <si>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  用其他财政资金补充基金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</si>
  <si>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</si>
  <si>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</si>
  <si>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</si>
  <si>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</si>
  <si>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</si>
  <si>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</si>
  <si>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</si>
  <si>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</si>
  <si>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</si>
  <si>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</si>
  <si>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</si>
  <si>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</si>
  <si>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</si>
  <si>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</si>
  <si>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</si>
  <si>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</si>
  <si>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</si>
  <si>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</si>
  <si>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</si>
  <si>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</si>
  <si>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</si>
  <si>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</si>
  <si>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</si>
  <si>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</si>
  <si>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</si>
  <si>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</si>
  <si>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</si>
  <si>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</si>
  <si>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</si>
  <si>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</si>
  <si>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</si>
  <si>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</si>
  <si>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</si>
  <si>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</si>
  <si>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</si>
  <si>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</si>
  <si>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</si>
  <si>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</si>
  <si>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</si>
  <si>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</si>
  <si>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</si>
  <si>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</si>
  <si>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</si>
  <si>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</si>
  <si>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</si>
  <si>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</si>
  <si>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</si>
  <si>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</si>
  <si>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</si>
  <si>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</si>
  <si>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</si>
  <si>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</si>
  <si>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</si>
  <si>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</si>
  <si>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</si>
  <si>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</si>
  <si>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</si>
  <si>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</si>
  <si>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</si>
  <si>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</si>
  <si>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</si>
  <si>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</si>
  <si>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</si>
  <si>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</si>
  <si>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</si>
  <si>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</si>
  <si>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</si>
  <si>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</si>
  <si>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</si>
  <si>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</si>
  <si>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</si>
  <si>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</si>
  <si>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</si>
  <si>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</si>
  <si>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</si>
  <si>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</si>
  <si>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</si>
  <si>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</si>
  <si>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</si>
  <si>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</si>
  <si>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</si>
  <si>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</si>
  <si>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</si>
  <si>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九、卫生健康支出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</si>
  <si>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</si>
  <si>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</si>
  <si>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</si>
  <si>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</si>
  <si>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</si>
  <si>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</si>
  <si>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</si>
  <si>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</si>
  <si>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</si>
  <si>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</si>
  <si>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</si>
  <si>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</si>
  <si>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</si>
  <si>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</si>
  <si>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</si>
  <si>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</si>
  <si>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</si>
  <si>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</si>
  <si>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</si>
  <si>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</si>
  <si>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</si>
  <si>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</si>
  <si>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</si>
  <si>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</si>
  <si>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</si>
  <si>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</si>
  <si>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</si>
  <si>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</si>
  <si>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</si>
  <si>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</si>
  <si>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</si>
  <si>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</si>
  <si>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</si>
  <si>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</si>
  <si>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</si>
  <si>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</si>
  <si>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</si>
  <si>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</si>
  <si>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</si>
  <si>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</si>
  <si>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</si>
  <si>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</si>
  <si>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</si>
  <si>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</si>
  <si>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</si>
  <si>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</si>
  <si>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</si>
  <si>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</si>
  <si>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</si>
  <si>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</si>
  <si>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</si>
  <si>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</si>
  <si>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</si>
  <si>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</si>
  <si>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</si>
  <si>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</si>
  <si>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</si>
  <si>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</si>
  <si>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</si>
  <si>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</si>
  <si>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</si>
  <si>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</si>
  <si>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十、节能环保支出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</si>
  <si>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</si>
  <si>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</si>
  <si>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</si>
  <si>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</si>
  <si>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</si>
  <si>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</si>
  <si>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</si>
  <si>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</si>
  <si>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</si>
  <si>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</si>
  <si>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</si>
  <si>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</si>
  <si>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</si>
  <si>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</si>
  <si>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</si>
  <si>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</si>
  <si>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</si>
  <si>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</si>
  <si>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</si>
  <si>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</si>
  <si>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</si>
  <si>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</si>
  <si>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</si>
  <si>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</si>
  <si>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</si>
  <si>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</si>
  <si>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</si>
  <si>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</si>
  <si>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</si>
  <si>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</si>
  <si>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</si>
  <si>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</si>
  <si>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</si>
  <si>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</si>
  <si>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</si>
  <si>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</si>
  <si>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</si>
  <si>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</si>
  <si>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</si>
  <si>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</si>
  <si>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</si>
  <si>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</si>
  <si>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</si>
  <si>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</t>
  </si>
  <si>
    <t xml:space="preserve">    已垦草原退耕还草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</si>
  <si>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</si>
  <si>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</si>
  <si>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</si>
  <si>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</si>
  <si>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</si>
  <si>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</si>
  <si>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</si>
  <si>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</si>
  <si>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</t>
  </si>
  <si>
    <t xml:space="preserve">    可再生能源</t>
  </si>
  <si>
    <t xml:space="preserve">  循环经济</t>
  </si>
  <si>
    <t xml:space="preserve">    循环经济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</si>
  <si>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</si>
  <si>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</si>
  <si>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</si>
  <si>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</si>
  <si>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</si>
  <si>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</si>
  <si>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</si>
  <si>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</si>
  <si>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</si>
  <si>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</si>
  <si>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</t>
  </si>
  <si>
    <t xml:space="preserve">    其他节能环保支出</t>
  </si>
  <si>
    <t>十一、城乡社区支出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</si>
  <si>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</si>
  <si>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</si>
  <si>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</si>
  <si>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</si>
  <si>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</si>
  <si>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</si>
  <si>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</si>
  <si>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</si>
  <si>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</si>
  <si>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</si>
  <si>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</si>
  <si>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</si>
  <si>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</si>
  <si>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</si>
  <si>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</si>
  <si>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</si>
  <si>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</si>
  <si>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</si>
  <si>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</si>
  <si>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十二、农林水支出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</si>
  <si>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</si>
  <si>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</si>
  <si>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</si>
  <si>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</si>
  <si>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</si>
  <si>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</si>
  <si>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</si>
  <si>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</si>
  <si>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</si>
  <si>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</si>
  <si>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</si>
  <si>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</si>
  <si>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</si>
  <si>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</si>
  <si>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</si>
  <si>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</si>
  <si>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</si>
  <si>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</si>
  <si>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</si>
  <si>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</si>
  <si>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</si>
  <si>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</si>
  <si>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</si>
  <si>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</si>
  <si>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</si>
  <si>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</si>
  <si>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</si>
  <si>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</si>
  <si>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</si>
  <si>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</si>
  <si>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</si>
  <si>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</si>
  <si>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</si>
  <si>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</si>
  <si>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</si>
  <si>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</si>
  <si>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</si>
  <si>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</si>
  <si>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</si>
  <si>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</si>
  <si>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</si>
  <si>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</si>
  <si>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</si>
  <si>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</si>
  <si>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</si>
  <si>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</si>
  <si>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</si>
  <si>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</si>
  <si>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</si>
  <si>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</si>
  <si>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</si>
  <si>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</si>
  <si>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</si>
  <si>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</si>
  <si>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</si>
  <si>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</si>
  <si>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</si>
  <si>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</si>
  <si>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</si>
  <si>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</si>
  <si>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</si>
  <si>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</si>
  <si>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</si>
  <si>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</si>
  <si>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</si>
  <si>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</si>
  <si>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</si>
  <si>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</si>
  <si>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</si>
  <si>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</si>
  <si>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</si>
  <si>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</si>
  <si>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</si>
  <si>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</si>
  <si>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</si>
  <si>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</si>
  <si>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</si>
  <si>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</si>
  <si>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</si>
  <si>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</si>
  <si>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</si>
  <si>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</si>
  <si>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</si>
  <si>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</si>
  <si>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</si>
  <si>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</si>
  <si>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</si>
  <si>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</si>
  <si>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</si>
  <si>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</si>
  <si>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</si>
  <si>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</si>
  <si>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</si>
  <si>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</si>
  <si>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</si>
  <si>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</si>
  <si>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</si>
  <si>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</si>
  <si>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</si>
  <si>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</si>
  <si>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</si>
  <si>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</si>
  <si>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</si>
  <si>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</t>
  </si>
  <si>
    <t xml:space="preserve">    化解其他公益性乡村债务支出</t>
  </si>
  <si>
    <t xml:space="preserve">    其他农林水支出</t>
  </si>
  <si>
    <t>十三、交通运输支出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</si>
  <si>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</si>
  <si>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</si>
  <si>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</si>
  <si>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</si>
  <si>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</si>
  <si>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</si>
  <si>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</si>
  <si>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</si>
  <si>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</si>
  <si>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</si>
  <si>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</si>
  <si>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</si>
  <si>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</si>
  <si>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</si>
  <si>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</si>
  <si>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</si>
  <si>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</si>
  <si>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</si>
  <si>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</si>
  <si>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</si>
  <si>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</si>
  <si>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</si>
  <si>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</si>
  <si>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</si>
  <si>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</si>
  <si>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</si>
  <si>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</si>
  <si>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</si>
  <si>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</si>
  <si>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</si>
  <si>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</si>
  <si>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</si>
  <si>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</si>
  <si>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</si>
  <si>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</si>
  <si>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</si>
  <si>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</si>
  <si>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</si>
  <si>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</si>
  <si>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</si>
  <si>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</si>
  <si>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</si>
  <si>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</si>
  <si>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</si>
  <si>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</si>
  <si>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</si>
  <si>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</si>
  <si>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</t>
  </si>
  <si>
    <t xml:space="preserve">    公共交通运营补助</t>
  </si>
  <si>
    <t xml:space="preserve">    其他交通运输支出</t>
  </si>
  <si>
    <t>十四、资源勘探信息等支出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</si>
  <si>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</si>
  <si>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</si>
  <si>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</si>
  <si>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</si>
  <si>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</si>
  <si>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</si>
  <si>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</si>
  <si>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</si>
  <si>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</si>
  <si>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</si>
  <si>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</si>
  <si>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</si>
  <si>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</si>
  <si>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</si>
  <si>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</si>
  <si>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</si>
  <si>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</si>
  <si>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</si>
  <si>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</si>
  <si>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</si>
  <si>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</si>
  <si>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</si>
  <si>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</si>
  <si>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</si>
  <si>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</si>
  <si>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</si>
  <si>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</si>
  <si>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</si>
  <si>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</si>
  <si>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</si>
  <si>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</si>
  <si>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</si>
  <si>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</si>
  <si>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</si>
  <si>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</si>
  <si>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</si>
  <si>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</si>
  <si>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</si>
  <si>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</si>
  <si>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</si>
  <si>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</si>
  <si>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</si>
  <si>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</si>
  <si>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</si>
  <si>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</si>
  <si>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</t>
  </si>
  <si>
    <t>十五、商业服务业等支出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</si>
  <si>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</si>
  <si>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</si>
  <si>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</si>
  <si>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</si>
  <si>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</si>
  <si>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</si>
  <si>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</si>
  <si>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</si>
  <si>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</si>
  <si>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</t>
  </si>
  <si>
    <t xml:space="preserve">    服务业基础设施建设</t>
  </si>
  <si>
    <t xml:space="preserve">    其他商业服务业等支出</t>
  </si>
  <si>
    <t>十六、金融支出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</si>
  <si>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</si>
  <si>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</si>
  <si>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</si>
  <si>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</si>
  <si>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</si>
  <si>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</si>
  <si>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</si>
  <si>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</si>
  <si>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</si>
  <si>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</si>
  <si>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</si>
  <si>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</si>
  <si>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</si>
  <si>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</si>
  <si>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</si>
  <si>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</si>
  <si>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</si>
  <si>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</si>
  <si>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</si>
  <si>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</si>
  <si>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</si>
  <si>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</si>
  <si>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</t>
  </si>
  <si>
    <t xml:space="preserve">    其他金融支出</t>
  </si>
  <si>
    <t>十七、援助其他地区支出</t>
  </si>
  <si>
    <t>十八、自然资源海洋气象等支出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</si>
  <si>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</si>
  <si>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</si>
  <si>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</si>
  <si>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</si>
  <si>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</si>
  <si>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</si>
  <si>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</si>
  <si>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</si>
  <si>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</si>
  <si>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</si>
  <si>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</si>
  <si>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</si>
  <si>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</si>
  <si>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地质勘查基金（周转金）支出</t>
  </si>
  <si>
    <t xml:space="preserve">    其他自然资源事物支出</t>
  </si>
  <si>
    <t xml:space="preserve">  海洋管理事务</t>
  </si>
  <si>
    <t xml:space="preserve">  测绘事务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</si>
  <si>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</si>
  <si>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</si>
  <si>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</si>
  <si>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</si>
  <si>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</si>
  <si>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</si>
  <si>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</si>
  <si>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</si>
  <si>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</si>
  <si>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</si>
  <si>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</si>
  <si>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</si>
  <si>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</si>
  <si>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</si>
  <si>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</si>
  <si>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十九、住房保障支出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</si>
  <si>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</si>
  <si>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</si>
  <si>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</si>
  <si>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</si>
  <si>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</si>
  <si>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</si>
  <si>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</si>
  <si>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</si>
  <si>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</si>
  <si>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</si>
  <si>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</si>
  <si>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</si>
  <si>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</si>
  <si>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</si>
  <si>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</si>
  <si>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</si>
  <si>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</si>
  <si>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二十、粮油物资储备支出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</si>
  <si>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</si>
  <si>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</si>
  <si>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</si>
  <si>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</si>
  <si>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</si>
  <si>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</si>
  <si>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</si>
  <si>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</si>
  <si>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</si>
  <si>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</si>
  <si>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</si>
  <si>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</si>
  <si>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</si>
  <si>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</si>
  <si>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</si>
  <si>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</si>
  <si>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</si>
  <si>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</si>
  <si>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</si>
  <si>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</si>
  <si>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</si>
  <si>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</si>
  <si>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</si>
  <si>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</si>
  <si>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</si>
  <si>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</si>
  <si>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</si>
  <si>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</si>
  <si>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</si>
  <si>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</si>
  <si>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</si>
  <si>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</si>
  <si>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</si>
  <si>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</si>
  <si>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</si>
  <si>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</si>
  <si>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</si>
  <si>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</si>
  <si>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</si>
  <si>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</si>
  <si>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</si>
  <si>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</si>
  <si>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</si>
  <si>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</si>
  <si>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</si>
  <si>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</si>
  <si>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</si>
  <si>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</si>
  <si>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</si>
  <si>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</si>
  <si>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</si>
  <si>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</si>
  <si>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</si>
  <si>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</si>
  <si>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</si>
  <si>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</si>
  <si>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</si>
  <si>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</si>
  <si>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</si>
  <si>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</si>
  <si>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</si>
  <si>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</si>
  <si>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</si>
  <si>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</si>
  <si>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</si>
  <si>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</si>
  <si>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</si>
  <si>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</si>
  <si>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</si>
  <si>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</si>
  <si>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</si>
  <si>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</si>
  <si>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</si>
  <si>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</si>
  <si>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</si>
  <si>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</si>
  <si>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</si>
  <si>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</si>
  <si>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</si>
  <si>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</si>
  <si>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</si>
  <si>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</si>
  <si>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</si>
  <si>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</si>
  <si>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二十二、预备费</t>
  </si>
  <si>
    <t xml:space="preserve">  预备费</t>
  </si>
  <si>
    <t>二十三、其他支出</t>
  </si>
  <si>
    <t xml:space="preserve">  年初预留</t>
  </si>
  <si>
    <t xml:space="preserve">  其他支出</t>
  </si>
  <si>
    <t xml:space="preserve">    其他支出</t>
  </si>
  <si>
    <t>二十四、债务付息支出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</si>
  <si>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</si>
  <si>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</si>
  <si>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</si>
  <si>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二十五、债务发行费用支出</t>
  </si>
  <si>
    <t xml:space="preserve">  地方政府一般债务发行费用支出</t>
  </si>
  <si>
    <t>本级支出总计</t>
  </si>
  <si>
    <t>上解上级支出</t>
  </si>
  <si>
    <t xml:space="preserve">        体制上解支出</t>
  </si>
  <si>
    <t xml:space="preserve">        专项上解支出</t>
  </si>
  <si>
    <t>债务还本支出</t>
  </si>
  <si>
    <t>安排预算稳定调节基金</t>
  </si>
  <si>
    <t>结转下年支出</t>
  </si>
  <si>
    <t>一般公共预算支出总计</t>
  </si>
  <si>
    <t>表三</t>
  </si>
  <si>
    <t>2019年广元市朝天区一般公共预算收支执行情况平衡表</t>
  </si>
  <si>
    <t>收入</t>
  </si>
  <si>
    <t>执行数</t>
  </si>
  <si>
    <t>支出</t>
  </si>
  <si>
    <t>一般公共预算收入</t>
  </si>
  <si>
    <t>一般公共预算支出合计</t>
  </si>
  <si>
    <t xml:space="preserve">上级补助收入         </t>
  </si>
  <si>
    <t>转移性支出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</si>
  <si>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</si>
  <si>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</si>
  <si>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</si>
  <si>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</si>
  <si>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</si>
  <si>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</si>
  <si>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</si>
  <si>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</si>
  <si>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</si>
  <si>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</si>
  <si>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  增值税收入划分改革返还补助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</si>
  <si>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</si>
  <si>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</si>
  <si>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</si>
  <si>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</si>
  <si>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</si>
  <si>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</si>
  <si>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省农业转移人口市民化奖励资金(均衡性转移支付)</t>
  </si>
  <si>
    <t xml:space="preserve">    革命老区及民族和边境地区转移支付支出</t>
  </si>
  <si>
    <t xml:space="preserve">    市农业转移人口市民化奖励资金</t>
  </si>
  <si>
    <t xml:space="preserve">    县级基本财力保障机制奖补资金支出</t>
  </si>
  <si>
    <t xml:space="preserve">    革命老区转移支付收入</t>
  </si>
  <si>
    <t xml:space="preserve">    化解债务补助支出</t>
  </si>
  <si>
    <t xml:space="preserve">    县级基本财力保障机制奖补资金收入</t>
  </si>
  <si>
    <t xml:space="preserve">    资源枯竭型城市转移支付补助支出</t>
  </si>
  <si>
    <t xml:space="preserve">    结算补助收入</t>
  </si>
  <si>
    <t xml:space="preserve">    企业事业单位划转补助支出</t>
  </si>
  <si>
    <t xml:space="preserve">    资源枯竭型城市转移支付补助收入</t>
  </si>
  <si>
    <t xml:space="preserve">    成品油价格和税费改革转移支付补助支出</t>
  </si>
  <si>
    <t xml:space="preserve">    企业事业单位划转补助收入</t>
  </si>
  <si>
    <t xml:space="preserve">    基层公检法司转移支付支出</t>
  </si>
  <si>
    <t xml:space="preserve">    成品油价格和税费改革转移支付补助收入</t>
  </si>
  <si>
    <t xml:space="preserve">    义务教育等转移支付支出</t>
  </si>
  <si>
    <t xml:space="preserve">    基层公检法司转移支付收入</t>
  </si>
  <si>
    <t xml:space="preserve">    基本养老保险和低保等转移支付支出</t>
  </si>
  <si>
    <t xml:space="preserve">    义务教育等转移支付收入</t>
  </si>
  <si>
    <t xml:space="preserve">    新型农村合作医疗等转移支付支出</t>
  </si>
  <si>
    <t xml:space="preserve">    基本养老金保险和低保等转移支付收入</t>
  </si>
  <si>
    <t xml:space="preserve">    农村综合改革转移支付支出</t>
  </si>
  <si>
    <t xml:space="preserve">    新型农村合作医疗等转移支付收入</t>
  </si>
  <si>
    <t xml:space="preserve">    产粮(油)大县奖励资金支出</t>
  </si>
  <si>
    <t xml:space="preserve">    农村综合改革转移支付收入</t>
  </si>
  <si>
    <t xml:space="preserve">    重点生态功能区转移支付支出</t>
  </si>
  <si>
    <t xml:space="preserve">    产粮（油）大县奖励资金收入</t>
  </si>
  <si>
    <t xml:space="preserve">    固定数额补助支出</t>
  </si>
  <si>
    <t xml:space="preserve">    重点生态功能区转移支付收入</t>
  </si>
  <si>
    <t xml:space="preserve">    其他一般性转移支付支出</t>
  </si>
  <si>
    <t xml:space="preserve">    固定数额补助收入</t>
  </si>
  <si>
    <t xml:space="preserve">  专项转移支付支出</t>
  </si>
  <si>
    <t xml:space="preserve">    贫困地区转移支付收入</t>
  </si>
  <si>
    <t xml:space="preserve">    一般公共服务</t>
  </si>
  <si>
    <t xml:space="preserve">    一般公共服务共同财政事权转移支付收入  </t>
  </si>
  <si>
    <t xml:space="preserve">    外交</t>
  </si>
  <si>
    <t xml:space="preserve">    外交共同财政事权转移支付收入  </t>
  </si>
  <si>
    <t xml:space="preserve">    国防</t>
  </si>
  <si>
    <t xml:space="preserve">    国防共同财政事权转移支付收入  </t>
  </si>
  <si>
    <t xml:space="preserve">    公共安全</t>
  </si>
  <si>
    <t xml:space="preserve">    公共安全共同财政事权转移支付收入  </t>
  </si>
  <si>
    <t xml:space="preserve">    教育</t>
  </si>
  <si>
    <t xml:space="preserve">    教育共同财政事权转移支付收入  </t>
  </si>
  <si>
    <t xml:space="preserve">    科学技术</t>
  </si>
  <si>
    <t xml:space="preserve">    科学技术共同财政事权转移支付收入  </t>
  </si>
  <si>
    <t xml:space="preserve">    文化体育与传媒</t>
  </si>
  <si>
    <t xml:space="preserve">    文化旅游体育与传媒共同财政事权转移支付收入  </t>
  </si>
  <si>
    <t xml:space="preserve">    社会保障和就业</t>
  </si>
  <si>
    <t xml:space="preserve">    社会保障和就业共同财政事权转移支付收入  </t>
  </si>
  <si>
    <t xml:space="preserve">    医疗卫生</t>
  </si>
  <si>
    <t xml:space="preserve">    卫生健康共同财政事权转移支付收入  </t>
  </si>
  <si>
    <t xml:space="preserve">    节能环保</t>
  </si>
  <si>
    <t xml:space="preserve">    节能环保共同财政事权转移支付收入  </t>
  </si>
  <si>
    <t xml:space="preserve">    城乡社区</t>
  </si>
  <si>
    <t xml:space="preserve">    城乡社区共同财政事权转移支付收入  </t>
  </si>
  <si>
    <t xml:space="preserve">    农林水</t>
  </si>
  <si>
    <t xml:space="preserve">    农林水共同财政事权转移支付收入  </t>
  </si>
  <si>
    <t xml:space="preserve">    交通运输</t>
  </si>
  <si>
    <t xml:space="preserve">    交通运输共同财政事权转移支付收入  </t>
  </si>
  <si>
    <t xml:space="preserve">    资源勘探电力信息等</t>
  </si>
  <si>
    <t xml:space="preserve">    资源勘探信息等共同财政事权转移支付收入  </t>
  </si>
  <si>
    <t xml:space="preserve">    商业服务业等</t>
  </si>
  <si>
    <t xml:space="preserve">    商业服务业等共同财政事权转移支付收入  </t>
  </si>
  <si>
    <t xml:space="preserve">    金融</t>
  </si>
  <si>
    <t xml:space="preserve">    金融共同财政事权转移支付收入  </t>
  </si>
  <si>
    <t xml:space="preserve">    国土海洋气象等</t>
  </si>
  <si>
    <t xml:space="preserve">    自然资源海洋气象等共同财政事权转移支付收入  </t>
  </si>
  <si>
    <t xml:space="preserve">    住房保障</t>
  </si>
  <si>
    <t xml:space="preserve">    住房保障共同财政事权转移支付收入  </t>
  </si>
  <si>
    <t xml:space="preserve">    粮油物资储备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</si>
  <si>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</si>
  <si>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</si>
  <si>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</si>
  <si>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 xml:space="preserve">  体制上解支出</t>
  </si>
  <si>
    <t xml:space="preserve">  专项转移支付收入</t>
  </si>
  <si>
    <t xml:space="preserve">  专项上解支出</t>
  </si>
  <si>
    <t>援助其他地区支出</t>
  </si>
  <si>
    <t xml:space="preserve">    地方政府一般债券还本</t>
  </si>
  <si>
    <t xml:space="preserve">    地方政府其他一般债务还本</t>
  </si>
  <si>
    <t>增设预算周转金</t>
  </si>
  <si>
    <t>拨付国债转贷资金数</t>
  </si>
  <si>
    <t>国债转贷资金结余</t>
  </si>
  <si>
    <t xml:space="preserve">    卫生健康</t>
  </si>
  <si>
    <t>调出资金</t>
  </si>
  <si>
    <t>结转下年的支出</t>
  </si>
  <si>
    <t xml:space="preserve">    自然资源海洋气象等</t>
  </si>
  <si>
    <t xml:space="preserve">    其他</t>
  </si>
  <si>
    <t>接受其他地区援助收入</t>
  </si>
  <si>
    <t>债务转贷收入</t>
  </si>
  <si>
    <t xml:space="preserve">   地方政府一般债券转贷收入（新增债券）</t>
  </si>
  <si>
    <t xml:space="preserve">   地方政府一般债券转贷收入（置换债券）</t>
  </si>
  <si>
    <t xml:space="preserve">   地方政府一般债券转贷收入（借新还旧）</t>
  </si>
  <si>
    <t>国债转贷收入</t>
  </si>
  <si>
    <t>国债转贷资金上年结余</t>
  </si>
  <si>
    <t>上年结余收入</t>
  </si>
  <si>
    <t>调入预算稳定调节基金</t>
  </si>
  <si>
    <t xml:space="preserve">调入资金   </t>
  </si>
  <si>
    <t>收入总计</t>
  </si>
  <si>
    <t>支出总计</t>
  </si>
  <si>
    <t>表四</t>
  </si>
  <si>
    <t>2020年广元市朝天区地方一般公共预算收入预算（草案）表</t>
  </si>
  <si>
    <t>预算数</t>
  </si>
  <si>
    <t>税收收入</t>
  </si>
  <si>
    <t>一、增 值 税</t>
  </si>
  <si>
    <t>二、企业所得税</t>
  </si>
  <si>
    <t>三、企业所得税退税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</si>
  <si>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</si>
  <si>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</si>
  <si>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</si>
  <si>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</si>
  <si>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</si>
  <si>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</si>
  <si>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</si>
  <si>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</si>
  <si>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</si>
  <si>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</si>
  <si>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十四、烟叶税</t>
  </si>
  <si>
    <t>十五、环境保护税</t>
  </si>
  <si>
    <t>十六、其他税收收入</t>
  </si>
  <si>
    <t>非税收入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</si>
  <si>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</si>
  <si>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</si>
  <si>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</si>
  <si>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</si>
  <si>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</si>
  <si>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</si>
  <si>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二十三、其他收入</t>
  </si>
  <si>
    <t>收入合计</t>
  </si>
  <si>
    <t>表五</t>
  </si>
  <si>
    <t>2020年广元市朝天区一般公共预算支出预算（草案）表</t>
  </si>
  <si>
    <t>支出预算数</t>
  </si>
  <si>
    <t>备注</t>
  </si>
  <si>
    <t>支出来源</t>
  </si>
  <si>
    <t>小计</t>
  </si>
  <si>
    <t>本级当年自有财力</t>
  </si>
  <si>
    <t>提前通知一般性转移支付补助</t>
  </si>
  <si>
    <t>提前通知专项转移支付补助</t>
  </si>
  <si>
    <t xml:space="preserve">    市场监督管理专项</t>
  </si>
  <si>
    <t xml:space="preserve">    市场秩序执法</t>
  </si>
  <si>
    <t xml:space="preserve">    质量基础</t>
  </si>
  <si>
    <t xml:space="preserve">    质量安全监管</t>
  </si>
  <si>
    <t xml:space="preserve">    食品安全监管</t>
  </si>
  <si>
    <t xml:space="preserve">    其他市场监督管理事务</t>
  </si>
  <si>
    <t xml:space="preserve">    中等职业教育</t>
  </si>
  <si>
    <t xml:space="preserve">    科学技术普及</t>
  </si>
  <si>
    <t xml:space="preserve">    文化和旅游管理事务</t>
  </si>
  <si>
    <t xml:space="preserve">  行政事业单位养老支出</t>
  </si>
  <si>
    <t xml:space="preserve">  农业农村</t>
  </si>
  <si>
    <t xml:space="preserve">    农业生产发展</t>
  </si>
  <si>
    <t xml:space="preserve">    其他农业农村支出</t>
  </si>
  <si>
    <t xml:space="preserve">    林业草原防灾减灾</t>
  </si>
  <si>
    <t xml:space="preserve">    年初预留</t>
  </si>
  <si>
    <t>表六</t>
  </si>
  <si>
    <t>2020年广元市朝天区一般公共预算基本支出预算（草案）表</t>
  </si>
  <si>
    <t>基本支出合计</t>
  </si>
  <si>
    <t>金额</t>
  </si>
  <si>
    <t>备 注</t>
  </si>
  <si>
    <t>一、机关工资福利支出</t>
  </si>
  <si>
    <t>工资奖金津补贴</t>
  </si>
  <si>
    <t>社会保障缴费</t>
  </si>
  <si>
    <t>住房公积金</t>
  </si>
  <si>
    <t>其他工资福利支出</t>
  </si>
  <si>
    <t>二、机关商品和服务支出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</si>
  <si>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</si>
  <si>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</si>
  <si>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</si>
  <si>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</si>
  <si>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</si>
  <si>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</si>
  <si>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</si>
  <si>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</si>
  <si>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</si>
  <si>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</si>
  <si>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三、对事业单位经常性补助</t>
  </si>
  <si>
    <t>工资福利支出</t>
  </si>
  <si>
    <t>商品和服务支出</t>
  </si>
  <si>
    <t>其他对事业单位补助</t>
  </si>
  <si>
    <t>合计</t>
  </si>
  <si>
    <t>表七</t>
  </si>
  <si>
    <t>2020年广元市朝天区一般公共预算收支预算平衡（草案）表</t>
  </si>
  <si>
    <t xml:space="preserve">    特殊转移支付收入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</si>
  <si>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</si>
  <si>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</si>
  <si>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</si>
  <si>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</si>
  <si>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贫困地区转移支付支出</t>
  </si>
  <si>
    <t xml:space="preserve">    革命老区转移支付支出</t>
  </si>
  <si>
    <t xml:space="preserve">    其他收入</t>
  </si>
  <si>
    <t>债务收入</t>
  </si>
  <si>
    <t xml:space="preserve">  地方政府债券收入</t>
  </si>
  <si>
    <t>地方政府一般债券收入</t>
  </si>
  <si>
    <t>地方政府一般债券转贷收入</t>
  </si>
  <si>
    <t>盘活存量资金</t>
  </si>
  <si>
    <t>表八</t>
  </si>
  <si>
    <t>2019年朝天区地方政府一般债务余额情况表</t>
  </si>
  <si>
    <t>项        目</t>
  </si>
  <si>
    <t>金    额</t>
  </si>
  <si>
    <t>一、2018年末地方政府债务余额</t>
  </si>
  <si>
    <t>二、2019年地方政府债务举借额</t>
  </si>
  <si>
    <t>三、2019年地方政府债务偿还减少额</t>
  </si>
  <si>
    <t>四、2019年末地方政府债务余额</t>
  </si>
  <si>
    <t>注：本表反映举借额和偿还额均包含置换债券。</t>
  </si>
  <si>
    <t>表九</t>
  </si>
  <si>
    <t>2019年朝天区地方政府一般债务限额情况表</t>
  </si>
  <si>
    <t>地区</t>
  </si>
  <si>
    <t>2019年限额</t>
  </si>
  <si>
    <t>朝天区</t>
  </si>
  <si>
    <t>表十</t>
  </si>
  <si>
    <t>2019年广元市朝天区政府性基金预算收入执行情况表</t>
  </si>
  <si>
    <r>
      <t>预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算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科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目</t>
    </r>
  </si>
  <si>
    <t>实际
执行数</t>
  </si>
  <si>
    <t>累计占
预算%</t>
  </si>
  <si>
    <t>上年
决算数</t>
  </si>
  <si>
    <r>
      <t>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明</t>
    </r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</si>
  <si>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</si>
  <si>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</si>
  <si>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</si>
  <si>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</si>
  <si>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</si>
  <si>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</si>
  <si>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</si>
  <si>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</si>
  <si>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</si>
  <si>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</si>
  <si>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</si>
  <si>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</si>
  <si>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十三、大中型水库库区基金收入</t>
  </si>
  <si>
    <t>十四、彩票公益金收入</t>
  </si>
  <si>
    <t>十五、城市基础设施配套费收入</t>
  </si>
  <si>
    <t>十六、小型水库移民扶助基金收入</t>
  </si>
  <si>
    <t>十七、国家重大水利工程建设基金收入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</si>
  <si>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</si>
  <si>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</si>
  <si>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</si>
  <si>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</si>
  <si>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</si>
  <si>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</si>
  <si>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</si>
  <si>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</si>
  <si>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</si>
  <si>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</si>
  <si>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 xml:space="preserve">    其中：地方政府性基金调入专项收入</t>
  </si>
  <si>
    <t xml:space="preserve">    地方政府专项债务收入</t>
  </si>
  <si>
    <t xml:space="preserve">    地方政府专项债券转贷收入</t>
  </si>
  <si>
    <t>表十一</t>
  </si>
  <si>
    <t>2019年广元市朝天区政府性基金预算支出执行情况表</t>
  </si>
  <si>
    <t>预算科目</t>
  </si>
  <si>
    <t>一、科学技术支出</t>
  </si>
  <si>
    <t>二、文化体育与传媒支出</t>
  </si>
  <si>
    <t>三、社会保障和就业支出</t>
  </si>
  <si>
    <t xml:space="preserve">     大中型水库移民后期扶持基金支出</t>
  </si>
  <si>
    <t xml:space="preserve">       移民补助</t>
  </si>
  <si>
    <t>四、节能环保支出</t>
  </si>
  <si>
    <t>五、城乡社区支出</t>
  </si>
  <si>
    <t xml:space="preserve">    政府住房基金及对应专项债务收入安排的支出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</si>
  <si>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</si>
  <si>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</si>
  <si>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</si>
  <si>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</si>
  <si>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</si>
  <si>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</si>
  <si>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</si>
  <si>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城市建设支出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</si>
  <si>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</si>
  <si>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</si>
  <si>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</si>
  <si>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</si>
  <si>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</si>
  <si>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</si>
  <si>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</si>
  <si>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</si>
  <si>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</si>
  <si>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>　    征地和拆迁补偿支出</t>
  </si>
  <si>
    <t>　    土地开发支出</t>
  </si>
  <si>
    <t>　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</si>
  <si>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</si>
  <si>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</si>
  <si>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公有房屋</t>
  </si>
  <si>
    <t xml:space="preserve">      其他城市基础设施配套费安排的支出</t>
  </si>
  <si>
    <t xml:space="preserve">   污水处理费及对应专项债务收入安排的支出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</si>
  <si>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</si>
  <si>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</si>
  <si>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</si>
  <si>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</si>
  <si>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</si>
  <si>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</si>
  <si>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</si>
  <si>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</si>
  <si>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 xml:space="preserve">    其他政府性基金及对应专项债务收入安排的支出</t>
  </si>
  <si>
    <t xml:space="preserve">        其他地方自行试点项目收益专项债券收入安排的支出</t>
  </si>
  <si>
    <t xml:space="preserve">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</si>
  <si>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</si>
  <si>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</si>
  <si>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</si>
  <si>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用于红十字事业的彩票公益金支出</t>
  </si>
  <si>
    <t xml:space="preserve">        用于残疾人事业的彩票公益金支出</t>
  </si>
  <si>
    <t xml:space="preserve">        用于文化事业的彩票公益金支出</t>
  </si>
  <si>
    <t xml:space="preserve">        用于扶贫的彩票公益金支出</t>
  </si>
  <si>
    <t xml:space="preserve">        用于法律援助的彩票公益金支出</t>
  </si>
  <si>
    <t xml:space="preserve">        用于城乡医疗救助的彩票公益金支出</t>
  </si>
  <si>
    <t xml:space="preserve">        用于其他社会公益事业的彩票公益金支出</t>
  </si>
  <si>
    <t>十、债务还本支出</t>
  </si>
  <si>
    <t xml:space="preserve">    地方政府专项债务还本支出 </t>
  </si>
  <si>
    <t xml:space="preserve">      国有土地使用权出让金债务还本支出</t>
  </si>
  <si>
    <t>十一、债务付息支出</t>
  </si>
  <si>
    <t xml:space="preserve">    地方政府专项债务付息支出 </t>
  </si>
  <si>
    <t xml:space="preserve">      国有土地使用权出让金债务付息支出</t>
  </si>
  <si>
    <t>十二、债务发行费用支出</t>
  </si>
  <si>
    <t xml:space="preserve">    地方政府专项债务发行费用支出</t>
  </si>
  <si>
    <t xml:space="preserve">      国有土地使用权出让金债务发行费用支出</t>
  </si>
  <si>
    <t>本级支出合计</t>
  </si>
  <si>
    <t>政府性基金预算调出资金</t>
  </si>
  <si>
    <t>表十二</t>
  </si>
  <si>
    <t>2019年广元市朝天区政府性基金预算收支执行情况平衡表</t>
  </si>
  <si>
    <t>收 入</t>
  </si>
  <si>
    <t>支 出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</si>
  <si>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</si>
  <si>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</si>
  <si>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</si>
  <si>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</si>
  <si>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</si>
  <si>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</si>
  <si>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</si>
  <si>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</si>
  <si>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</si>
  <si>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 xml:space="preserve">  一般公共预算调入</t>
  </si>
  <si>
    <t xml:space="preserve">  其他调入资金</t>
  </si>
  <si>
    <t xml:space="preserve">  地方政府债务收入</t>
  </si>
  <si>
    <t xml:space="preserve">  地方政府专项债务还本支出</t>
  </si>
  <si>
    <t xml:space="preserve">    专项债务收入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</si>
  <si>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</si>
  <si>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</si>
  <si>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</si>
  <si>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</si>
  <si>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</si>
  <si>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</si>
  <si>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表十三</t>
  </si>
  <si>
    <t>2020年广元市朝天区政府性基金预算收入预算（草案）表</t>
  </si>
  <si>
    <t>表十四</t>
  </si>
  <si>
    <t>2020年广元市朝天区政府性基金预算支出预算（草案）表</t>
  </si>
  <si>
    <t xml:space="preserve">    其他政府性基金支出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</si>
  <si>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</si>
  <si>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</si>
  <si>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</si>
  <si>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</si>
  <si>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</si>
  <si>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</si>
  <si>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</si>
  <si>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</si>
  <si>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</si>
  <si>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</si>
  <si>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</si>
  <si>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>表十五</t>
  </si>
  <si>
    <t>2019年朝天区地方政府专项债务余额情况表</t>
  </si>
  <si>
    <t>表十六</t>
  </si>
  <si>
    <t>2019年朝天区地方政府专项债务限额情况表</t>
  </si>
  <si>
    <t>表十七</t>
  </si>
  <si>
    <t>2019年广元市朝天区国有资本经营预算收入执行情况表</t>
  </si>
  <si>
    <t>项      目</t>
  </si>
  <si>
    <t>一、利润收入</t>
  </si>
  <si>
    <t xml:space="preserve">    金融企业利润收入</t>
  </si>
  <si>
    <t xml:space="preserve">    石油石化企业利润收入</t>
  </si>
  <si>
    <t xml:space="preserve">    电力企业利润收入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</si>
  <si>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</si>
  <si>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</si>
  <si>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</si>
  <si>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</si>
  <si>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</si>
  <si>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</si>
  <si>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</si>
  <si>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</si>
  <si>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</si>
  <si>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</si>
  <si>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</si>
  <si>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</si>
  <si>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四、其他收入</t>
  </si>
  <si>
    <t xml:space="preserve">    其他国有资本经营预算收入</t>
  </si>
  <si>
    <t>表十八</t>
  </si>
  <si>
    <t>2019年广元市朝天区国有资本经营预算支出执行情况表</t>
  </si>
  <si>
    <t xml:space="preserve">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</si>
  <si>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</si>
  <si>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</si>
  <si>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</si>
  <si>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</si>
  <si>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国有企业改革成本支出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</si>
  <si>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</si>
  <si>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</si>
  <si>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</si>
  <si>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</si>
  <si>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</si>
  <si>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</si>
  <si>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</si>
  <si>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</si>
  <si>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</si>
  <si>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</si>
  <si>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</si>
  <si>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</si>
  <si>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</si>
  <si>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</si>
  <si>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支出合计</t>
  </si>
  <si>
    <t>表十九</t>
  </si>
  <si>
    <t>2020年广元市朝天区国有资本经营收入预算（草案）表</t>
  </si>
  <si>
    <t>表二十</t>
  </si>
  <si>
    <t>2020年广元市朝天区国有资本经营支出预算（草案）表</t>
  </si>
  <si>
    <t>表二十一</t>
  </si>
  <si>
    <t>2019年广元市朝天区社会保险基金预算收入执行情况表</t>
  </si>
  <si>
    <t>项  目</t>
  </si>
  <si>
    <r>
      <t>累计占预算</t>
    </r>
    <r>
      <rPr>
        <sz val="10"/>
        <rFont val="Times New Roman"/>
        <family val="1"/>
      </rPr>
      <t>%</t>
    </r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</si>
  <si>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</si>
  <si>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</si>
  <si>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</si>
  <si>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</si>
  <si>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</si>
  <si>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</si>
  <si>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</si>
  <si>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</si>
  <si>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三、城镇职工基本医疗保险基金收入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</si>
  <si>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</si>
  <si>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</si>
  <si>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</si>
  <si>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</si>
  <si>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</si>
  <si>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</si>
  <si>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</si>
  <si>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r>
      <t>五、生育保险基金</t>
    </r>
    <r>
      <rPr>
        <sz val="10"/>
        <color indexed="8"/>
        <rFont val="宋体"/>
        <family val="0"/>
      </rPr>
      <t>收入</t>
    </r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</si>
  <si>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</si>
  <si>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</si>
  <si>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</si>
  <si>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r>
      <t>六、城乡居民基本医疗保险基金</t>
    </r>
    <r>
      <rPr>
        <sz val="10"/>
        <color indexed="8"/>
        <rFont val="宋体"/>
        <family val="0"/>
      </rPr>
      <t>收入</t>
    </r>
  </si>
  <si>
    <t xml:space="preserve">    其中：城乡居民基本医疗保险基金财政补贴收入</t>
  </si>
  <si>
    <r>
      <t>七、城乡居民基本养老保险基金</t>
    </r>
    <r>
      <rPr>
        <sz val="10"/>
        <color indexed="8"/>
        <rFont val="宋体"/>
        <family val="0"/>
      </rPr>
      <t>收入</t>
    </r>
  </si>
  <si>
    <t>社会保险基金收入合计</t>
  </si>
  <si>
    <t>表二十二</t>
  </si>
  <si>
    <t>2019年广元市朝天区社会保险基金预算支出执行情况表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</si>
  <si>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</si>
  <si>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</si>
  <si>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</si>
  <si>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</si>
  <si>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</si>
  <si>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</si>
  <si>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</si>
  <si>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</si>
  <si>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</si>
  <si>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</si>
  <si>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</si>
  <si>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</si>
  <si>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</si>
  <si>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</si>
  <si>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四、工伤保险基金支出</t>
  </si>
  <si>
    <t xml:space="preserve">    其中：工伤保险待遇</t>
  </si>
  <si>
    <t xml:space="preserve">          其他工伤保险基金支出</t>
  </si>
  <si>
    <r>
      <t>五、生育保险基金</t>
    </r>
    <r>
      <rPr>
        <sz val="10"/>
        <color indexed="8"/>
        <rFont val="宋体"/>
        <family val="0"/>
      </rPr>
      <t>支出</t>
    </r>
  </si>
  <si>
    <t xml:space="preserve">    其中：生育保险金</t>
  </si>
  <si>
    <t xml:space="preserve">          其他生育保险基金支出</t>
  </si>
  <si>
    <r>
      <t>七、城乡居民基本养老保险基金</t>
    </r>
    <r>
      <rPr>
        <sz val="10"/>
        <color indexed="8"/>
        <rFont val="宋体"/>
        <family val="0"/>
      </rPr>
      <t>支出</t>
    </r>
  </si>
  <si>
    <t>社会保险基金支出合计</t>
  </si>
  <si>
    <t>表二十三</t>
  </si>
  <si>
    <t>2019年广元市朝天区社会保险基金预算结余执行情况表</t>
  </si>
  <si>
    <t>一、企业职工基本养老保险基金本年收支结余</t>
  </si>
  <si>
    <t>　　企业职工基本养老保险基金年末滚存结余</t>
  </si>
  <si>
    <t>二、失业保险基金本年收支结余</t>
  </si>
  <si>
    <t>　　失业保险基金年末滚存结余</t>
  </si>
  <si>
    <t>三、城镇职工基本医疗保险基金本年收支结余</t>
  </si>
  <si>
    <t>　　城镇职工基本医疗保险基金年末滚存结余</t>
  </si>
  <si>
    <t>四、工伤保险基金本年收支结余</t>
  </si>
  <si>
    <t>　　工伤保险基金年末滚存结余</t>
  </si>
  <si>
    <r>
      <t>五、生育保险基金</t>
    </r>
    <r>
      <rPr>
        <sz val="10"/>
        <color indexed="8"/>
        <rFont val="宋体"/>
        <family val="0"/>
      </rPr>
      <t>本年收支结余</t>
    </r>
  </si>
  <si>
    <t>　　生育保险基金年末滚存结余</t>
  </si>
  <si>
    <r>
      <t>六、居民基本医疗保险基金</t>
    </r>
    <r>
      <rPr>
        <sz val="10"/>
        <color indexed="8"/>
        <rFont val="宋体"/>
        <family val="0"/>
      </rPr>
      <t>本年收支结余</t>
    </r>
  </si>
  <si>
    <t xml:space="preserve">    居民基本医疗保险基金年末滚存结余</t>
  </si>
  <si>
    <t>　　(一)新型农村合作医疗基金本年收支结余</t>
  </si>
  <si>
    <t>　　　　新型农村合作医疗基金年末滚存结余</t>
  </si>
  <si>
    <t>　　(二)城镇居民基本医疗保险基金本年收支结余</t>
  </si>
  <si>
    <t>　　　　城镇居民基本医疗保险基金年末滚存结余</t>
  </si>
  <si>
    <t>　　(三)城乡居民基本医疗保险基金本年收支结余</t>
  </si>
  <si>
    <t>　　　　城乡居民基本医疗保险基金年末滚存结余</t>
  </si>
  <si>
    <r>
      <t>七、城乡居民基本养老保险基金</t>
    </r>
    <r>
      <rPr>
        <sz val="10"/>
        <color indexed="8"/>
        <rFont val="宋体"/>
        <family val="0"/>
      </rPr>
      <t>本年收支结余</t>
    </r>
  </si>
  <si>
    <t>　　城乡居民基本养老保险基金年末滚存结余</t>
  </si>
  <si>
    <t>社会保险基金本年收支结余</t>
  </si>
  <si>
    <t>社会保险基金年末滚存结余</t>
  </si>
  <si>
    <t>表二十四</t>
  </si>
  <si>
    <t>2020年广元市朝天区社会保险基金收入预算（草案）表</t>
  </si>
  <si>
    <t>表二十五</t>
  </si>
  <si>
    <t>2020年广元市朝天区社会保险基金支出预算（草案）表</t>
  </si>
  <si>
    <t>表二十六</t>
  </si>
  <si>
    <t>2020年广元市朝天区社会保险基金结余预算（草案）表</t>
  </si>
  <si>
    <t>六、城乡居民基本医疗保险基金本年收支结余</t>
  </si>
  <si>
    <t xml:space="preserve">    城乡居民基本医疗保险基金年末滚存结余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</si>
</sst>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(* #,##0_);_(* \(#,##0\);_(* &quot;-&quot;_);_(@_)"/>
    <numFmt numFmtId="179" formatCode="0.00_ "/>
    <numFmt numFmtId="180" formatCode="0.00_);[Red]\(0.00\)"/>
    <numFmt numFmtId="181" formatCode="#,##0_ "/>
    <numFmt numFmtId="182" formatCode="#,##0.00_ "/>
    <numFmt numFmtId="183" formatCode="0_ "/>
    <numFmt numFmtId="184" formatCode="0_ ;[Red]\-0\ "/>
    <numFmt numFmtId="185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6"/>
      <name val="方正大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0"/>
      <name val="方正大标宋简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20"/>
      <name val="方正小标宋简体"/>
      <family val="0"/>
    </font>
    <font>
      <sz val="12"/>
      <name val="Arial Narrow"/>
      <family val="0"/>
    </font>
    <font>
      <b/>
      <sz val="18"/>
      <name val="方正大标宋简体"/>
      <family val="0"/>
    </font>
    <font>
      <b/>
      <sz val="20"/>
      <name val="方正小标宋简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黑体"/>
      <family val="0"/>
    </font>
    <font>
      <b/>
      <sz val="20"/>
      <name val="宋体"/>
      <family val="0"/>
    </font>
    <font>
      <sz val="10"/>
      <name val="黑体"/>
      <family val="0"/>
    </font>
    <font>
      <b/>
      <sz val="10"/>
      <name val="方正大标宋简体"/>
      <family val="0"/>
    </font>
    <font>
      <b/>
      <sz val="22"/>
      <name val="方正大标宋简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0"/>
    </font>
    <font>
      <sz val="10"/>
      <name val="MS Sans Serif"/>
      <family val="0"/>
    </font>
    <font>
      <sz val="12"/>
      <name val="Courier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0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177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8" fillId="0" borderId="0">
      <alignment vertical="center"/>
      <protection/>
    </xf>
    <xf numFmtId="0" fontId="37" fillId="0" borderId="2" applyNumberFormat="0" applyFill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39" fillId="3" borderId="3" applyNumberFormat="0" applyAlignment="0" applyProtection="0"/>
    <xf numFmtId="0" fontId="35" fillId="4" borderId="0" applyNumberFormat="0" applyBorder="0" applyAlignment="0" applyProtection="0"/>
    <xf numFmtId="0" fontId="27" fillId="5" borderId="0" applyNumberFormat="0" applyBorder="0" applyAlignment="0" applyProtection="0"/>
    <xf numFmtId="0" fontId="18" fillId="6" borderId="0" applyNumberFormat="0" applyBorder="0" applyAlignment="0" applyProtection="0"/>
    <xf numFmtId="0" fontId="34" fillId="7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32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27" fillId="12" borderId="0" applyNumberFormat="0" applyBorder="0" applyAlignment="0" applyProtection="0"/>
    <xf numFmtId="0" fontId="18" fillId="13" borderId="0" applyNumberFormat="0" applyBorder="0" applyAlignment="0" applyProtection="0"/>
    <xf numFmtId="0" fontId="40" fillId="3" borderId="5" applyNumberFormat="0" applyAlignment="0" applyProtection="0"/>
    <xf numFmtId="0" fontId="37" fillId="0" borderId="2" applyNumberFormat="0" applyFill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0" borderId="0">
      <alignment/>
      <protection/>
    </xf>
    <xf numFmtId="0" fontId="39" fillId="3" borderId="3" applyNumberFormat="0" applyAlignment="0" applyProtection="0"/>
    <xf numFmtId="0" fontId="18" fillId="17" borderId="0" applyNumberFormat="0" applyBorder="0" applyAlignment="0" applyProtection="0"/>
    <xf numFmtId="0" fontId="35" fillId="4" borderId="0" applyNumberFormat="0" applyBorder="0" applyAlignment="0" applyProtection="0"/>
    <xf numFmtId="44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43" fillId="0" borderId="6" applyNumberFormat="0" applyFill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37" fontId="50" fillId="0" borderId="0">
      <alignment/>
      <protection/>
    </xf>
    <xf numFmtId="4" fontId="45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19" borderId="7" applyNumberFormat="0" applyAlignment="0" applyProtection="0"/>
    <xf numFmtId="0" fontId="18" fillId="17" borderId="0" applyNumberFormat="0" applyBorder="0" applyAlignment="0" applyProtection="0"/>
    <xf numFmtId="0" fontId="18" fillId="2" borderId="0" applyNumberFormat="0" applyBorder="0" applyAlignment="0" applyProtection="0"/>
    <xf numFmtId="0" fontId="33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2" fillId="0" borderId="4" applyNumberFormat="0" applyFill="0" applyAlignment="0" applyProtection="0"/>
    <xf numFmtId="0" fontId="18" fillId="20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18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29" fillId="0" borderId="8" applyNumberFormat="0" applyFill="0" applyAlignment="0" applyProtection="0"/>
    <xf numFmtId="0" fontId="40" fillId="3" borderId="5" applyNumberFormat="0" applyAlignment="0" applyProtection="0"/>
    <xf numFmtId="0" fontId="18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27" fillId="1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42" fillId="19" borderId="7" applyNumberFormat="0" applyAlignment="0" applyProtection="0"/>
    <xf numFmtId="0" fontId="18" fillId="20" borderId="0" applyNumberFormat="0" applyBorder="0" applyAlignment="0" applyProtection="0"/>
    <xf numFmtId="0" fontId="28" fillId="14" borderId="3" applyNumberFormat="0" applyAlignment="0" applyProtection="0"/>
    <xf numFmtId="0" fontId="29" fillId="0" borderId="8" applyNumberFormat="0" applyFill="0" applyAlignment="0" applyProtection="0"/>
    <xf numFmtId="0" fontId="0" fillId="0" borderId="0">
      <alignment/>
      <protection/>
    </xf>
    <xf numFmtId="0" fontId="0" fillId="22" borderId="9" applyNumberFormat="0" applyFont="0" applyAlignment="0" applyProtection="0"/>
    <xf numFmtId="0" fontId="27" fillId="12" borderId="0" applyNumberFormat="0" applyBorder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8" fillId="22" borderId="9" applyNumberFormat="0" applyFont="0" applyAlignment="0" applyProtection="0"/>
    <xf numFmtId="0" fontId="27" fillId="15" borderId="0" applyNumberFormat="0" applyBorder="0" applyAlignment="0" applyProtection="0"/>
    <xf numFmtId="0" fontId="18" fillId="6" borderId="0" applyNumberFormat="0" applyBorder="0" applyAlignment="0" applyProtection="0"/>
    <xf numFmtId="0" fontId="28" fillId="14" borderId="3" applyNumberFormat="0" applyAlignment="0" applyProtection="0"/>
    <xf numFmtId="0" fontId="27" fillId="16" borderId="0" applyNumberFormat="0" applyBorder="0" applyAlignment="0" applyProtection="0"/>
    <xf numFmtId="0" fontId="18" fillId="10" borderId="0" applyNumberFormat="0" applyBorder="0" applyAlignment="0" applyProtection="0"/>
    <xf numFmtId="0" fontId="2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7" fillId="15" borderId="0" applyNumberFormat="0" applyBorder="0" applyAlignment="0" applyProtection="0"/>
    <xf numFmtId="0" fontId="27" fillId="23" borderId="0" applyNumberFormat="0" applyBorder="0" applyAlignment="0" applyProtection="0"/>
    <xf numFmtId="0" fontId="27" fillId="21" borderId="0" applyNumberFormat="0" applyBorder="0" applyAlignment="0" applyProtection="0"/>
    <xf numFmtId="0" fontId="27" fillId="11" borderId="0" applyNumberFormat="0" applyBorder="0" applyAlignment="0" applyProtection="0"/>
  </cellStyleXfs>
  <cellXfs count="482">
    <xf numFmtId="0" fontId="0" fillId="0" borderId="0" xfId="0" applyFont="1" applyAlignment="1">
      <alignment vertical="center"/>
    </xf>
    <xf numFmtId="0" fontId="0" fillId="0" borderId="0" xfId="30" applyFill="1">
      <alignment vertical="center"/>
      <protection/>
    </xf>
    <xf numFmtId="179" fontId="0" fillId="0" borderId="0" xfId="30" applyNumberFormat="1" applyFont="1" applyFill="1">
      <alignment vertical="center"/>
      <protection/>
    </xf>
    <xf numFmtId="0" fontId="2" fillId="0" borderId="0" xfId="30" applyFont="1" applyFill="1">
      <alignment vertical="center"/>
      <protection/>
    </xf>
    <xf numFmtId="0" fontId="3" fillId="0" borderId="0" xfId="30" applyFont="1" applyFill="1" applyAlignment="1">
      <alignment horizontal="center" vertical="center"/>
      <protection/>
    </xf>
    <xf numFmtId="179" fontId="4" fillId="0" borderId="0" xfId="128" applyNumberFormat="1" applyFont="1" applyBorder="1" applyAlignment="1">
      <alignment horizontal="right" vertical="center"/>
      <protection/>
    </xf>
    <xf numFmtId="0" fontId="4" fillId="0" borderId="10" xfId="30" applyFont="1" applyFill="1" applyBorder="1" applyAlignment="1">
      <alignment horizontal="center" vertical="center" wrapText="1"/>
      <protection/>
    </xf>
    <xf numFmtId="179" fontId="4" fillId="0" borderId="10" xfId="30" applyNumberFormat="1" applyFont="1" applyFill="1" applyBorder="1" applyAlignment="1">
      <alignment horizontal="center" vertical="center" wrapText="1"/>
      <protection/>
    </xf>
    <xf numFmtId="0" fontId="5" fillId="0" borderId="10" xfId="30" applyFont="1" applyFill="1" applyBorder="1" applyAlignment="1">
      <alignment horizontal="justify" vertical="center" wrapText="1"/>
      <protection/>
    </xf>
    <xf numFmtId="0" fontId="4" fillId="0" borderId="10" xfId="30" applyFont="1" applyFill="1" applyBorder="1" applyAlignment="1">
      <alignment horizontal="justify" vertical="center" wrapText="1"/>
      <protection/>
    </xf>
    <xf numFmtId="0" fontId="6" fillId="0" borderId="10" xfId="0" applyFont="1" applyBorder="1" applyAlignment="1">
      <alignment horizontal="left" vertical="center" wrapText="1"/>
    </xf>
    <xf numFmtId="179" fontId="4" fillId="0" borderId="10" xfId="30" applyNumberFormat="1" applyFont="1" applyFill="1" applyBorder="1" applyAlignment="1">
      <alignment horizontal="right" vertical="center" wrapText="1"/>
      <protection/>
    </xf>
    <xf numFmtId="0" fontId="7" fillId="0" borderId="10" xfId="30" applyFont="1" applyFill="1" applyBorder="1" applyAlignment="1">
      <alignment horizontal="center" vertical="center" wrapText="1"/>
      <protection/>
    </xf>
    <xf numFmtId="179" fontId="8" fillId="0" borderId="10" xfId="30" applyNumberFormat="1" applyFont="1" applyFill="1" applyBorder="1" applyAlignment="1">
      <alignment horizontal="right" vertical="center" wrapText="1"/>
      <protection/>
    </xf>
    <xf numFmtId="0" fontId="0" fillId="0" borderId="0" xfId="30" applyFont="1" applyFill="1">
      <alignment vertical="center"/>
      <protection/>
    </xf>
    <xf numFmtId="179" fontId="9" fillId="0" borderId="10" xfId="30" applyNumberFormat="1" applyFont="1" applyFill="1" applyBorder="1" applyAlignment="1">
      <alignment horizontal="right" vertical="center" wrapText="1"/>
      <protection/>
    </xf>
    <xf numFmtId="0" fontId="4" fillId="0" borderId="0" xfId="30" applyFont="1" applyFill="1">
      <alignment vertical="center"/>
      <protection/>
    </xf>
    <xf numFmtId="0" fontId="10" fillId="0" borderId="0" xfId="30" applyFont="1" applyFill="1">
      <alignment vertical="center"/>
      <protection/>
    </xf>
    <xf numFmtId="179" fontId="0" fillId="0" borderId="0" xfId="30" applyNumberFormat="1" applyFill="1" applyAlignment="1">
      <alignment horizontal="right" vertical="center"/>
      <protection/>
    </xf>
    <xf numFmtId="0" fontId="11" fillId="0" borderId="0" xfId="30" applyFont="1" applyFill="1" applyAlignment="1">
      <alignment horizontal="center" vertical="center"/>
      <protection/>
    </xf>
    <xf numFmtId="179" fontId="4" fillId="0" borderId="0" xfId="30" applyNumberFormat="1" applyFont="1" applyFill="1" applyAlignment="1">
      <alignment horizontal="right" vertical="center"/>
      <protection/>
    </xf>
    <xf numFmtId="179" fontId="4" fillId="0" borderId="10" xfId="22" applyNumberFormat="1" applyFont="1" applyFill="1" applyBorder="1" applyAlignment="1">
      <alignment horizontal="center" vertical="center" wrapText="1"/>
      <protection/>
    </xf>
    <xf numFmtId="0" fontId="4" fillId="0" borderId="11" xfId="128" applyFont="1" applyBorder="1" applyAlignment="1">
      <alignment horizontal="center" vertical="center" wrapText="1"/>
      <protection/>
    </xf>
    <xf numFmtId="179" fontId="4" fillId="0" borderId="12" xfId="30" applyNumberFormat="1" applyFont="1" applyFill="1" applyBorder="1" applyAlignment="1">
      <alignment horizontal="right" vertical="center" wrapText="1"/>
      <protection/>
    </xf>
    <xf numFmtId="179" fontId="9" fillId="0" borderId="12" xfId="30" applyNumberFormat="1" applyFont="1" applyFill="1" applyBorder="1" applyAlignment="1">
      <alignment horizontal="right" vertical="center" wrapText="1"/>
      <protection/>
    </xf>
    <xf numFmtId="0" fontId="10" fillId="0" borderId="13" xfId="30" applyFont="1" applyFill="1" applyBorder="1" applyAlignment="1">
      <alignment horizontal="left" vertical="center" wrapText="1"/>
      <protection/>
    </xf>
    <xf numFmtId="179" fontId="0" fillId="0" borderId="13" xfId="30" applyNumberFormat="1" applyFont="1" applyFill="1" applyBorder="1" applyAlignment="1">
      <alignment horizontal="right" vertical="center" wrapText="1"/>
      <protection/>
    </xf>
    <xf numFmtId="179" fontId="4" fillId="0" borderId="14" xfId="103" applyNumberFormat="1" applyFont="1" applyFill="1" applyBorder="1" applyAlignment="1">
      <alignment horizontal="center" vertical="center" wrapText="1"/>
      <protection/>
    </xf>
    <xf numFmtId="179" fontId="4" fillId="24" borderId="14" xfId="103" applyNumberFormat="1" applyFont="1" applyFill="1" applyBorder="1" applyAlignment="1">
      <alignment horizontal="center" vertical="center" wrapText="1"/>
      <protection/>
    </xf>
    <xf numFmtId="0" fontId="4" fillId="0" borderId="14" xfId="103" applyFont="1" applyFill="1" applyBorder="1" applyAlignment="1">
      <alignment horizontal="center" vertical="center" wrapText="1"/>
      <protection/>
    </xf>
    <xf numFmtId="179" fontId="4" fillId="0" borderId="10" xfId="0" applyNumberFormat="1" applyFont="1" applyBorder="1" applyAlignment="1">
      <alignment horizontal="right" vertical="center" wrapText="1"/>
    </xf>
    <xf numFmtId="0" fontId="0" fillId="0" borderId="10" xfId="128" applyBorder="1">
      <alignment vertical="center"/>
      <protection/>
    </xf>
    <xf numFmtId="0" fontId="0" fillId="0" borderId="10" xfId="30" applyFill="1" applyBorder="1">
      <alignment vertical="center"/>
      <protection/>
    </xf>
    <xf numFmtId="179" fontId="9" fillId="0" borderId="10" xfId="0" applyNumberFormat="1" applyFont="1" applyBorder="1" applyAlignment="1">
      <alignment horizontal="right" vertical="center" wrapText="1"/>
    </xf>
    <xf numFmtId="0" fontId="10" fillId="0" borderId="10" xfId="30" applyFont="1" applyFill="1" applyBorder="1">
      <alignment vertical="center"/>
      <protection/>
    </xf>
    <xf numFmtId="179" fontId="0" fillId="0" borderId="0" xfId="30" applyNumberFormat="1" applyFont="1" applyFill="1" applyBorder="1" applyAlignment="1">
      <alignment horizontal="right" vertical="center" wrapText="1"/>
      <protection/>
    </xf>
    <xf numFmtId="0" fontId="10" fillId="0" borderId="0" xfId="30" applyFont="1" applyFill="1">
      <alignment vertical="center"/>
      <protection/>
    </xf>
    <xf numFmtId="0" fontId="0" fillId="25" borderId="0" xfId="30" applyFill="1">
      <alignment vertical="center"/>
      <protection/>
    </xf>
    <xf numFmtId="0" fontId="2" fillId="25" borderId="0" xfId="30" applyFont="1" applyFill="1">
      <alignment vertical="center"/>
      <protection/>
    </xf>
    <xf numFmtId="0" fontId="11" fillId="25" borderId="0" xfId="30" applyFont="1" applyFill="1" applyAlignment="1">
      <alignment horizontal="center" vertical="center"/>
      <protection/>
    </xf>
    <xf numFmtId="0" fontId="4" fillId="25" borderId="0" xfId="30" applyFont="1" applyFill="1">
      <alignment vertical="center"/>
      <protection/>
    </xf>
    <xf numFmtId="0" fontId="4" fillId="25" borderId="10" xfId="30" applyFont="1" applyFill="1" applyBorder="1" applyAlignment="1">
      <alignment horizontal="center" vertical="center" wrapText="1"/>
      <protection/>
    </xf>
    <xf numFmtId="179" fontId="4" fillId="25" borderId="12" xfId="30" applyNumberFormat="1" applyFont="1" applyFill="1" applyBorder="1" applyAlignment="1">
      <alignment horizontal="center" vertical="center" wrapText="1"/>
      <protection/>
    </xf>
    <xf numFmtId="179" fontId="4" fillId="25" borderId="10" xfId="22" applyNumberFormat="1" applyFont="1" applyFill="1" applyBorder="1" applyAlignment="1">
      <alignment horizontal="center" vertical="center" wrapText="1"/>
      <protection/>
    </xf>
    <xf numFmtId="0" fontId="4" fillId="25" borderId="12" xfId="30" applyFont="1" applyFill="1" applyBorder="1" applyAlignment="1">
      <alignment horizontal="center" vertical="center" wrapText="1"/>
      <protection/>
    </xf>
    <xf numFmtId="0" fontId="5" fillId="25" borderId="10" xfId="30" applyFont="1" applyFill="1" applyBorder="1" applyAlignment="1">
      <alignment horizontal="justify" vertical="center" wrapText="1"/>
      <protection/>
    </xf>
    <xf numFmtId="0" fontId="0" fillId="25" borderId="10" xfId="30" applyFill="1" applyBorder="1">
      <alignment vertical="center"/>
      <protection/>
    </xf>
    <xf numFmtId="0" fontId="4" fillId="25" borderId="10" xfId="30" applyFont="1" applyFill="1" applyBorder="1" applyAlignment="1">
      <alignment horizontal="justify" vertical="center" wrapText="1"/>
      <protection/>
    </xf>
    <xf numFmtId="0" fontId="6" fillId="25" borderId="10" xfId="0" applyFont="1" applyFill="1" applyBorder="1" applyAlignment="1">
      <alignment horizontal="left" vertical="center" wrapText="1"/>
    </xf>
    <xf numFmtId="179" fontId="4" fillId="25" borderId="12" xfId="30" applyNumberFormat="1" applyFont="1" applyFill="1" applyBorder="1" applyAlignment="1">
      <alignment horizontal="right" vertical="center" wrapText="1"/>
      <protection/>
    </xf>
    <xf numFmtId="180" fontId="6" fillId="25" borderId="10" xfId="0" applyNumberFormat="1" applyFont="1" applyFill="1" applyBorder="1" applyAlignment="1">
      <alignment horizontal="right" vertical="center" wrapText="1"/>
    </xf>
    <xf numFmtId="0" fontId="7" fillId="25" borderId="10" xfId="30" applyFont="1" applyFill="1" applyBorder="1" applyAlignment="1">
      <alignment horizontal="center" vertical="center" wrapText="1"/>
      <protection/>
    </xf>
    <xf numFmtId="179" fontId="9" fillId="25" borderId="12" xfId="30" applyNumberFormat="1" applyFont="1" applyFill="1" applyBorder="1" applyAlignment="1">
      <alignment horizontal="right" vertical="center" wrapText="1"/>
      <protection/>
    </xf>
    <xf numFmtId="0" fontId="4" fillId="0" borderId="0" xfId="30" applyFont="1" applyFill="1" applyAlignment="1">
      <alignment horizontal="right" vertical="center"/>
      <protection/>
    </xf>
    <xf numFmtId="179" fontId="4" fillId="0" borderId="10" xfId="103" applyNumberFormat="1" applyFont="1" applyFill="1" applyBorder="1" applyAlignment="1">
      <alignment horizontal="center" vertical="center" wrapText="1"/>
      <protection/>
    </xf>
    <xf numFmtId="179" fontId="4" fillId="24" borderId="10" xfId="103" applyNumberFormat="1" applyFont="1" applyFill="1" applyBorder="1" applyAlignment="1">
      <alignment horizontal="center" vertical="center" wrapText="1"/>
      <protection/>
    </xf>
    <xf numFmtId="0" fontId="4" fillId="0" borderId="10" xfId="103" applyFont="1" applyFill="1" applyBorder="1" applyAlignment="1">
      <alignment horizontal="center" vertical="center" wrapText="1"/>
      <protection/>
    </xf>
    <xf numFmtId="0" fontId="10" fillId="0" borderId="10" xfId="30" applyFont="1" applyFill="1" applyBorder="1">
      <alignment vertical="center"/>
      <protection/>
    </xf>
    <xf numFmtId="179" fontId="0" fillId="25" borderId="0" xfId="30" applyNumberFormat="1" applyFill="1">
      <alignment vertical="center"/>
      <protection/>
    </xf>
    <xf numFmtId="179" fontId="4" fillId="25" borderId="0" xfId="30" applyNumberFormat="1" applyFont="1" applyFill="1">
      <alignment vertical="center"/>
      <protection/>
    </xf>
    <xf numFmtId="179" fontId="4" fillId="25" borderId="0" xfId="30" applyNumberFormat="1" applyFont="1" applyFill="1" applyAlignment="1">
      <alignment horizontal="right" vertical="center"/>
      <protection/>
    </xf>
    <xf numFmtId="179" fontId="4" fillId="25" borderId="10" xfId="103" applyNumberFormat="1" applyFont="1" applyFill="1" applyBorder="1" applyAlignment="1">
      <alignment horizontal="center" vertical="center" wrapText="1"/>
      <protection/>
    </xf>
    <xf numFmtId="179" fontId="4" fillId="25" borderId="10" xfId="0" applyNumberFormat="1" applyFont="1" applyFill="1" applyBorder="1" applyAlignment="1">
      <alignment horizontal="right" vertical="center" wrapText="1"/>
    </xf>
    <xf numFmtId="0" fontId="0" fillId="0" borderId="10" xfId="128" applyFont="1" applyFill="1" applyBorder="1">
      <alignment vertical="center"/>
      <protection/>
    </xf>
    <xf numFmtId="0" fontId="12" fillId="0" borderId="10" xfId="128" applyFont="1" applyFill="1" applyBorder="1">
      <alignment vertical="center"/>
      <protection/>
    </xf>
    <xf numFmtId="0" fontId="10" fillId="0" borderId="10" xfId="128" applyFont="1" applyBorder="1">
      <alignment vertical="center"/>
      <protection/>
    </xf>
    <xf numFmtId="180" fontId="4" fillId="0" borderId="10" xfId="30" applyNumberFormat="1" applyFont="1" applyFill="1" applyBorder="1" applyAlignment="1">
      <alignment horizontal="right" vertical="center" wrapText="1"/>
      <protection/>
    </xf>
    <xf numFmtId="179" fontId="9" fillId="25" borderId="10" xfId="0" applyNumberFormat="1" applyFont="1" applyFill="1" applyBorder="1" applyAlignment="1">
      <alignment horizontal="right" vertical="center" wrapText="1"/>
    </xf>
    <xf numFmtId="0" fontId="0" fillId="0" borderId="0" xfId="128" applyBorder="1">
      <alignment vertical="center"/>
      <protection/>
    </xf>
    <xf numFmtId="0" fontId="10" fillId="0" borderId="0" xfId="128" applyFont="1" applyBorder="1">
      <alignment vertical="center"/>
      <protection/>
    </xf>
    <xf numFmtId="0" fontId="12" fillId="0" borderId="0" xfId="128" applyFont="1" applyFill="1">
      <alignment vertical="center"/>
      <protection/>
    </xf>
    <xf numFmtId="0" fontId="13" fillId="0" borderId="0" xfId="128" applyFont="1" applyFill="1">
      <alignment vertical="center"/>
      <protection/>
    </xf>
    <xf numFmtId="0" fontId="0" fillId="0" borderId="0" xfId="128" applyFont="1" applyFill="1">
      <alignment vertical="center"/>
      <protection/>
    </xf>
    <xf numFmtId="0" fontId="0" fillId="0" borderId="0" xfId="128">
      <alignment vertical="center"/>
      <protection/>
    </xf>
    <xf numFmtId="179" fontId="0" fillId="0" borderId="0" xfId="128" applyNumberFormat="1">
      <alignment vertical="center"/>
      <protection/>
    </xf>
    <xf numFmtId="0" fontId="2" fillId="0" borderId="0" xfId="128" applyFont="1" applyAlignment="1">
      <alignment horizontal="left" vertical="center"/>
      <protection/>
    </xf>
    <xf numFmtId="179" fontId="14" fillId="0" borderId="0" xfId="128" applyNumberFormat="1" applyFont="1" applyAlignment="1">
      <alignment horizontal="center" vertical="center"/>
      <protection/>
    </xf>
    <xf numFmtId="0" fontId="3" fillId="0" borderId="0" xfId="131" applyFont="1" applyAlignment="1">
      <alignment horizontal="center" vertical="center"/>
      <protection/>
    </xf>
    <xf numFmtId="179" fontId="3" fillId="0" borderId="0" xfId="131" applyNumberFormat="1" applyFont="1" applyAlignment="1">
      <alignment horizontal="center" vertical="center"/>
      <protection/>
    </xf>
    <xf numFmtId="0" fontId="4" fillId="0" borderId="0" xfId="128" applyFont="1" applyBorder="1" applyAlignment="1">
      <alignment horizontal="center" vertical="center"/>
      <protection/>
    </xf>
    <xf numFmtId="0" fontId="4" fillId="0" borderId="14" xfId="128" applyFont="1" applyBorder="1" applyAlignment="1">
      <alignment horizontal="center" vertical="center"/>
      <protection/>
    </xf>
    <xf numFmtId="179" fontId="4" fillId="0" borderId="14" xfId="128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179" fontId="4" fillId="0" borderId="10" xfId="131" applyNumberFormat="1" applyFont="1" applyBorder="1" applyAlignment="1">
      <alignment horizontal="right" vertical="center"/>
      <protection/>
    </xf>
    <xf numFmtId="0" fontId="4" fillId="0" borderId="12" xfId="0" applyFont="1" applyBorder="1" applyAlignment="1">
      <alignment horizontal="left" vertical="center"/>
    </xf>
    <xf numFmtId="179" fontId="9" fillId="0" borderId="10" xfId="131" applyNumberFormat="1" applyFont="1" applyBorder="1" applyAlignment="1">
      <alignment horizontal="right" vertical="center"/>
      <protection/>
    </xf>
    <xf numFmtId="179" fontId="4" fillId="0" borderId="10" xfId="128" applyNumberFormat="1" applyFont="1" applyFill="1" applyBorder="1" applyAlignment="1">
      <alignment horizontal="center" vertical="center"/>
      <protection/>
    </xf>
    <xf numFmtId="179" fontId="4" fillId="0" borderId="10" xfId="128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 horizontal="left" vertical="center"/>
    </xf>
    <xf numFmtId="179" fontId="4" fillId="0" borderId="14" xfId="128" applyNumberFormat="1" applyFont="1" applyFill="1" applyBorder="1" applyAlignment="1">
      <alignment horizontal="right" vertical="center"/>
      <protection/>
    </xf>
    <xf numFmtId="0" fontId="9" fillId="0" borderId="10" xfId="128" applyFont="1" applyFill="1" applyBorder="1" applyAlignment="1">
      <alignment horizontal="center" vertical="center"/>
      <protection/>
    </xf>
    <xf numFmtId="179" fontId="9" fillId="0" borderId="10" xfId="128" applyNumberFormat="1" applyFont="1" applyFill="1" applyBorder="1" applyAlignment="1">
      <alignment horizontal="right" vertical="center"/>
      <protection/>
    </xf>
    <xf numFmtId="179" fontId="0" fillId="0" borderId="0" xfId="128" applyNumberFormat="1" applyFont="1" applyFill="1" applyAlignment="1">
      <alignment horizontal="center" vertical="center"/>
      <protection/>
    </xf>
    <xf numFmtId="179" fontId="10" fillId="0" borderId="0" xfId="128" applyNumberFormat="1" applyFont="1" applyFill="1" applyAlignment="1">
      <alignment horizontal="center" vertical="center"/>
      <protection/>
    </xf>
    <xf numFmtId="0" fontId="15" fillId="0" borderId="0" xfId="128" applyFont="1" applyFill="1">
      <alignment vertical="center"/>
      <protection/>
    </xf>
    <xf numFmtId="0" fontId="10" fillId="0" borderId="0" xfId="128" applyFont="1">
      <alignment vertical="center"/>
      <protection/>
    </xf>
    <xf numFmtId="179" fontId="10" fillId="0" borderId="0" xfId="128" applyNumberFormat="1" applyFont="1" applyAlignment="1">
      <alignment horizontal="center" vertical="center"/>
      <protection/>
    </xf>
    <xf numFmtId="0" fontId="0" fillId="0" borderId="0" xfId="128" applyFont="1">
      <alignment vertical="center"/>
      <protection/>
    </xf>
    <xf numFmtId="179" fontId="0" fillId="0" borderId="0" xfId="128" applyNumberFormat="1" applyFont="1" applyAlignment="1">
      <alignment horizontal="center" vertical="center"/>
      <protection/>
    </xf>
    <xf numFmtId="0" fontId="2" fillId="0" borderId="0" xfId="128" applyFont="1">
      <alignment vertical="center"/>
      <protection/>
    </xf>
    <xf numFmtId="0" fontId="16" fillId="0" borderId="0" xfId="128" applyFont="1" applyAlignment="1">
      <alignment horizontal="center" vertical="center"/>
      <protection/>
    </xf>
    <xf numFmtId="179" fontId="16" fillId="0" borderId="0" xfId="128" applyNumberFormat="1" applyFont="1" applyAlignment="1">
      <alignment horizontal="center" vertical="center"/>
      <protection/>
    </xf>
    <xf numFmtId="0" fontId="4" fillId="0" borderId="12" xfId="131" applyFont="1" applyBorder="1" applyAlignment="1">
      <alignment vertical="center"/>
      <protection/>
    </xf>
    <xf numFmtId="179" fontId="4" fillId="0" borderId="10" xfId="131" applyNumberFormat="1" applyFont="1" applyFill="1" applyBorder="1" applyAlignment="1">
      <alignment horizontal="right" vertical="center"/>
      <protection/>
    </xf>
    <xf numFmtId="0" fontId="9" fillId="0" borderId="10" xfId="128" applyFont="1" applyBorder="1" applyAlignment="1">
      <alignment horizontal="center" vertical="center"/>
      <protection/>
    </xf>
    <xf numFmtId="179" fontId="9" fillId="0" borderId="10" xfId="128" applyNumberFormat="1" applyFont="1" applyBorder="1">
      <alignment vertical="center"/>
      <protection/>
    </xf>
    <xf numFmtId="0" fontId="0" fillId="0" borderId="0" xfId="128" applyFont="1" applyBorder="1">
      <alignment vertical="center"/>
      <protection/>
    </xf>
    <xf numFmtId="0" fontId="10" fillId="0" borderId="0" xfId="128" applyFont="1" applyFill="1">
      <alignment vertical="center"/>
      <protection/>
    </xf>
    <xf numFmtId="0" fontId="0" fillId="25" borderId="0" xfId="128" applyFill="1">
      <alignment vertical="center"/>
      <protection/>
    </xf>
    <xf numFmtId="179" fontId="0" fillId="25" borderId="0" xfId="128" applyNumberFormat="1" applyFill="1" applyAlignment="1">
      <alignment horizontal="right" vertical="center"/>
      <protection/>
    </xf>
    <xf numFmtId="181" fontId="2" fillId="25" borderId="0" xfId="131" applyNumberFormat="1" applyFont="1" applyFill="1">
      <alignment/>
      <protection/>
    </xf>
    <xf numFmtId="0" fontId="3" fillId="25" borderId="0" xfId="128" applyFont="1" applyFill="1" applyAlignment="1">
      <alignment horizontal="center" vertical="center"/>
      <protection/>
    </xf>
    <xf numFmtId="0" fontId="4" fillId="25" borderId="0" xfId="128" applyFont="1" applyFill="1" applyBorder="1" applyAlignment="1">
      <alignment horizontal="center" vertical="center"/>
      <protection/>
    </xf>
    <xf numFmtId="179" fontId="4" fillId="25" borderId="0" xfId="128" applyNumberFormat="1" applyFont="1" applyFill="1" applyBorder="1" applyAlignment="1">
      <alignment horizontal="right" vertical="center"/>
      <protection/>
    </xf>
    <xf numFmtId="0" fontId="4" fillId="25" borderId="14" xfId="128" applyFont="1" applyFill="1" applyBorder="1" applyAlignment="1">
      <alignment horizontal="center" vertical="center"/>
      <protection/>
    </xf>
    <xf numFmtId="179" fontId="4" fillId="25" borderId="11" xfId="128" applyNumberFormat="1" applyFont="1" applyFill="1" applyBorder="1" applyAlignment="1">
      <alignment horizontal="center" vertical="center" wrapText="1"/>
      <protection/>
    </xf>
    <xf numFmtId="0" fontId="4" fillId="25" borderId="12" xfId="0" applyFont="1" applyFill="1" applyBorder="1" applyAlignment="1">
      <alignment vertical="center"/>
    </xf>
    <xf numFmtId="179" fontId="4" fillId="25" borderId="12" xfId="131" applyNumberFormat="1" applyFont="1" applyFill="1" applyBorder="1" applyAlignment="1">
      <alignment horizontal="right" vertical="center"/>
      <protection/>
    </xf>
    <xf numFmtId="0" fontId="0" fillId="25" borderId="10" xfId="128" applyFill="1" applyBorder="1">
      <alignment vertical="center"/>
      <protection/>
    </xf>
    <xf numFmtId="179" fontId="4" fillId="25" borderId="10" xfId="131" applyNumberFormat="1" applyFont="1" applyFill="1" applyBorder="1" applyAlignment="1">
      <alignment horizontal="right" vertical="center"/>
      <protection/>
    </xf>
    <xf numFmtId="0" fontId="4" fillId="25" borderId="12" xfId="0" applyFont="1" applyFill="1" applyBorder="1" applyAlignment="1">
      <alignment horizontal="left" vertical="center"/>
    </xf>
    <xf numFmtId="179" fontId="9" fillId="25" borderId="12" xfId="131" applyNumberFormat="1" applyFont="1" applyFill="1" applyBorder="1" applyAlignment="1">
      <alignment horizontal="right" vertical="center"/>
      <protection/>
    </xf>
    <xf numFmtId="0" fontId="10" fillId="25" borderId="10" xfId="128" applyFont="1" applyFill="1" applyBorder="1">
      <alignment vertical="center"/>
      <protection/>
    </xf>
    <xf numFmtId="179" fontId="4" fillId="25" borderId="12" xfId="128" applyNumberFormat="1" applyFont="1" applyFill="1" applyBorder="1" applyAlignment="1">
      <alignment horizontal="center" vertical="center"/>
      <protection/>
    </xf>
    <xf numFmtId="0" fontId="12" fillId="25" borderId="10" xfId="128" applyFont="1" applyFill="1" applyBorder="1">
      <alignment vertical="center"/>
      <protection/>
    </xf>
    <xf numFmtId="179" fontId="4" fillId="25" borderId="10" xfId="128" applyNumberFormat="1" applyFont="1" applyFill="1" applyBorder="1" applyAlignment="1">
      <alignment horizontal="right" vertical="center"/>
      <protection/>
    </xf>
    <xf numFmtId="179" fontId="4" fillId="25" borderId="12" xfId="128" applyNumberFormat="1" applyFont="1" applyFill="1" applyBorder="1" applyAlignment="1">
      <alignment horizontal="right" vertical="center"/>
      <protection/>
    </xf>
    <xf numFmtId="0" fontId="4" fillId="25" borderId="11" xfId="0" applyFont="1" applyFill="1" applyBorder="1" applyAlignment="1">
      <alignment horizontal="left" vertical="center"/>
    </xf>
    <xf numFmtId="179" fontId="4" fillId="25" borderId="11" xfId="128" applyNumberFormat="1" applyFont="1" applyFill="1" applyBorder="1" applyAlignment="1">
      <alignment horizontal="right" vertical="center"/>
      <protection/>
    </xf>
    <xf numFmtId="0" fontId="9" fillId="25" borderId="10" xfId="128" applyFont="1" applyFill="1" applyBorder="1" applyAlignment="1">
      <alignment horizontal="center" vertical="center"/>
      <protection/>
    </xf>
    <xf numFmtId="179" fontId="9" fillId="25" borderId="12" xfId="128" applyNumberFormat="1" applyFont="1" applyFill="1" applyBorder="1" applyAlignment="1">
      <alignment horizontal="right" vertical="center"/>
      <protection/>
    </xf>
    <xf numFmtId="0" fontId="0" fillId="25" borderId="0" xfId="128" applyFont="1" applyFill="1">
      <alignment vertical="center"/>
      <protection/>
    </xf>
    <xf numFmtId="179" fontId="0" fillId="25" borderId="0" xfId="128" applyNumberFormat="1" applyFont="1" applyFill="1" applyAlignment="1">
      <alignment horizontal="right" vertical="center"/>
      <protection/>
    </xf>
    <xf numFmtId="0" fontId="10" fillId="25" borderId="0" xfId="128" applyFont="1" applyFill="1">
      <alignment vertical="center"/>
      <protection/>
    </xf>
    <xf numFmtId="179" fontId="10" fillId="25" borderId="0" xfId="128" applyNumberFormat="1" applyFont="1" applyFill="1" applyAlignment="1">
      <alignment horizontal="right" vertical="center"/>
      <protection/>
    </xf>
    <xf numFmtId="0" fontId="3" fillId="0" borderId="0" xfId="128" applyFont="1" applyAlignment="1">
      <alignment horizontal="center" vertical="center"/>
      <protection/>
    </xf>
    <xf numFmtId="179" fontId="4" fillId="25" borderId="0" xfId="128" applyNumberFormat="1" applyFont="1" applyFill="1" applyAlignment="1">
      <alignment horizontal="right" vertical="center"/>
      <protection/>
    </xf>
    <xf numFmtId="179" fontId="4" fillId="0" borderId="0" xfId="128" applyNumberFormat="1" applyFont="1" applyBorder="1" applyAlignment="1">
      <alignment horizontal="center" vertical="center" wrapText="1"/>
      <protection/>
    </xf>
    <xf numFmtId="179" fontId="4" fillId="25" borderId="14" xfId="103" applyNumberFormat="1" applyFont="1" applyFill="1" applyBorder="1" applyAlignment="1">
      <alignment horizontal="center" vertical="center" wrapText="1"/>
      <protection/>
    </xf>
    <xf numFmtId="179" fontId="4" fillId="25" borderId="11" xfId="103" applyNumberFormat="1" applyFont="1" applyFill="1" applyBorder="1" applyAlignment="1">
      <alignment horizontal="center" vertical="center" wrapText="1"/>
      <protection/>
    </xf>
    <xf numFmtId="0" fontId="0" fillId="0" borderId="10" xfId="128" applyFont="1" applyBorder="1">
      <alignment vertical="center"/>
      <protection/>
    </xf>
    <xf numFmtId="0" fontId="0" fillId="25" borderId="12" xfId="128" applyFont="1" applyFill="1" applyBorder="1">
      <alignment vertical="center"/>
      <protection/>
    </xf>
    <xf numFmtId="0" fontId="0" fillId="25" borderId="10" xfId="128" applyFont="1" applyFill="1" applyBorder="1">
      <alignment vertical="center"/>
      <protection/>
    </xf>
    <xf numFmtId="0" fontId="0" fillId="0" borderId="15" xfId="128" applyFont="1" applyBorder="1">
      <alignment vertical="center"/>
      <protection/>
    </xf>
    <xf numFmtId="179" fontId="9" fillId="25" borderId="10" xfId="128" applyNumberFormat="1" applyFont="1" applyFill="1" applyBorder="1" applyAlignment="1">
      <alignment horizontal="right" vertical="center"/>
      <protection/>
    </xf>
    <xf numFmtId="0" fontId="10" fillId="0" borderId="10" xfId="128" applyFont="1" applyFill="1" applyBorder="1">
      <alignment vertical="center"/>
      <protection/>
    </xf>
    <xf numFmtId="0" fontId="12" fillId="25" borderId="0" xfId="128" applyFont="1" applyFill="1">
      <alignment vertical="center"/>
      <protection/>
    </xf>
    <xf numFmtId="179" fontId="0" fillId="25" borderId="0" xfId="128" applyNumberFormat="1" applyFill="1">
      <alignment vertical="center"/>
      <protection/>
    </xf>
    <xf numFmtId="179" fontId="4" fillId="25" borderId="0" xfId="128" applyNumberFormat="1" applyFont="1" applyFill="1" applyBorder="1" applyAlignment="1">
      <alignment horizontal="center" vertical="center"/>
      <protection/>
    </xf>
    <xf numFmtId="179" fontId="4" fillId="25" borderId="12" xfId="103" applyNumberFormat="1" applyFont="1" applyFill="1" applyBorder="1" applyAlignment="1">
      <alignment horizontal="center" vertical="center" wrapText="1"/>
      <protection/>
    </xf>
    <xf numFmtId="0" fontId="4" fillId="25" borderId="12" xfId="131" applyFont="1" applyFill="1" applyBorder="1" applyAlignment="1">
      <alignment vertical="center"/>
      <protection/>
    </xf>
    <xf numFmtId="0" fontId="0" fillId="25" borderId="10" xfId="128" applyFill="1" applyBorder="1">
      <alignment vertical="center"/>
      <protection/>
    </xf>
    <xf numFmtId="0" fontId="0" fillId="25" borderId="10" xfId="128" applyFont="1" applyFill="1" applyBorder="1">
      <alignment vertical="center"/>
      <protection/>
    </xf>
    <xf numFmtId="179" fontId="9" fillId="25" borderId="12" xfId="128" applyNumberFormat="1" applyFont="1" applyFill="1" applyBorder="1">
      <alignment vertical="center"/>
      <protection/>
    </xf>
    <xf numFmtId="0" fontId="0" fillId="25" borderId="13" xfId="128" applyFont="1" applyFill="1" applyBorder="1" applyAlignment="1">
      <alignment horizontal="left" vertical="center"/>
      <protection/>
    </xf>
    <xf numFmtId="179" fontId="0" fillId="25" borderId="13" xfId="128" applyNumberFormat="1" applyFont="1" applyFill="1" applyBorder="1" applyAlignment="1">
      <alignment horizontal="left" vertical="center"/>
      <protection/>
    </xf>
    <xf numFmtId="179" fontId="4" fillId="25" borderId="0" xfId="128" applyNumberFormat="1" applyFont="1" applyFill="1">
      <alignment vertical="center"/>
      <protection/>
    </xf>
    <xf numFmtId="179" fontId="4" fillId="25" borderId="0" xfId="128" applyNumberFormat="1" applyFont="1" applyFill="1" applyBorder="1" applyAlignment="1">
      <alignment horizontal="center" vertical="center" wrapText="1"/>
      <protection/>
    </xf>
    <xf numFmtId="0" fontId="4" fillId="25" borderId="10" xfId="103" applyFont="1" applyFill="1" applyBorder="1" applyAlignment="1">
      <alignment horizontal="center" vertical="center" wrapText="1"/>
      <protection/>
    </xf>
    <xf numFmtId="0" fontId="12" fillId="25" borderId="10" xfId="128" applyFont="1" applyFill="1" applyBorder="1">
      <alignment vertical="center"/>
      <protection/>
    </xf>
    <xf numFmtId="179" fontId="0" fillId="25" borderId="0" xfId="128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2" fillId="0" borderId="0" xfId="22" applyFont="1" applyFill="1" applyAlignment="1">
      <alignment vertical="center"/>
      <protection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81" fontId="0" fillId="0" borderId="0" xfId="22" applyNumberFormat="1" applyFont="1" applyAlignment="1">
      <alignment vertical="center"/>
      <protection/>
    </xf>
    <xf numFmtId="181" fontId="0" fillId="0" borderId="0" xfId="22" applyNumberFormat="1" applyFont="1">
      <alignment/>
      <protection/>
    </xf>
    <xf numFmtId="179" fontId="0" fillId="0" borderId="0" xfId="22" applyNumberFormat="1" applyFont="1" applyAlignment="1">
      <alignment horizontal="center"/>
      <protection/>
    </xf>
    <xf numFmtId="181" fontId="2" fillId="0" borderId="0" xfId="22" applyNumberFormat="1" applyFont="1">
      <alignment/>
      <protection/>
    </xf>
    <xf numFmtId="181" fontId="16" fillId="0" borderId="0" xfId="21" applyNumberFormat="1" applyFont="1" applyAlignment="1">
      <alignment horizontal="center" vertical="top"/>
      <protection/>
    </xf>
    <xf numFmtId="179" fontId="16" fillId="0" borderId="0" xfId="21" applyNumberFormat="1" applyFont="1" applyAlignment="1">
      <alignment horizontal="center" vertical="top"/>
      <protection/>
    </xf>
    <xf numFmtId="179" fontId="4" fillId="0" borderId="0" xfId="22" applyNumberFormat="1" applyFont="1" applyAlignment="1">
      <alignment horizontal="right" vertical="center" wrapText="1"/>
      <protection/>
    </xf>
    <xf numFmtId="181" fontId="4" fillId="0" borderId="10" xfId="22" applyNumberFormat="1" applyFont="1" applyBorder="1" applyAlignment="1">
      <alignment horizontal="center" vertical="center"/>
      <protection/>
    </xf>
    <xf numFmtId="179" fontId="4" fillId="0" borderId="10" xfId="38" applyNumberFormat="1" applyFont="1" applyFill="1" applyBorder="1" applyAlignment="1">
      <alignment horizontal="center" vertical="center"/>
      <protection/>
    </xf>
    <xf numFmtId="181" fontId="4" fillId="0" borderId="10" xfId="22" applyNumberFormat="1" applyFont="1" applyBorder="1" applyAlignment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179" fontId="4" fillId="0" borderId="10" xfId="38" applyNumberFormat="1" applyFont="1" applyFill="1" applyBorder="1" applyAlignment="1">
      <alignment horizontal="right" vertical="center"/>
      <protection/>
    </xf>
    <xf numFmtId="179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>
      <alignment horizontal="center" vertical="center"/>
    </xf>
    <xf numFmtId="179" fontId="9" fillId="0" borderId="14" xfId="22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left" vertical="center"/>
      <protection/>
    </xf>
    <xf numFmtId="179" fontId="4" fillId="0" borderId="14" xfId="22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179" fontId="9" fillId="0" borderId="10" xfId="22" applyNumberFormat="1" applyFont="1" applyFill="1" applyBorder="1" applyAlignment="1" applyProtection="1">
      <alignment horizontal="right" vertical="center" wrapText="1"/>
      <protection/>
    </xf>
    <xf numFmtId="179" fontId="0" fillId="0" borderId="0" xfId="22" applyNumberFormat="1" applyFont="1" applyAlignment="1">
      <alignment horizontal="right"/>
      <protection/>
    </xf>
    <xf numFmtId="179" fontId="16" fillId="0" borderId="0" xfId="21" applyNumberFormat="1" applyFont="1" applyAlignment="1">
      <alignment horizontal="right" vertical="top"/>
      <protection/>
    </xf>
    <xf numFmtId="181" fontId="4" fillId="0" borderId="0" xfId="22" applyNumberFormat="1" applyFont="1" applyAlignment="1">
      <alignment vertical="center"/>
      <protection/>
    </xf>
    <xf numFmtId="179" fontId="4" fillId="0" borderId="0" xfId="22" applyNumberFormat="1" applyFont="1" applyAlignment="1">
      <alignment horizontal="right" vertical="center"/>
      <protection/>
    </xf>
    <xf numFmtId="179" fontId="4" fillId="0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 applyProtection="1">
      <alignment vertical="center"/>
      <protection/>
    </xf>
    <xf numFmtId="181" fontId="9" fillId="0" borderId="10" xfId="22" applyNumberFormat="1" applyFont="1" applyBorder="1" applyAlignment="1">
      <alignment horizontal="center" vertical="center"/>
      <protection/>
    </xf>
    <xf numFmtId="0" fontId="9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9" fontId="4" fillId="0" borderId="10" xfId="22" applyNumberFormat="1" applyFont="1" applyBorder="1" applyAlignment="1">
      <alignment horizontal="right"/>
      <protection/>
    </xf>
    <xf numFmtId="1" fontId="4" fillId="0" borderId="12" xfId="0" applyNumberFormat="1" applyFont="1" applyFill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79" fontId="4" fillId="0" borderId="14" xfId="22" applyNumberFormat="1" applyFont="1" applyBorder="1" applyAlignment="1">
      <alignment horizontal="right"/>
      <protection/>
    </xf>
    <xf numFmtId="0" fontId="1" fillId="0" borderId="0" xfId="22" applyFont="1" applyFill="1">
      <alignment/>
      <protection/>
    </xf>
    <xf numFmtId="0" fontId="19" fillId="0" borderId="0" xfId="22" applyFont="1" applyFill="1">
      <alignment/>
      <protection/>
    </xf>
    <xf numFmtId="0" fontId="0" fillId="0" borderId="0" xfId="22" applyFill="1">
      <alignment/>
      <protection/>
    </xf>
    <xf numFmtId="179" fontId="0" fillId="0" borderId="0" xfId="22" applyNumberFormat="1" applyFill="1">
      <alignment/>
      <protection/>
    </xf>
    <xf numFmtId="181" fontId="2" fillId="0" borderId="0" xfId="22" applyNumberFormat="1" applyFont="1" applyFill="1">
      <alignment/>
      <protection/>
    </xf>
    <xf numFmtId="179" fontId="19" fillId="0" borderId="0" xfId="38" applyNumberFormat="1" applyFont="1" applyFill="1" applyAlignment="1">
      <alignment vertical="center"/>
      <protection/>
    </xf>
    <xf numFmtId="0" fontId="19" fillId="0" borderId="0" xfId="38" applyFont="1" applyFill="1" applyAlignment="1">
      <alignment vertical="center"/>
      <protection/>
    </xf>
    <xf numFmtId="0" fontId="16" fillId="0" borderId="0" xfId="38" applyFont="1" applyFill="1" applyAlignment="1">
      <alignment horizontal="center" vertical="center"/>
      <protection/>
    </xf>
    <xf numFmtId="179" fontId="16" fillId="0" borderId="0" xfId="38" applyNumberFormat="1" applyFont="1" applyFill="1" applyAlignment="1">
      <alignment horizontal="center" vertical="center"/>
      <protection/>
    </xf>
    <xf numFmtId="179" fontId="9" fillId="0" borderId="0" xfId="38" applyNumberFormat="1" applyFont="1" applyFill="1" applyAlignment="1">
      <alignment vertical="center"/>
      <protection/>
    </xf>
    <xf numFmtId="179" fontId="4" fillId="0" borderId="16" xfId="38" applyNumberFormat="1" applyFont="1" applyFill="1" applyBorder="1" applyAlignment="1">
      <alignment horizontal="right" vertical="center"/>
      <protection/>
    </xf>
    <xf numFmtId="179" fontId="4" fillId="0" borderId="10" xfId="83" applyNumberFormat="1" applyFont="1" applyFill="1" applyBorder="1" applyAlignment="1">
      <alignment horizontal="center" vertical="center"/>
      <protection/>
    </xf>
    <xf numFmtId="0" fontId="4" fillId="25" borderId="10" xfId="0" applyNumberFormat="1" applyFont="1" applyFill="1" applyBorder="1" applyAlignment="1" applyProtection="1">
      <alignment vertical="center"/>
      <protection/>
    </xf>
    <xf numFmtId="179" fontId="4" fillId="26" borderId="10" xfId="0" applyNumberFormat="1" applyFont="1" applyFill="1" applyBorder="1" applyAlignment="1" applyProtection="1">
      <alignment horizontal="right" vertical="center"/>
      <protection/>
    </xf>
    <xf numFmtId="179" fontId="4" fillId="25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38" applyNumberFormat="1" applyFont="1" applyFill="1" applyBorder="1" applyAlignment="1">
      <alignment horizontal="center" vertical="center"/>
      <protection/>
    </xf>
    <xf numFmtId="0" fontId="4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vertical="center"/>
      <protection/>
    </xf>
    <xf numFmtId="0" fontId="0" fillId="25" borderId="0" xfId="22" applyFont="1" applyFill="1">
      <alignment/>
      <protection/>
    </xf>
    <xf numFmtId="0" fontId="0" fillId="0" borderId="0" xfId="22" applyFont="1" applyFill="1">
      <alignment/>
      <protection/>
    </xf>
    <xf numFmtId="0" fontId="2" fillId="25" borderId="0" xfId="22" applyFont="1" applyFill="1">
      <alignment/>
      <protection/>
    </xf>
    <xf numFmtId="179" fontId="11" fillId="25" borderId="0" xfId="22" applyNumberFormat="1" applyFont="1" applyFill="1" applyBorder="1" applyAlignment="1">
      <alignment horizontal="center"/>
      <protection/>
    </xf>
    <xf numFmtId="0" fontId="20" fillId="25" borderId="0" xfId="22" applyFont="1" applyFill="1" applyAlignment="1">
      <alignment/>
      <protection/>
    </xf>
    <xf numFmtId="0" fontId="0" fillId="25" borderId="0" xfId="22" applyFont="1" applyFill="1" applyAlignment="1">
      <alignment/>
      <protection/>
    </xf>
    <xf numFmtId="0" fontId="4" fillId="25" borderId="14" xfId="22" applyFont="1" applyFill="1" applyBorder="1" applyAlignment="1">
      <alignment horizontal="center" vertical="center" wrapText="1"/>
      <protection/>
    </xf>
    <xf numFmtId="179" fontId="9" fillId="0" borderId="10" xfId="38" applyNumberFormat="1" applyFont="1" applyFill="1" applyBorder="1" applyAlignment="1">
      <alignment horizontal="right" vertical="center"/>
      <protection/>
    </xf>
    <xf numFmtId="179" fontId="4" fillId="25" borderId="10" xfId="22" applyNumberFormat="1" applyFont="1" applyFill="1" applyBorder="1" applyAlignment="1" applyProtection="1">
      <alignment horizontal="right" vertical="center" wrapText="1"/>
      <protection/>
    </xf>
    <xf numFmtId="179" fontId="4" fillId="0" borderId="10" xfId="22" applyNumberFormat="1" applyFont="1" applyBorder="1" applyAlignment="1">
      <alignment horizontal="right" vertical="center"/>
      <protection/>
    </xf>
    <xf numFmtId="0" fontId="4" fillId="25" borderId="0" xfId="22" applyFont="1" applyFill="1" applyAlignment="1">
      <alignment horizontal="right" vertical="center" wrapText="1"/>
      <protection/>
    </xf>
    <xf numFmtId="0" fontId="4" fillId="25" borderId="10" xfId="22" applyFont="1" applyFill="1" applyBorder="1" applyAlignment="1">
      <alignment horizontal="center" vertical="center" wrapText="1"/>
      <protection/>
    </xf>
    <xf numFmtId="179" fontId="4" fillId="25" borderId="10" xfId="22" applyNumberFormat="1" applyFont="1" applyFill="1" applyBorder="1" applyAlignment="1">
      <alignment horizontal="right" vertical="center" wrapText="1"/>
      <protection/>
    </xf>
    <xf numFmtId="179" fontId="4" fillId="25" borderId="10" xfId="22" applyNumberFormat="1" applyFont="1" applyFill="1" applyBorder="1" applyAlignment="1">
      <alignment horizontal="right" vertical="center"/>
      <protection/>
    </xf>
    <xf numFmtId="179" fontId="4" fillId="25" borderId="10" xfId="22" applyNumberFormat="1" applyFont="1" applyFill="1" applyBorder="1" applyAlignment="1">
      <alignment vertical="center"/>
      <protection/>
    </xf>
    <xf numFmtId="179" fontId="4" fillId="25" borderId="12" xfId="22" applyNumberFormat="1" applyFont="1" applyFill="1" applyBorder="1" applyAlignment="1" applyProtection="1">
      <alignment horizontal="right" vertical="center" wrapText="1"/>
      <protection/>
    </xf>
    <xf numFmtId="181" fontId="4" fillId="25" borderId="10" xfId="20" applyNumberFormat="1" applyFont="1" applyFill="1" applyBorder="1" applyAlignment="1">
      <alignment vertical="center" wrapText="1"/>
      <protection/>
    </xf>
    <xf numFmtId="182" fontId="4" fillId="25" borderId="10" xfId="20" applyNumberFormat="1" applyFont="1" applyFill="1" applyBorder="1" applyAlignment="1">
      <alignment horizontal="left" vertical="center" wrapText="1"/>
      <protection/>
    </xf>
    <xf numFmtId="0" fontId="4" fillId="25" borderId="10" xfId="22" applyFont="1" applyFill="1" applyBorder="1" applyAlignment="1">
      <alignment vertical="center"/>
      <protection/>
    </xf>
    <xf numFmtId="181" fontId="4" fillId="25" borderId="10" xfId="20" applyNumberFormat="1" applyFont="1" applyFill="1" applyBorder="1" applyAlignment="1">
      <alignment vertical="center"/>
      <protection/>
    </xf>
    <xf numFmtId="181" fontId="4" fillId="25" borderId="10" xfId="19" applyNumberFormat="1" applyFont="1" applyFill="1" applyBorder="1" applyAlignment="1">
      <alignment vertical="center"/>
      <protection/>
    </xf>
    <xf numFmtId="179" fontId="4" fillId="25" borderId="10" xfId="22" applyNumberFormat="1" applyFont="1" applyFill="1" applyBorder="1" applyAlignment="1">
      <alignment vertical="center" wrapText="1"/>
      <protection/>
    </xf>
    <xf numFmtId="0" fontId="4" fillId="0" borderId="0" xfId="22" applyFont="1" applyFill="1" applyAlignment="1">
      <alignment horizontal="right" vertical="center"/>
      <protection/>
    </xf>
    <xf numFmtId="179" fontId="4" fillId="25" borderId="17" xfId="22" applyNumberFormat="1" applyFont="1" applyFill="1" applyBorder="1" applyAlignment="1" applyProtection="1">
      <alignment horizontal="right" vertical="center" wrapText="1"/>
      <protection/>
    </xf>
    <xf numFmtId="179" fontId="4" fillId="0" borderId="12" xfId="22" applyNumberFormat="1" applyFont="1" applyFill="1" applyBorder="1" applyAlignment="1" applyProtection="1">
      <alignment horizontal="right" vertical="center" wrapText="1"/>
      <protection/>
    </xf>
    <xf numFmtId="179" fontId="4" fillId="25" borderId="18" xfId="22" applyNumberFormat="1" applyFont="1" applyFill="1" applyBorder="1" applyAlignment="1" applyProtection="1">
      <alignment horizontal="right" vertical="center" wrapText="1"/>
      <protection/>
    </xf>
    <xf numFmtId="179" fontId="9" fillId="0" borderId="12" xfId="22" applyNumberFormat="1" applyFont="1" applyFill="1" applyBorder="1" applyAlignment="1" applyProtection="1">
      <alignment horizontal="right" vertical="center" wrapText="1"/>
      <protection/>
    </xf>
    <xf numFmtId="179" fontId="4" fillId="25" borderId="19" xfId="22" applyNumberFormat="1" applyFont="1" applyFill="1" applyBorder="1" applyAlignment="1" applyProtection="1">
      <alignment horizontal="right" vertical="center" wrapText="1"/>
      <protection/>
    </xf>
    <xf numFmtId="179" fontId="4" fillId="25" borderId="17" xfId="22" applyNumberFormat="1" applyFont="1" applyFill="1" applyBorder="1" applyAlignment="1">
      <alignment vertical="center" wrapText="1"/>
      <protection/>
    </xf>
    <xf numFmtId="179" fontId="9" fillId="25" borderId="10" xfId="22" applyNumberFormat="1" applyFont="1" applyFill="1" applyBorder="1" applyAlignment="1">
      <alignment horizontal="right" vertical="center" wrapText="1"/>
      <protection/>
    </xf>
    <xf numFmtId="179" fontId="9" fillId="25" borderId="11" xfId="22" applyNumberFormat="1" applyFont="1" applyFill="1" applyBorder="1" applyAlignment="1" applyProtection="1">
      <alignment horizontal="right" vertical="center" wrapText="1"/>
      <protection/>
    </xf>
    <xf numFmtId="179" fontId="9" fillId="25" borderId="14" xfId="22" applyNumberFormat="1" applyFont="1" applyFill="1" applyBorder="1" applyAlignment="1">
      <alignment vertical="center" wrapText="1"/>
      <protection/>
    </xf>
    <xf numFmtId="179" fontId="9" fillId="25" borderId="12" xfId="22" applyNumberFormat="1" applyFont="1" applyFill="1" applyBorder="1" applyAlignment="1" applyProtection="1">
      <alignment horizontal="right" vertical="center" wrapText="1"/>
      <protection/>
    </xf>
    <xf numFmtId="181" fontId="9" fillId="25" borderId="10" xfId="19" applyNumberFormat="1" applyFont="1" applyFill="1" applyBorder="1" applyAlignment="1">
      <alignment vertical="center" wrapText="1"/>
      <protection/>
    </xf>
    <xf numFmtId="183" fontId="9" fillId="0" borderId="0" xfId="22" applyNumberFormat="1" applyFont="1" applyFill="1" applyAlignment="1">
      <alignment vertical="center"/>
      <protection/>
    </xf>
    <xf numFmtId="0" fontId="4" fillId="0" borderId="0" xfId="22" applyFont="1" applyFill="1">
      <alignment/>
      <protection/>
    </xf>
    <xf numFmtId="0" fontId="10" fillId="0" borderId="0" xfId="22" applyFont="1" applyFill="1">
      <alignment/>
      <protection/>
    </xf>
    <xf numFmtId="0" fontId="10" fillId="25" borderId="0" xfId="22" applyFont="1" applyFill="1">
      <alignment/>
      <protection/>
    </xf>
    <xf numFmtId="179" fontId="10" fillId="25" borderId="0" xfId="22" applyNumberFormat="1" applyFont="1" applyFill="1">
      <alignment/>
      <protection/>
    </xf>
    <xf numFmtId="179" fontId="0" fillId="25" borderId="0" xfId="22" applyNumberFormat="1" applyFont="1" applyFill="1">
      <alignment/>
      <protection/>
    </xf>
    <xf numFmtId="0" fontId="8" fillId="25" borderId="0" xfId="22" applyFont="1" applyFill="1" applyAlignment="1">
      <alignment/>
      <protection/>
    </xf>
    <xf numFmtId="179" fontId="8" fillId="25" borderId="0" xfId="22" applyNumberFormat="1" applyFont="1" applyFill="1" applyAlignment="1">
      <alignment/>
      <protection/>
    </xf>
    <xf numFmtId="179" fontId="4" fillId="25" borderId="0" xfId="22" applyNumberFormat="1" applyFont="1" applyFill="1" applyAlignment="1">
      <alignment/>
      <protection/>
    </xf>
    <xf numFmtId="179" fontId="4" fillId="25" borderId="14" xfId="22" applyNumberFormat="1" applyFont="1" applyFill="1" applyBorder="1" applyAlignment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>
      <alignment horizontal="right" vertical="center"/>
    </xf>
    <xf numFmtId="179" fontId="4" fillId="0" borderId="17" xfId="22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9" fontId="9" fillId="25" borderId="14" xfId="22" applyNumberFormat="1" applyFont="1" applyFill="1" applyBorder="1" applyAlignment="1" applyProtection="1">
      <alignment horizontal="right" vertical="center" wrapText="1"/>
      <protection/>
    </xf>
    <xf numFmtId="179" fontId="10" fillId="25" borderId="10" xfId="22" applyNumberFormat="1" applyFont="1" applyFill="1" applyBorder="1">
      <alignment/>
      <protection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6" fillId="25" borderId="0" xfId="22" applyFont="1" applyFill="1" applyAlignment="1">
      <alignment horizontal="left" vertical="center" wrapText="1"/>
      <protection/>
    </xf>
    <xf numFmtId="0" fontId="9" fillId="25" borderId="10" xfId="22" applyFont="1" applyFill="1" applyBorder="1" applyAlignment="1">
      <alignment horizontal="center" vertical="center" wrapText="1"/>
      <protection/>
    </xf>
    <xf numFmtId="182" fontId="4" fillId="25" borderId="10" xfId="20" applyNumberFormat="1" applyFont="1" applyFill="1" applyBorder="1" applyAlignment="1">
      <alignment horizontal="left" vertical="center"/>
      <protection/>
    </xf>
    <xf numFmtId="182" fontId="4" fillId="25" borderId="10" xfId="20" applyNumberFormat="1" applyFont="1" applyFill="1" applyBorder="1" applyAlignment="1">
      <alignment horizontal="right" vertical="center"/>
      <protection/>
    </xf>
    <xf numFmtId="181" fontId="4" fillId="25" borderId="10" xfId="22" applyNumberFormat="1" applyFont="1" applyFill="1" applyBorder="1" applyAlignment="1">
      <alignment vertical="center" wrapText="1"/>
      <protection/>
    </xf>
    <xf numFmtId="0" fontId="4" fillId="25" borderId="10" xfId="22" applyNumberFormat="1" applyFont="1" applyFill="1" applyBorder="1" applyAlignment="1">
      <alignment vertical="center" wrapText="1"/>
      <protection/>
    </xf>
    <xf numFmtId="0" fontId="9" fillId="25" borderId="10" xfId="22" applyNumberFormat="1" applyFont="1" applyFill="1" applyBorder="1" applyAlignment="1">
      <alignment vertical="center" wrapText="1"/>
      <protection/>
    </xf>
    <xf numFmtId="179" fontId="9" fillId="25" borderId="10" xfId="22" applyNumberFormat="1" applyFont="1" applyFill="1" applyBorder="1" applyAlignment="1" applyProtection="1">
      <alignment horizontal="right" vertical="center" wrapText="1"/>
      <protection/>
    </xf>
    <xf numFmtId="0" fontId="9" fillId="25" borderId="14" xfId="22" applyNumberFormat="1" applyFont="1" applyFill="1" applyBorder="1" applyAlignment="1">
      <alignment vertical="center" wrapText="1"/>
      <protection/>
    </xf>
    <xf numFmtId="0" fontId="10" fillId="25" borderId="10" xfId="22" applyFont="1" applyFill="1" applyBorder="1">
      <alignment/>
      <protection/>
    </xf>
    <xf numFmtId="179" fontId="21" fillId="0" borderId="0" xfId="22" applyNumberFormat="1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vertical="center"/>
      <protection/>
    </xf>
    <xf numFmtId="182" fontId="4" fillId="0" borderId="0" xfId="20" applyNumberFormat="1" applyFont="1" applyFill="1" applyBorder="1" applyAlignment="1">
      <alignment horizontal="left" vertical="center"/>
      <protection/>
    </xf>
    <xf numFmtId="182" fontId="4" fillId="0" borderId="0" xfId="20" applyNumberFormat="1" applyFont="1" applyFill="1" applyBorder="1" applyAlignment="1">
      <alignment horizontal="right" vertical="center"/>
      <protection/>
    </xf>
    <xf numFmtId="181" fontId="4" fillId="0" borderId="0" xfId="22" applyNumberFormat="1" applyFont="1" applyFill="1" applyBorder="1" applyAlignment="1">
      <alignment vertical="center" wrapText="1"/>
      <protection/>
    </xf>
    <xf numFmtId="0" fontId="9" fillId="0" borderId="0" xfId="22" applyFont="1" applyFill="1" applyBorder="1" applyAlignment="1">
      <alignment vertical="center"/>
      <protection/>
    </xf>
    <xf numFmtId="0" fontId="0" fillId="0" borderId="0" xfId="103" applyFont="1" applyFill="1" applyAlignment="1">
      <alignment vertical="center"/>
      <protection/>
    </xf>
    <xf numFmtId="0" fontId="10" fillId="0" borderId="0" xfId="103" applyFont="1" applyFill="1" applyAlignment="1">
      <alignment vertical="center"/>
      <protection/>
    </xf>
    <xf numFmtId="0" fontId="10" fillId="0" borderId="0" xfId="103" applyFont="1" applyFill="1">
      <alignment/>
      <protection/>
    </xf>
    <xf numFmtId="0" fontId="0" fillId="0" borderId="0" xfId="103" applyFont="1" applyFill="1">
      <alignment/>
      <protection/>
    </xf>
    <xf numFmtId="179" fontId="0" fillId="0" borderId="0" xfId="103" applyNumberFormat="1" applyFont="1" applyFill="1">
      <alignment/>
      <protection/>
    </xf>
    <xf numFmtId="179" fontId="2" fillId="0" borderId="0" xfId="103" applyNumberFormat="1" applyFont="1" applyFill="1">
      <alignment/>
      <protection/>
    </xf>
    <xf numFmtId="179" fontId="16" fillId="0" borderId="0" xfId="103" applyNumberFormat="1" applyFont="1" applyFill="1" applyBorder="1" applyAlignment="1">
      <alignment horizontal="center"/>
      <protection/>
    </xf>
    <xf numFmtId="0" fontId="20" fillId="0" borderId="0" xfId="103" applyFont="1" applyFill="1" applyAlignment="1">
      <alignment/>
      <protection/>
    </xf>
    <xf numFmtId="179" fontId="20" fillId="0" borderId="0" xfId="103" applyNumberFormat="1" applyFont="1" applyFill="1" applyAlignment="1">
      <alignment/>
      <protection/>
    </xf>
    <xf numFmtId="179" fontId="4" fillId="0" borderId="0" xfId="103" applyNumberFormat="1" applyFont="1" applyFill="1" applyAlignment="1">
      <alignment horizontal="right" vertical="center" wrapText="1"/>
      <protection/>
    </xf>
    <xf numFmtId="0" fontId="9" fillId="0" borderId="10" xfId="103" applyFont="1" applyFill="1" applyBorder="1" applyAlignment="1">
      <alignment horizontal="center" vertical="center"/>
      <protection/>
    </xf>
    <xf numFmtId="179" fontId="9" fillId="0" borderId="10" xfId="103" applyNumberFormat="1" applyFont="1" applyFill="1" applyBorder="1" applyAlignment="1">
      <alignment horizontal="center" vertical="center"/>
      <protection/>
    </xf>
    <xf numFmtId="179" fontId="9" fillId="0" borderId="10" xfId="103" applyNumberFormat="1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left" vertical="center"/>
      <protection/>
    </xf>
    <xf numFmtId="179" fontId="9" fillId="0" borderId="10" xfId="22" applyNumberFormat="1" applyFont="1" applyBorder="1" applyAlignment="1">
      <alignment horizontal="right" vertical="center" wrapText="1"/>
      <protection/>
    </xf>
    <xf numFmtId="179" fontId="9" fillId="0" borderId="10" xfId="103" applyNumberFormat="1" applyFont="1" applyFill="1" applyBorder="1" applyAlignment="1">
      <alignment horizontal="left" vertical="center" wrapText="1"/>
      <protection/>
    </xf>
    <xf numFmtId="179" fontId="9" fillId="0" borderId="10" xfId="103" applyNumberFormat="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>
      <alignment horizontal="left" vertical="center"/>
      <protection/>
    </xf>
    <xf numFmtId="179" fontId="9" fillId="0" borderId="10" xfId="22" applyNumberFormat="1" applyFont="1" applyFill="1" applyBorder="1" applyAlignment="1" applyProtection="1">
      <alignment horizontal="left" vertical="center"/>
      <protection/>
    </xf>
    <xf numFmtId="179" fontId="9" fillId="0" borderId="10" xfId="10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left" vertical="center"/>
      <protection/>
    </xf>
    <xf numFmtId="179" fontId="4" fillId="0" borderId="10" xfId="22" applyNumberFormat="1" applyFont="1" applyBorder="1" applyAlignment="1">
      <alignment horizontal="right" vertical="center" wrapText="1"/>
      <protection/>
    </xf>
    <xf numFmtId="179" fontId="4" fillId="0" borderId="10" xfId="22" applyNumberFormat="1" applyFont="1" applyFill="1" applyBorder="1" applyAlignment="1" applyProtection="1">
      <alignment horizontal="left" vertical="center"/>
      <protection/>
    </xf>
    <xf numFmtId="179" fontId="4" fillId="0" borderId="10" xfId="103" applyNumberFormat="1" applyFont="1" applyFill="1" applyBorder="1" applyAlignment="1">
      <alignment horizontal="right" vertical="center"/>
      <protection/>
    </xf>
    <xf numFmtId="179" fontId="4" fillId="0" borderId="10" xfId="63" applyNumberFormat="1" applyFont="1" applyFill="1" applyBorder="1" applyAlignment="1">
      <alignment horizontal="left" vertical="center"/>
      <protection/>
    </xf>
    <xf numFmtId="179" fontId="4" fillId="0" borderId="10" xfId="22" applyNumberFormat="1" applyFont="1" applyFill="1" applyBorder="1" applyAlignment="1" applyProtection="1">
      <alignment vertical="center"/>
      <protection locked="0"/>
    </xf>
    <xf numFmtId="179" fontId="4" fillId="0" borderId="10" xfId="125" applyNumberFormat="1" applyFont="1" applyFill="1" applyBorder="1" applyAlignment="1" applyProtection="1">
      <alignment vertical="center"/>
      <protection/>
    </xf>
    <xf numFmtId="0" fontId="9" fillId="0" borderId="10" xfId="22" applyNumberFormat="1" applyFont="1" applyFill="1" applyBorder="1" applyAlignment="1" applyProtection="1">
      <alignment horizontal="left" vertical="center"/>
      <protection/>
    </xf>
    <xf numFmtId="0" fontId="4" fillId="0" borderId="10" xfId="103" applyFont="1" applyFill="1" applyBorder="1">
      <alignment/>
      <protection/>
    </xf>
    <xf numFmtId="179" fontId="9" fillId="0" borderId="10" xfId="63" applyNumberFormat="1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179" fontId="9" fillId="0" borderId="10" xfId="134" applyNumberFormat="1" applyFont="1" applyFill="1" applyBorder="1" applyAlignment="1">
      <alignment horizontal="center" vertical="center"/>
      <protection/>
    </xf>
    <xf numFmtId="0" fontId="10" fillId="0" borderId="0" xfId="22" applyFont="1">
      <alignment/>
      <protection/>
    </xf>
    <xf numFmtId="0" fontId="0" fillId="0" borderId="0" xfId="22">
      <alignment/>
      <protection/>
    </xf>
    <xf numFmtId="179" fontId="0" fillId="0" borderId="0" xfId="22" applyNumberFormat="1">
      <alignment/>
      <protection/>
    </xf>
    <xf numFmtId="0" fontId="16" fillId="0" borderId="0" xfId="22" applyFont="1" applyAlignment="1">
      <alignment horizontal="center" vertical="center"/>
      <protection/>
    </xf>
    <xf numFmtId="179" fontId="16" fillId="0" borderId="0" xfId="22" applyNumberFormat="1" applyFont="1" applyAlignment="1">
      <alignment horizontal="center" vertical="center"/>
      <protection/>
    </xf>
    <xf numFmtId="0" fontId="9" fillId="0" borderId="0" xfId="22" applyFont="1" applyAlignment="1">
      <alignment horizontal="center" vertical="center"/>
      <protection/>
    </xf>
    <xf numFmtId="179" fontId="4" fillId="0" borderId="0" xfId="22" applyNumberFormat="1" applyFont="1">
      <alignment/>
      <protection/>
    </xf>
    <xf numFmtId="0" fontId="4" fillId="0" borderId="0" xfId="22" applyFont="1" applyFill="1" applyBorder="1" applyAlignment="1">
      <alignment horizontal="right" vertical="center" wrapText="1"/>
      <protection/>
    </xf>
    <xf numFmtId="0" fontId="9" fillId="0" borderId="10" xfId="0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41" fontId="9" fillId="24" borderId="10" xfId="72" applyFont="1" applyFill="1" applyBorder="1" applyAlignment="1">
      <alignment horizontal="center" vertical="center"/>
    </xf>
    <xf numFmtId="179" fontId="9" fillId="0" borderId="10" xfId="22" applyNumberFormat="1" applyFont="1" applyBorder="1" applyAlignment="1">
      <alignment horizontal="right" vertical="center"/>
      <protection/>
    </xf>
    <xf numFmtId="0" fontId="9" fillId="0" borderId="10" xfId="22" applyFont="1" applyBorder="1">
      <alignment/>
      <protection/>
    </xf>
    <xf numFmtId="41" fontId="4" fillId="24" borderId="10" xfId="72" applyFont="1" applyFill="1" applyBorder="1" applyAlignment="1">
      <alignment horizontal="center" vertical="center"/>
    </xf>
    <xf numFmtId="0" fontId="4" fillId="0" borderId="10" xfId="22" applyFont="1" applyBorder="1">
      <alignment/>
      <protection/>
    </xf>
    <xf numFmtId="0" fontId="9" fillId="0" borderId="10" xfId="22" applyFont="1" applyBorder="1" applyAlignment="1">
      <alignment horizontal="center" vertical="center"/>
      <protection/>
    </xf>
    <xf numFmtId="0" fontId="10" fillId="25" borderId="0" xfId="22" applyFont="1" applyFill="1" applyAlignment="1">
      <alignment vertical="center"/>
      <protection/>
    </xf>
    <xf numFmtId="179" fontId="0" fillId="25" borderId="0" xfId="22" applyNumberFormat="1" applyFont="1" applyFill="1" applyAlignment="1">
      <alignment horizontal="right" vertical="center"/>
      <protection/>
    </xf>
    <xf numFmtId="179" fontId="4" fillId="0" borderId="0" xfId="22" applyNumberFormat="1" applyFont="1" applyFill="1" applyAlignment="1">
      <alignment horizontal="right" vertical="center"/>
      <protection/>
    </xf>
    <xf numFmtId="181" fontId="2" fillId="25" borderId="0" xfId="20" applyNumberFormat="1" applyFont="1" applyFill="1">
      <alignment/>
      <protection/>
    </xf>
    <xf numFmtId="179" fontId="2" fillId="25" borderId="0" xfId="20" applyNumberFormat="1" applyFont="1" applyFill="1" applyAlignment="1">
      <alignment horizontal="right" vertical="center"/>
      <protection/>
    </xf>
    <xf numFmtId="179" fontId="22" fillId="0" borderId="0" xfId="20" applyNumberFormat="1" applyFont="1" applyFill="1" applyAlignment="1">
      <alignment horizontal="right" vertical="center"/>
      <protection/>
    </xf>
    <xf numFmtId="0" fontId="11" fillId="25" borderId="0" xfId="22" applyFont="1" applyFill="1" applyAlignment="1">
      <alignment horizontal="center" vertical="center"/>
      <protection/>
    </xf>
    <xf numFmtId="179" fontId="11" fillId="25" borderId="0" xfId="22" applyNumberFormat="1" applyFont="1" applyFill="1" applyAlignment="1">
      <alignment horizontal="right" vertical="center"/>
      <protection/>
    </xf>
    <xf numFmtId="179" fontId="23" fillId="0" borderId="0" xfId="22" applyNumberFormat="1" applyFont="1" applyFill="1" applyAlignment="1">
      <alignment horizontal="right" vertical="center"/>
      <protection/>
    </xf>
    <xf numFmtId="0" fontId="4" fillId="25" borderId="0" xfId="22" applyFont="1" applyFill="1">
      <alignment/>
      <protection/>
    </xf>
    <xf numFmtId="179" fontId="4" fillId="25" borderId="0" xfId="22" applyNumberFormat="1" applyFont="1" applyFill="1" applyAlignment="1">
      <alignment horizontal="right" vertical="center"/>
      <protection/>
    </xf>
    <xf numFmtId="0" fontId="9" fillId="25" borderId="14" xfId="22" applyFont="1" applyFill="1" applyBorder="1" applyAlignment="1">
      <alignment horizontal="center" vertical="center"/>
      <protection/>
    </xf>
    <xf numFmtId="179" fontId="9" fillId="25" borderId="10" xfId="22" applyNumberFormat="1" applyFont="1" applyFill="1" applyBorder="1" applyAlignment="1">
      <alignment horizontal="center" vertical="center" wrapText="1"/>
      <protection/>
    </xf>
    <xf numFmtId="179" fontId="9" fillId="0" borderId="10" xfId="22" applyNumberFormat="1" applyFont="1" applyFill="1" applyBorder="1" applyAlignment="1">
      <alignment horizontal="center" vertical="center" wrapText="1"/>
      <protection/>
    </xf>
    <xf numFmtId="0" fontId="9" fillId="25" borderId="20" xfId="22" applyFont="1" applyFill="1" applyBorder="1" applyAlignment="1">
      <alignment horizontal="center" vertical="center"/>
      <protection/>
    </xf>
    <xf numFmtId="0" fontId="9" fillId="25" borderId="15" xfId="22" applyFont="1" applyFill="1" applyBorder="1" applyAlignment="1">
      <alignment horizontal="center" vertical="center"/>
      <protection/>
    </xf>
    <xf numFmtId="0" fontId="4" fillId="25" borderId="10" xfId="63" applyFont="1" applyFill="1" applyBorder="1" applyAlignment="1">
      <alignment vertical="center"/>
      <protection/>
    </xf>
    <xf numFmtId="179" fontId="4" fillId="25" borderId="10" xfId="94" applyNumberFormat="1" applyFont="1" applyFill="1" applyBorder="1" applyAlignment="1">
      <alignment horizontal="right" vertical="center" wrapText="1"/>
      <protection/>
    </xf>
    <xf numFmtId="179" fontId="4" fillId="0" borderId="10" xfId="94" applyNumberFormat="1" applyFont="1" applyFill="1" applyBorder="1" applyAlignment="1">
      <alignment horizontal="right" vertical="center" wrapText="1"/>
      <protection/>
    </xf>
    <xf numFmtId="0" fontId="0" fillId="25" borderId="10" xfId="22" applyFont="1" applyFill="1" applyBorder="1">
      <alignment/>
      <protection/>
    </xf>
    <xf numFmtId="0" fontId="9" fillId="25" borderId="10" xfId="22" applyFont="1" applyFill="1" applyBorder="1" applyAlignment="1">
      <alignment horizontal="center" vertical="center"/>
      <protection/>
    </xf>
    <xf numFmtId="0" fontId="4" fillId="25" borderId="10" xfId="22" applyFont="1" applyFill="1" applyBorder="1" applyAlignment="1">
      <alignment horizontal="right" vertical="center" wrapText="1"/>
      <protection/>
    </xf>
    <xf numFmtId="0" fontId="4" fillId="25" borderId="10" xfId="22" applyFont="1" applyFill="1" applyBorder="1" applyAlignment="1">
      <alignment horizontal="right"/>
      <protection/>
    </xf>
    <xf numFmtId="0" fontId="4" fillId="25" borderId="10" xfId="22" applyFont="1" applyFill="1" applyBorder="1" applyAlignment="1">
      <alignment horizontal="left" wrapText="1"/>
      <protection/>
    </xf>
    <xf numFmtId="0" fontId="4" fillId="25" borderId="10" xfId="0" applyFont="1" applyFill="1" applyBorder="1" applyAlignment="1">
      <alignment vertical="center"/>
    </xf>
    <xf numFmtId="0" fontId="4" fillId="25" borderId="10" xfId="22" applyFont="1" applyFill="1" applyBorder="1">
      <alignment/>
      <protection/>
    </xf>
    <xf numFmtId="0" fontId="4" fillId="25" borderId="14" xfId="22" applyFont="1" applyFill="1" applyBorder="1">
      <alignment/>
      <protection/>
    </xf>
    <xf numFmtId="0" fontId="9" fillId="25" borderId="10" xfId="22" applyFont="1" applyFill="1" applyBorder="1">
      <alignment/>
      <protection/>
    </xf>
    <xf numFmtId="0" fontId="9" fillId="25" borderId="14" xfId="22" applyFont="1" applyFill="1" applyBorder="1">
      <alignment/>
      <protection/>
    </xf>
    <xf numFmtId="0" fontId="4" fillId="25" borderId="14" xfId="63" applyFont="1" applyFill="1" applyBorder="1" applyAlignment="1">
      <alignment vertical="center"/>
      <protection/>
    </xf>
    <xf numFmtId="0" fontId="4" fillId="25" borderId="10" xfId="22" applyFont="1" applyFill="1" applyBorder="1">
      <alignment/>
      <protection/>
    </xf>
    <xf numFmtId="0" fontId="9" fillId="25" borderId="10" xfId="0" applyNumberFormat="1" applyFont="1" applyFill="1" applyBorder="1" applyAlignment="1">
      <alignment horizontal="center" vertical="center"/>
    </xf>
    <xf numFmtId="179" fontId="9" fillId="25" borderId="10" xfId="94" applyNumberFormat="1" applyFont="1" applyFill="1" applyBorder="1" applyAlignment="1">
      <alignment horizontal="right" vertical="center" wrapText="1"/>
      <protection/>
    </xf>
    <xf numFmtId="179" fontId="9" fillId="0" borderId="10" xfId="94" applyNumberFormat="1" applyFont="1" applyFill="1" applyBorder="1" applyAlignment="1">
      <alignment horizontal="right" vertical="center" wrapText="1"/>
      <protection/>
    </xf>
    <xf numFmtId="0" fontId="1" fillId="0" borderId="0" xfId="22" applyFont="1">
      <alignment/>
      <protection/>
    </xf>
    <xf numFmtId="0" fontId="19" fillId="0" borderId="0" xfId="22" applyFont="1" applyAlignment="1">
      <alignment vertical="center"/>
      <protection/>
    </xf>
    <xf numFmtId="0" fontId="1" fillId="0" borderId="0" xfId="22" applyFont="1" applyAlignment="1">
      <alignment vertical="center"/>
      <protection/>
    </xf>
    <xf numFmtId="0" fontId="0" fillId="0" borderId="0" xfId="23" applyFont="1" applyAlignment="1">
      <alignment/>
      <protection/>
    </xf>
    <xf numFmtId="0" fontId="0" fillId="0" borderId="0" xfId="22" applyFont="1">
      <alignment/>
      <protection/>
    </xf>
    <xf numFmtId="179" fontId="0" fillId="0" borderId="0" xfId="22" applyNumberFormat="1" applyFont="1">
      <alignment/>
      <protection/>
    </xf>
    <xf numFmtId="181" fontId="2" fillId="0" borderId="0" xfId="20" applyNumberFormat="1" applyFont="1">
      <alignment/>
      <protection/>
    </xf>
    <xf numFmtId="0" fontId="3" fillId="0" borderId="0" xfId="22" applyFont="1" applyAlignment="1">
      <alignment horizontal="center"/>
      <protection/>
    </xf>
    <xf numFmtId="179" fontId="3" fillId="0" borderId="0" xfId="22" applyNumberFormat="1" applyFont="1" applyAlignment="1">
      <alignment horizontal="center"/>
      <protection/>
    </xf>
    <xf numFmtId="0" fontId="4" fillId="0" borderId="0" xfId="22" applyFont="1">
      <alignment/>
      <protection/>
    </xf>
    <xf numFmtId="179" fontId="4" fillId="0" borderId="0" xfId="22" applyNumberFormat="1" applyFont="1" applyAlignment="1">
      <alignment horizontal="right"/>
      <protection/>
    </xf>
    <xf numFmtId="0" fontId="9" fillId="0" borderId="14" xfId="22" applyFont="1" applyBorder="1" applyAlignment="1">
      <alignment horizontal="center" vertical="center"/>
      <protection/>
    </xf>
    <xf numFmtId="179" fontId="9" fillId="0" borderId="10" xfId="22" applyNumberFormat="1" applyFont="1" applyFill="1" applyBorder="1" applyAlignment="1">
      <alignment horizontal="center" vertical="center"/>
      <protection/>
    </xf>
    <xf numFmtId="0" fontId="9" fillId="0" borderId="10" xfId="22" applyFont="1" applyBorder="1" applyAlignment="1">
      <alignment vertical="center"/>
      <protection/>
    </xf>
    <xf numFmtId="183" fontId="1" fillId="0" borderId="0" xfId="22" applyNumberFormat="1" applyFont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0" fontId="9" fillId="0" borderId="12" xfId="22" applyFont="1" applyBorder="1" applyAlignment="1">
      <alignment vertical="center"/>
      <protection/>
    </xf>
    <xf numFmtId="0" fontId="9" fillId="0" borderId="12" xfId="22" applyFont="1" applyBorder="1" applyAlignment="1">
      <alignment horizontal="center" vertical="center"/>
      <protection/>
    </xf>
    <xf numFmtId="182" fontId="0" fillId="0" borderId="0" xfId="22" applyNumberFormat="1" applyFont="1">
      <alignment/>
      <protection/>
    </xf>
    <xf numFmtId="0" fontId="4" fillId="0" borderId="0" xfId="103" applyFont="1" applyFill="1" applyAlignment="1">
      <alignment vertical="center"/>
      <protection/>
    </xf>
    <xf numFmtId="0" fontId="9" fillId="0" borderId="0" xfId="103" applyFont="1" applyFill="1" applyAlignment="1">
      <alignment vertical="center"/>
      <protection/>
    </xf>
    <xf numFmtId="0" fontId="4" fillId="0" borderId="0" xfId="103" applyFont="1" applyFill="1">
      <alignment/>
      <protection/>
    </xf>
    <xf numFmtId="0" fontId="9" fillId="0" borderId="0" xfId="103" applyFont="1" applyFill="1">
      <alignment/>
      <protection/>
    </xf>
    <xf numFmtId="0" fontId="2" fillId="0" borderId="0" xfId="103" applyFont="1" applyFill="1">
      <alignment/>
      <protection/>
    </xf>
    <xf numFmtId="179" fontId="8" fillId="0" borderId="0" xfId="103" applyNumberFormat="1" applyFont="1" applyFill="1" applyAlignment="1">
      <alignment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179" fontId="4" fillId="0" borderId="14" xfId="22" applyNumberFormat="1" applyFont="1" applyFill="1" applyBorder="1" applyAlignment="1" applyProtection="1">
      <alignment horizontal="left" vertical="center"/>
      <protection/>
    </xf>
    <xf numFmtId="179" fontId="4" fillId="0" borderId="14" xfId="22" applyNumberFormat="1" applyFont="1" applyBorder="1" applyAlignment="1">
      <alignment horizontal="right" vertical="center" wrapText="1"/>
      <protection/>
    </xf>
    <xf numFmtId="179" fontId="9" fillId="0" borderId="14" xfId="22" applyNumberFormat="1" applyFont="1" applyFill="1" applyBorder="1" applyAlignment="1" applyProtection="1">
      <alignment horizontal="left" vertical="center"/>
      <protection/>
    </xf>
    <xf numFmtId="179" fontId="9" fillId="0" borderId="14" xfId="22" applyNumberFormat="1" applyFont="1" applyBorder="1" applyAlignment="1">
      <alignment horizontal="right" vertical="center" wrapText="1"/>
      <protection/>
    </xf>
    <xf numFmtId="179" fontId="4" fillId="0" borderId="12" xfId="22" applyNumberFormat="1" applyFont="1" applyBorder="1" applyAlignment="1">
      <alignment horizontal="right" vertical="center" wrapText="1"/>
      <protection/>
    </xf>
    <xf numFmtId="184" fontId="4" fillId="0" borderId="0" xfId="103" applyNumberFormat="1" applyFont="1" applyFill="1" applyAlignment="1">
      <alignment vertical="center"/>
      <protection/>
    </xf>
    <xf numFmtId="179" fontId="4" fillId="0" borderId="14" xfId="22" applyNumberFormat="1" applyFont="1" applyFill="1" applyBorder="1" applyAlignment="1" applyProtection="1">
      <alignment vertical="center"/>
      <protection locked="0"/>
    </xf>
    <xf numFmtId="179" fontId="4" fillId="0" borderId="11" xfId="22" applyNumberFormat="1" applyFont="1" applyBorder="1" applyAlignment="1">
      <alignment horizontal="right" vertical="center" wrapText="1"/>
      <protection/>
    </xf>
    <xf numFmtId="0" fontId="4" fillId="0" borderId="10" xfId="103" applyFont="1" applyFill="1" applyBorder="1" applyAlignment="1">
      <alignment vertical="center"/>
      <protection/>
    </xf>
    <xf numFmtId="0" fontId="4" fillId="0" borderId="10" xfId="103" applyFont="1" applyFill="1" applyBorder="1">
      <alignment/>
      <protection/>
    </xf>
    <xf numFmtId="179" fontId="9" fillId="0" borderId="12" xfId="22" applyNumberFormat="1" applyFont="1" applyBorder="1" applyAlignment="1">
      <alignment horizontal="right" vertical="center" wrapText="1"/>
      <protection/>
    </xf>
    <xf numFmtId="179" fontId="9" fillId="0" borderId="15" xfId="134" applyNumberFormat="1" applyFont="1" applyFill="1" applyBorder="1" applyAlignment="1">
      <alignment horizontal="center" vertical="center"/>
      <protection/>
    </xf>
    <xf numFmtId="179" fontId="9" fillId="0" borderId="15" xfId="22" applyNumberFormat="1" applyFont="1" applyBorder="1" applyAlignment="1">
      <alignment horizontal="right" vertical="center" wrapText="1"/>
      <protection/>
    </xf>
    <xf numFmtId="0" fontId="4" fillId="25" borderId="0" xfId="103" applyFont="1" applyFill="1" applyAlignment="1">
      <alignment vertical="center"/>
      <protection/>
    </xf>
    <xf numFmtId="0" fontId="9" fillId="25" borderId="0" xfId="103" applyFont="1" applyFill="1">
      <alignment/>
      <protection/>
    </xf>
    <xf numFmtId="0" fontId="4" fillId="25" borderId="0" xfId="103" applyFont="1" applyFill="1">
      <alignment/>
      <protection/>
    </xf>
    <xf numFmtId="179" fontId="4" fillId="25" borderId="0" xfId="103" applyNumberFormat="1" applyFont="1" applyFill="1">
      <alignment/>
      <protection/>
    </xf>
    <xf numFmtId="0" fontId="22" fillId="25" borderId="0" xfId="103" applyFont="1" applyFill="1">
      <alignment/>
      <protection/>
    </xf>
    <xf numFmtId="179" fontId="24" fillId="25" borderId="0" xfId="103" applyNumberFormat="1" applyFont="1" applyFill="1" applyBorder="1" applyAlignment="1">
      <alignment horizontal="center"/>
      <protection/>
    </xf>
    <xf numFmtId="0" fontId="8" fillId="25" borderId="0" xfId="103" applyFont="1" applyFill="1" applyAlignment="1">
      <alignment/>
      <protection/>
    </xf>
    <xf numFmtId="179" fontId="8" fillId="25" borderId="0" xfId="103" applyNumberFormat="1" applyFont="1" applyFill="1" applyAlignment="1">
      <alignment/>
      <protection/>
    </xf>
    <xf numFmtId="179" fontId="4" fillId="25" borderId="0" xfId="103" applyNumberFormat="1" applyFont="1" applyFill="1" applyAlignment="1">
      <alignment/>
      <protection/>
    </xf>
    <xf numFmtId="0" fontId="4" fillId="25" borderId="10" xfId="22" applyFont="1" applyFill="1" applyBorder="1" applyAlignment="1">
      <alignment horizontal="center" vertical="center"/>
      <protection/>
    </xf>
    <xf numFmtId="180" fontId="4" fillId="25" borderId="10" xfId="22" applyNumberFormat="1" applyFont="1" applyFill="1" applyBorder="1" applyAlignment="1">
      <alignment horizontal="center" vertical="center" wrapText="1"/>
      <protection/>
    </xf>
    <xf numFmtId="179" fontId="4" fillId="25" borderId="10" xfId="22" applyNumberFormat="1" applyFont="1" applyFill="1" applyBorder="1" applyAlignment="1">
      <alignment horizontal="center" vertical="center"/>
      <protection/>
    </xf>
    <xf numFmtId="0" fontId="4" fillId="25" borderId="16" xfId="103" applyFont="1" applyFill="1" applyBorder="1" applyAlignment="1">
      <alignment horizontal="right" vertical="center" wrapText="1"/>
      <protection/>
    </xf>
    <xf numFmtId="0" fontId="4" fillId="25" borderId="14" xfId="103" applyFont="1" applyFill="1" applyBorder="1" applyAlignment="1">
      <alignment horizontal="center" vertical="center" wrapText="1"/>
      <protection/>
    </xf>
    <xf numFmtId="0" fontId="4" fillId="25" borderId="21" xfId="103" applyFont="1" applyFill="1" applyBorder="1" applyAlignment="1">
      <alignment vertical="center"/>
      <protection/>
    </xf>
    <xf numFmtId="0" fontId="4" fillId="25" borderId="21" xfId="103" applyFont="1" applyFill="1" applyBorder="1" applyAlignment="1">
      <alignment vertical="center" wrapText="1"/>
      <protection/>
    </xf>
    <xf numFmtId="0" fontId="4" fillId="25" borderId="21" xfId="22" applyFont="1" applyFill="1" applyBorder="1" applyAlignment="1">
      <alignment horizontal="left" vertical="center" wrapText="1"/>
      <protection/>
    </xf>
    <xf numFmtId="0" fontId="4" fillId="25" borderId="22" xfId="103" applyFont="1" applyFill="1" applyBorder="1" applyAlignment="1">
      <alignment vertical="center" wrapText="1"/>
      <protection/>
    </xf>
    <xf numFmtId="0" fontId="4" fillId="25" borderId="10" xfId="103" applyFont="1" applyFill="1" applyBorder="1">
      <alignment/>
      <protection/>
    </xf>
    <xf numFmtId="0" fontId="4" fillId="25" borderId="10" xfId="103" applyFont="1" applyFill="1" applyBorder="1" applyAlignment="1">
      <alignment vertical="center"/>
      <protection/>
    </xf>
    <xf numFmtId="183" fontId="4" fillId="25" borderId="10" xfId="103" applyNumberFormat="1" applyFont="1" applyFill="1" applyBorder="1" applyAlignment="1">
      <alignment vertical="center"/>
      <protection/>
    </xf>
    <xf numFmtId="180" fontId="4" fillId="25" borderId="10" xfId="22" applyNumberFormat="1" applyFont="1" applyFill="1" applyBorder="1" applyAlignment="1">
      <alignment horizontal="right" vertical="center" wrapText="1"/>
      <protection/>
    </xf>
    <xf numFmtId="0" fontId="4" fillId="25" borderId="17" xfId="63" applyFont="1" applyFill="1" applyBorder="1" applyAlignment="1">
      <alignment vertical="center"/>
      <protection/>
    </xf>
    <xf numFmtId="180" fontId="9" fillId="25" borderId="14" xfId="22" applyNumberFormat="1" applyFont="1" applyFill="1" applyBorder="1" applyAlignment="1">
      <alignment horizontal="right" vertical="center" wrapText="1"/>
      <protection/>
    </xf>
    <xf numFmtId="179" fontId="4" fillId="25" borderId="10" xfId="103" applyNumberFormat="1" applyFont="1" applyFill="1" applyBorder="1">
      <alignment/>
      <protection/>
    </xf>
    <xf numFmtId="0" fontId="4" fillId="25" borderId="14" xfId="103" applyFont="1" applyFill="1" applyBorder="1">
      <alignment/>
      <protection/>
    </xf>
    <xf numFmtId="0" fontId="9" fillId="25" borderId="10" xfId="103" applyFont="1" applyFill="1" applyBorder="1">
      <alignment/>
      <protection/>
    </xf>
    <xf numFmtId="0" fontId="9" fillId="25" borderId="14" xfId="103" applyFont="1" applyFill="1" applyBorder="1">
      <alignment/>
      <protection/>
    </xf>
    <xf numFmtId="179" fontId="9" fillId="25" borderId="12" xfId="94" applyNumberFormat="1" applyFont="1" applyFill="1" applyBorder="1" applyAlignment="1">
      <alignment horizontal="right" vertical="center" wrapText="1"/>
      <protection/>
    </xf>
    <xf numFmtId="179" fontId="4" fillId="25" borderId="12" xfId="22" applyNumberFormat="1" applyFont="1" applyFill="1" applyBorder="1" applyAlignment="1">
      <alignment horizontal="right" vertical="center" wrapText="1"/>
      <protection/>
    </xf>
    <xf numFmtId="179" fontId="4" fillId="25" borderId="14" xfId="94" applyNumberFormat="1" applyFont="1" applyFill="1" applyBorder="1" applyAlignment="1">
      <alignment horizontal="right" vertical="center" wrapText="1"/>
      <protection/>
    </xf>
    <xf numFmtId="179" fontId="4" fillId="25" borderId="10" xfId="103" applyNumberFormat="1" applyFont="1" applyFill="1" applyBorder="1">
      <alignment/>
      <protection/>
    </xf>
    <xf numFmtId="179" fontId="4" fillId="25" borderId="10" xfId="22" applyNumberFormat="1" applyFont="1" applyFill="1" applyBorder="1">
      <alignment/>
      <protection/>
    </xf>
    <xf numFmtId="180" fontId="4" fillId="25" borderId="10" xfId="22" applyNumberFormat="1" applyFont="1" applyFill="1" applyBorder="1" applyAlignment="1">
      <alignment horizontal="center"/>
      <protection/>
    </xf>
    <xf numFmtId="0" fontId="4" fillId="25" borderId="10" xfId="103" applyFont="1" applyFill="1" applyBorder="1">
      <alignment/>
      <protection/>
    </xf>
    <xf numFmtId="0" fontId="9" fillId="25" borderId="10" xfId="103" applyFont="1" applyFill="1" applyBorder="1">
      <alignment/>
      <protection/>
    </xf>
    <xf numFmtId="0" fontId="10" fillId="0" borderId="0" xfId="0" applyFont="1" applyAlignment="1">
      <alignment vertical="center"/>
    </xf>
    <xf numFmtId="0" fontId="0" fillId="25" borderId="0" xfId="103" applyFont="1" applyFill="1">
      <alignment/>
      <protection/>
    </xf>
    <xf numFmtId="179" fontId="0" fillId="25" borderId="0" xfId="103" applyNumberFormat="1" applyFont="1" applyFill="1">
      <alignment/>
      <protection/>
    </xf>
    <xf numFmtId="0" fontId="2" fillId="25" borderId="0" xfId="103" applyFont="1" applyFill="1">
      <alignment/>
      <protection/>
    </xf>
    <xf numFmtId="179" fontId="11" fillId="25" borderId="0" xfId="103" applyNumberFormat="1" applyFont="1" applyFill="1" applyBorder="1" applyAlignment="1">
      <alignment horizontal="center" vertical="center"/>
      <protection/>
    </xf>
    <xf numFmtId="179" fontId="4" fillId="0" borderId="10" xfId="22" applyNumberFormat="1" applyFont="1" applyBorder="1" applyAlignment="1">
      <alignment horizontal="center" vertical="center"/>
      <protection/>
    </xf>
    <xf numFmtId="0" fontId="4" fillId="0" borderId="1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179" fontId="4" fillId="25" borderId="10" xfId="103" applyNumberFormat="1" applyFont="1" applyFill="1" applyBorder="1" applyAlignment="1">
      <alignment horizontal="right" vertical="center" wrapText="1"/>
      <protection/>
    </xf>
    <xf numFmtId="179" fontId="4" fillId="25" borderId="14" xfId="103" applyNumberFormat="1" applyFont="1" applyFill="1" applyBorder="1" applyAlignment="1">
      <alignment horizontal="right" vertical="center" wrapText="1"/>
      <protection/>
    </xf>
    <xf numFmtId="180" fontId="9" fillId="25" borderId="10" xfId="22" applyNumberFormat="1" applyFont="1" applyFill="1" applyBorder="1" applyAlignment="1">
      <alignment horizontal="right" vertical="center" wrapText="1"/>
      <protection/>
    </xf>
    <xf numFmtId="179" fontId="4" fillId="25" borderId="16" xfId="103" applyNumberFormat="1" applyFont="1" applyFill="1" applyBorder="1" applyAlignment="1">
      <alignment horizontal="right" vertical="center" wrapText="1"/>
      <protection/>
    </xf>
    <xf numFmtId="185" fontId="4" fillId="25" borderId="21" xfId="103" applyNumberFormat="1" applyFont="1" applyFill="1" applyBorder="1" applyAlignment="1">
      <alignment horizontal="center" vertical="center"/>
      <protection/>
    </xf>
    <xf numFmtId="185" fontId="4" fillId="25" borderId="21" xfId="103" applyNumberFormat="1" applyFont="1" applyFill="1" applyBorder="1" applyAlignment="1">
      <alignment horizontal="center" vertical="center" wrapText="1"/>
      <protection/>
    </xf>
    <xf numFmtId="179" fontId="4" fillId="25" borderId="14" xfId="0" applyNumberFormat="1" applyFont="1" applyFill="1" applyBorder="1" applyAlignment="1">
      <alignment horizontal="right" vertical="center" wrapText="1"/>
    </xf>
    <xf numFmtId="185" fontId="4" fillId="25" borderId="22" xfId="103" applyNumberFormat="1" applyFont="1" applyFill="1" applyBorder="1" applyAlignment="1">
      <alignment horizontal="center" vertical="center"/>
      <protection/>
    </xf>
    <xf numFmtId="0" fontId="10" fillId="25" borderId="10" xfId="103" applyFont="1" applyFill="1" applyBorder="1">
      <alignment/>
      <protection/>
    </xf>
    <xf numFmtId="0" fontId="0" fillId="0" borderId="0" xfId="103" applyFont="1" applyFill="1" applyAlignment="1">
      <alignment/>
      <protection/>
    </xf>
    <xf numFmtId="0" fontId="25" fillId="0" borderId="0" xfId="22" applyFont="1">
      <alignment/>
      <protection/>
    </xf>
    <xf numFmtId="0" fontId="26" fillId="0" borderId="0" xfId="22" applyFont="1" applyAlignment="1">
      <alignment horizontal="left" vertical="top"/>
      <protection/>
    </xf>
    <xf numFmtId="0" fontId="26" fillId="0" borderId="0" xfId="22" applyFont="1" applyAlignment="1">
      <alignment horizontal="center" vertical="top"/>
      <protection/>
    </xf>
    <xf numFmtId="0" fontId="25" fillId="0" borderId="0" xfId="22" applyFont="1" applyFill="1" applyAlignment="1">
      <alignment horizontal="left" vertical="top"/>
      <protection/>
    </xf>
    <xf numFmtId="0" fontId="25" fillId="0" borderId="0" xfId="22" applyFont="1" applyFill="1" applyAlignment="1">
      <alignment horizontal="center" vertical="top"/>
      <protection/>
    </xf>
    <xf numFmtId="0" fontId="25" fillId="0" borderId="0" xfId="22" applyFont="1" applyAlignment="1">
      <alignment horizontal="left" vertical="top"/>
      <protection/>
    </xf>
    <xf numFmtId="0" fontId="25" fillId="0" borderId="0" xfId="22" applyFont="1" applyAlignment="1">
      <alignment horizontal="center" vertical="top"/>
      <protection/>
    </xf>
    <xf numFmtId="0" fontId="25" fillId="0" borderId="0" xfId="22" applyFont="1" applyAlignment="1">
      <alignment horizontal="center"/>
      <protection/>
    </xf>
    <xf numFmtId="0" fontId="0" fillId="0" borderId="0" xfId="22" applyAlignment="1">
      <alignment horizontal="center"/>
      <protection/>
    </xf>
  </cellXfs>
  <cellStyles count="134">
    <cellStyle name="Normal" xfId="0"/>
    <cellStyle name="常规_2009年省与市县结算单（3.25改3定）" xfId="15"/>
    <cellStyle name="未定义" xfId="16"/>
    <cellStyle name="千位[0]_ 表八" xfId="17"/>
    <cellStyle name="普通_97-917" xfId="18"/>
    <cellStyle name="常规_一般预算简表" xfId="19"/>
    <cellStyle name="常规_基金预算_1" xfId="20"/>
    <cellStyle name="常规_基金分析表(99.3)" xfId="21"/>
    <cellStyle name="常规_2014年全省及省级财政收支执行及2015年预算草案表" xfId="22"/>
    <cellStyle name="常规_2001年预算：预算收入及财力（12月21日上午定案表）" xfId="23"/>
    <cellStyle name="常规 48" xfId="24"/>
    <cellStyle name="常规 4" xfId="25"/>
    <cellStyle name="常规 30" xfId="26"/>
    <cellStyle name="常规 3" xfId="27"/>
    <cellStyle name="常规 27 2" xfId="28"/>
    <cellStyle name="常规 27" xfId="29"/>
    <cellStyle name="常规_社保基金预算报人大建议表样" xfId="30"/>
    <cellStyle name="常规 21" xfId="31"/>
    <cellStyle name="常规 2 44" xfId="32"/>
    <cellStyle name="常规 112" xfId="33"/>
    <cellStyle name="Total" xfId="34"/>
    <cellStyle name="Title" xfId="35"/>
    <cellStyle name="常规 47 2" xfId="36"/>
    <cellStyle name="Warning Text" xfId="37"/>
    <cellStyle name="常规 2" xfId="38"/>
    <cellStyle name="Linked Cell" xfId="39"/>
    <cellStyle name="Heading 4" xfId="40"/>
    <cellStyle name="千分位[0]_laroux" xfId="41"/>
    <cellStyle name="Good" xfId="42"/>
    <cellStyle name="Explanatory Text" xfId="43"/>
    <cellStyle name="Calculation" xfId="44"/>
    <cellStyle name="Bad" xfId="45"/>
    <cellStyle name="Accent6" xfId="46"/>
    <cellStyle name="40% - 强调文字颜色 2" xfId="47"/>
    <cellStyle name="Neutral" xfId="48"/>
    <cellStyle name="60% - 强调文字颜色 2" xfId="49"/>
    <cellStyle name="常规 115" xfId="50"/>
    <cellStyle name="20% - Accent2" xfId="51"/>
    <cellStyle name="40% - 强调文字颜色 1" xfId="52"/>
    <cellStyle name="强调文字颜色 2" xfId="53"/>
    <cellStyle name="常规 48 2" xfId="54"/>
    <cellStyle name="适中" xfId="55"/>
    <cellStyle name="60% - Accent3" xfId="56"/>
    <cellStyle name="强调文字颜色 1" xfId="57"/>
    <cellStyle name="Heading 2" xfId="58"/>
    <cellStyle name="标题 4" xfId="59"/>
    <cellStyle name="好" xfId="60"/>
    <cellStyle name="常规 17" xfId="61"/>
    <cellStyle name="标题" xfId="62"/>
    <cellStyle name="常规_200704(第一稿）" xfId="63"/>
    <cellStyle name="60% - 强调文字颜色 1" xfId="64"/>
    <cellStyle name="20% - Accent1" xfId="65"/>
    <cellStyle name="Output" xfId="66"/>
    <cellStyle name="链接单元格" xfId="67"/>
    <cellStyle name="20% - Accent6" xfId="68"/>
    <cellStyle name="40% - 强调文字颜色 3" xfId="69"/>
    <cellStyle name="Accent2" xfId="70"/>
    <cellStyle name="强调文字颜色 4" xfId="71"/>
    <cellStyle name="Comma [0]" xfId="72"/>
    <cellStyle name="Accent5" xfId="73"/>
    <cellStyle name="Followed Hyperlink" xfId="74"/>
    <cellStyle name="Normal_APR" xfId="75"/>
    <cellStyle name="计算" xfId="76"/>
    <cellStyle name="20% - 强调文字颜色 4" xfId="77"/>
    <cellStyle name="差" xfId="78"/>
    <cellStyle name="Currency" xfId="79"/>
    <cellStyle name="60% - Accent5" xfId="80"/>
    <cellStyle name="标题 1" xfId="81"/>
    <cellStyle name="40% - Accent5" xfId="82"/>
    <cellStyle name="常规 47" xfId="83"/>
    <cellStyle name="no dec" xfId="84"/>
    <cellStyle name="千分位_97-917" xfId="85"/>
    <cellStyle name="20% - Accent5" xfId="86"/>
    <cellStyle name="20% - 强调文字颜色 2" xfId="87"/>
    <cellStyle name="警告文本" xfId="88"/>
    <cellStyle name="检查单元格" xfId="89"/>
    <cellStyle name="20% - Accent4" xfId="90"/>
    <cellStyle name="20% - Accent3" xfId="91"/>
    <cellStyle name="常规_2001年预算：收支预算草案（1月8日）" xfId="92"/>
    <cellStyle name="千位_ 表八" xfId="93"/>
    <cellStyle name="常规_Sheet1" xfId="94"/>
    <cellStyle name="常规 17 2" xfId="95"/>
    <cellStyle name="标题 2" xfId="96"/>
    <cellStyle name="40% - Accent6" xfId="97"/>
    <cellStyle name="Comma" xfId="98"/>
    <cellStyle name="常规 30 2" xfId="99"/>
    <cellStyle name="20% - 强调文字颜色 1" xfId="100"/>
    <cellStyle name="Percent" xfId="101"/>
    <cellStyle name="_ET_STYLE_NoName_00_" xfId="102"/>
    <cellStyle name="常规_(陈诚修改稿)2006年全省及省级财政决算及07年预算执行情况表(A4 留底自用)" xfId="103"/>
    <cellStyle name="汇总" xfId="104"/>
    <cellStyle name="解释性文本" xfId="105"/>
    <cellStyle name="Heading 1" xfId="106"/>
    <cellStyle name="标题 3" xfId="107"/>
    <cellStyle name="输出" xfId="108"/>
    <cellStyle name="40% - 强调文字颜色 4" xfId="109"/>
    <cellStyle name="Accent3" xfId="110"/>
    <cellStyle name="强调文字颜色 5" xfId="111"/>
    <cellStyle name="常规 47 2 2" xfId="112"/>
    <cellStyle name="20% - 强调文字颜色 5" xfId="113"/>
    <cellStyle name="RowLevel_0" xfId="114"/>
    <cellStyle name="Currency [0]" xfId="115"/>
    <cellStyle name="40% - 强调文字颜色 5" xfId="116"/>
    <cellStyle name="Accent4" xfId="117"/>
    <cellStyle name="强调文字颜色 6" xfId="118"/>
    <cellStyle name="常规 2 3" xfId="119"/>
    <cellStyle name="20% - 强调文字颜色 6" xfId="120"/>
    <cellStyle name="Check Cell" xfId="121"/>
    <cellStyle name="40% - 强调文字颜色 6" xfId="122"/>
    <cellStyle name="Input" xfId="123"/>
    <cellStyle name="Heading 3" xfId="124"/>
    <cellStyle name="常规_录入表" xfId="125"/>
    <cellStyle name="Note" xfId="126"/>
    <cellStyle name="60% - Accent1" xfId="127"/>
    <cellStyle name="常规_国有资本经营预算表样" xfId="128"/>
    <cellStyle name="60% - Accent2" xfId="129"/>
    <cellStyle name="20% - 强调文字颜色 3" xfId="130"/>
    <cellStyle name="常规_2015广元市朝天区国有资本经营预算" xfId="131"/>
    <cellStyle name="60% - 强调文字颜色 3" xfId="132"/>
    <cellStyle name="40% - Accent1" xfId="133"/>
    <cellStyle name="常规_2007年全省及省级财政收支执行及2008年预算草案表（报人大电子版）" xfId="134"/>
    <cellStyle name="注释" xfId="135"/>
    <cellStyle name="60% - 强调文字颜色 4" xfId="136"/>
    <cellStyle name="40% - Accent2" xfId="137"/>
    <cellStyle name="输入" xfId="138"/>
    <cellStyle name="60% - 强调文字颜色 5" xfId="139"/>
    <cellStyle name="40% - Accent3" xfId="140"/>
    <cellStyle name="60% - 强调文字颜色 6" xfId="141"/>
    <cellStyle name="Hyperlink" xfId="142"/>
    <cellStyle name="40% - Accent4" xfId="143"/>
    <cellStyle name="60% - Accent4" xfId="144"/>
    <cellStyle name="60% - Accent6" xfId="145"/>
    <cellStyle name="强调文字颜色 3" xfId="146"/>
    <cellStyle name="Accent1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!gzq\2001\04&#39044;&#31639;&#26448;&#26009;&#21367;\2001&#24180;&#35843;&#25972;&#39044;&#31639;\2001&#24180;&#35843;&#25972;&#39044;&#31639;&#65288;06&#26376;&#24180;&#21021;&#39044;&#31639;&#19982;&#30495;&#23454;&#39044;&#31639;&#27604;&#36739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!gzq\2001\04&#39044;&#31639;&#26448;&#26009;&#21367;\2001&#24180;&#35843;&#25972;&#39044;&#31639;\2001&#24180;&#35843;&#25972;&#39044;&#31639;&#65288;06&#26376;&#24180;&#21021;&#39044;&#31639;&#19982;&#30495;&#23454;&#39044;&#31639;&#27604;&#3673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2001/05&#39044;&#31639;&#26448;&#26009;&#21367;/2001&#24180;&#39044;&#31639;&#65306;&#22522;&#30784;&#26448;&#26009;&#23553;&#387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三种预算"/>
      <sheetName val="人代会与真实预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三种预算"/>
      <sheetName val="人代会与真实预算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封面 (2)"/>
      <sheetName val="封面 (3)"/>
      <sheetName val="封面 (4)"/>
      <sheetName val="封面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A1" sqref="A1:I1"/>
    </sheetView>
  </sheetViews>
  <sheetFormatPr defaultColWidth="9.00390625" defaultRowHeight="14.25"/>
  <cols>
    <col min="1" max="1" width="9.50390625" style="331" customWidth="1"/>
    <col min="2" max="8" width="9.00390625" style="331" customWidth="1"/>
    <col min="9" max="9" width="16.625" style="331" customWidth="1"/>
    <col min="10" max="16384" width="9.00390625" style="331" customWidth="1"/>
  </cols>
  <sheetData>
    <row r="1" spans="1:9" ht="18.75" customHeight="1">
      <c r="A1" s="474" t="s">
        <v>0</v>
      </c>
      <c r="B1" s="474"/>
      <c r="C1" s="474"/>
      <c r="D1" s="474"/>
      <c r="E1" s="474"/>
      <c r="F1" s="474"/>
      <c r="G1" s="474"/>
      <c r="H1" s="474"/>
      <c r="I1" s="474"/>
    </row>
    <row r="2" spans="1:9" s="473" customFormat="1" ht="32.25" customHeight="1">
      <c r="A2" s="475" t="s">
        <v>1</v>
      </c>
      <c r="B2" s="475"/>
      <c r="C2" s="475"/>
      <c r="D2" s="475"/>
      <c r="E2" s="475"/>
      <c r="F2" s="475"/>
      <c r="G2" s="475"/>
      <c r="H2" s="475"/>
      <c r="I2" s="475"/>
    </row>
    <row r="3" spans="1:9" s="473" customFormat="1" ht="32.25" customHeight="1">
      <c r="A3" s="476" t="s">
        <v>2</v>
      </c>
      <c r="B3" s="476"/>
      <c r="C3" s="476"/>
      <c r="D3" s="476"/>
      <c r="E3" s="476"/>
      <c r="F3" s="476"/>
      <c r="G3" s="476"/>
      <c r="H3" s="476"/>
      <c r="I3" s="476"/>
    </row>
    <row r="4" spans="1:9" s="473" customFormat="1" ht="32.25" customHeight="1">
      <c r="A4" s="476" t="s">
        <v>3</v>
      </c>
      <c r="B4" s="476"/>
      <c r="C4" s="476"/>
      <c r="D4" s="476"/>
      <c r="E4" s="476"/>
      <c r="F4" s="476"/>
      <c r="G4" s="476"/>
      <c r="H4" s="476"/>
      <c r="I4" s="476"/>
    </row>
    <row r="5" spans="1:9" s="473" customFormat="1" ht="32.25" customHeight="1">
      <c r="A5" s="476" t="s">
        <v>4</v>
      </c>
      <c r="B5" s="476"/>
      <c r="C5" s="476"/>
      <c r="D5" s="476"/>
      <c r="E5" s="476"/>
      <c r="F5" s="476"/>
      <c r="G5" s="476"/>
      <c r="H5" s="476"/>
      <c r="I5" s="476"/>
    </row>
    <row r="6" spans="1:9" s="473" customFormat="1" ht="32.25" customHeight="1">
      <c r="A6" s="476" t="s">
        <v>5</v>
      </c>
      <c r="B6" s="476"/>
      <c r="C6" s="476"/>
      <c r="D6" s="476"/>
      <c r="E6" s="476"/>
      <c r="F6" s="476"/>
      <c r="G6" s="476"/>
      <c r="H6" s="476"/>
      <c r="I6" s="476"/>
    </row>
    <row r="7" spans="1:9" s="473" customFormat="1" ht="32.25" customHeight="1">
      <c r="A7" s="476" t="s">
        <v>6</v>
      </c>
      <c r="B7" s="476"/>
      <c r="C7" s="476"/>
      <c r="D7" s="476"/>
      <c r="E7" s="476"/>
      <c r="F7" s="476"/>
      <c r="G7" s="476"/>
      <c r="H7" s="476"/>
      <c r="I7" s="476"/>
    </row>
    <row r="8" spans="1:9" s="473" customFormat="1" ht="32.25" customHeight="1">
      <c r="A8" s="476" t="s">
        <v>7</v>
      </c>
      <c r="B8" s="476"/>
      <c r="C8" s="476"/>
      <c r="D8" s="476"/>
      <c r="E8" s="476"/>
      <c r="F8" s="476"/>
      <c r="G8" s="476"/>
      <c r="H8" s="476"/>
      <c r="I8" s="476"/>
    </row>
    <row r="9" spans="1:9" s="473" customFormat="1" ht="32.25" customHeight="1">
      <c r="A9" s="476" t="s">
        <v>8</v>
      </c>
      <c r="B9" s="476"/>
      <c r="C9" s="476"/>
      <c r="D9" s="476"/>
      <c r="E9" s="476"/>
      <c r="F9" s="476"/>
      <c r="G9" s="476"/>
      <c r="H9" s="476"/>
      <c r="I9" s="476"/>
    </row>
    <row r="10" spans="1:9" s="473" customFormat="1" ht="32.25" customHeight="1">
      <c r="A10" s="476" t="s">
        <v>9</v>
      </c>
      <c r="B10" s="476"/>
      <c r="C10" s="476"/>
      <c r="D10" s="476"/>
      <c r="E10" s="476"/>
      <c r="F10" s="476"/>
      <c r="G10" s="476"/>
      <c r="H10" s="476"/>
      <c r="I10" s="476"/>
    </row>
    <row r="11" spans="1:9" s="473" customFormat="1" ht="32.25" customHeight="1">
      <c r="A11" s="476" t="s">
        <v>10</v>
      </c>
      <c r="B11" s="476"/>
      <c r="C11" s="476"/>
      <c r="D11" s="476"/>
      <c r="E11" s="476"/>
      <c r="F11" s="476"/>
      <c r="G11" s="476"/>
      <c r="H11" s="476"/>
      <c r="I11" s="476"/>
    </row>
    <row r="12" spans="1:9" s="473" customFormat="1" ht="21.75" customHeight="1">
      <c r="A12" s="477"/>
      <c r="B12" s="477"/>
      <c r="C12" s="477"/>
      <c r="D12" s="477"/>
      <c r="E12" s="477"/>
      <c r="F12" s="477"/>
      <c r="G12" s="477"/>
      <c r="H12" s="477"/>
      <c r="I12" s="477"/>
    </row>
    <row r="13" spans="1:9" s="473" customFormat="1" ht="32.25" customHeight="1">
      <c r="A13" s="475" t="s">
        <v>11</v>
      </c>
      <c r="B13" s="475"/>
      <c r="C13" s="475"/>
      <c r="D13" s="475"/>
      <c r="E13" s="475"/>
      <c r="F13" s="475"/>
      <c r="G13" s="475"/>
      <c r="H13" s="475"/>
      <c r="I13" s="475"/>
    </row>
    <row r="14" spans="1:9" s="473" customFormat="1" ht="32.25" customHeight="1">
      <c r="A14" s="476" t="s">
        <v>12</v>
      </c>
      <c r="B14" s="476"/>
      <c r="C14" s="476"/>
      <c r="D14" s="476"/>
      <c r="E14" s="476"/>
      <c r="F14" s="476"/>
      <c r="G14" s="476"/>
      <c r="H14" s="476"/>
      <c r="I14" s="476"/>
    </row>
    <row r="15" spans="1:9" s="473" customFormat="1" ht="32.25" customHeight="1">
      <c r="A15" s="476" t="s">
        <v>13</v>
      </c>
      <c r="B15" s="476"/>
      <c r="C15" s="476"/>
      <c r="D15" s="476"/>
      <c r="E15" s="476"/>
      <c r="F15" s="476"/>
      <c r="G15" s="476"/>
      <c r="H15" s="476"/>
      <c r="I15" s="476"/>
    </row>
    <row r="16" spans="1:9" s="473" customFormat="1" ht="32.25" customHeight="1">
      <c r="A16" s="476" t="s">
        <v>14</v>
      </c>
      <c r="B16" s="476"/>
      <c r="C16" s="476"/>
      <c r="D16" s="476"/>
      <c r="E16" s="476"/>
      <c r="F16" s="476"/>
      <c r="G16" s="476"/>
      <c r="H16" s="476"/>
      <c r="I16" s="476"/>
    </row>
    <row r="17" spans="1:9" s="473" customFormat="1" ht="32.25" customHeight="1">
      <c r="A17" s="476" t="s">
        <v>15</v>
      </c>
      <c r="B17" s="476"/>
      <c r="C17" s="476"/>
      <c r="D17" s="476"/>
      <c r="E17" s="476"/>
      <c r="F17" s="476"/>
      <c r="G17" s="476"/>
      <c r="H17" s="476"/>
      <c r="I17" s="476"/>
    </row>
    <row r="18" spans="1:9" s="473" customFormat="1" ht="32.25" customHeight="1">
      <c r="A18" s="476" t="s">
        <v>16</v>
      </c>
      <c r="B18" s="476"/>
      <c r="C18" s="476"/>
      <c r="D18" s="476"/>
      <c r="E18" s="476"/>
      <c r="F18" s="476"/>
      <c r="G18" s="476"/>
      <c r="H18" s="476"/>
      <c r="I18" s="476"/>
    </row>
    <row r="19" spans="1:9" s="473" customFormat="1" ht="32.25" customHeight="1">
      <c r="A19" s="476" t="s">
        <v>17</v>
      </c>
      <c r="B19" s="476"/>
      <c r="C19" s="476"/>
      <c r="D19" s="476"/>
      <c r="E19" s="476"/>
      <c r="F19" s="476"/>
      <c r="G19" s="476"/>
      <c r="H19" s="476"/>
      <c r="I19" s="476"/>
    </row>
    <row r="20" spans="1:9" s="473" customFormat="1" ht="32.25" customHeight="1">
      <c r="A20" s="476" t="s">
        <v>18</v>
      </c>
      <c r="B20" s="476"/>
      <c r="C20" s="476"/>
      <c r="D20" s="476"/>
      <c r="E20" s="476"/>
      <c r="F20" s="476"/>
      <c r="G20" s="476"/>
      <c r="H20" s="476"/>
      <c r="I20" s="476"/>
    </row>
    <row r="21" spans="1:9" s="473" customFormat="1" ht="21" customHeight="1">
      <c r="A21" s="477"/>
      <c r="B21" s="477"/>
      <c r="C21" s="477"/>
      <c r="D21" s="477"/>
      <c r="E21" s="477"/>
      <c r="F21" s="477"/>
      <c r="G21" s="477"/>
      <c r="H21" s="477"/>
      <c r="I21" s="477"/>
    </row>
    <row r="22" spans="1:9" s="473" customFormat="1" ht="32.25" customHeight="1">
      <c r="A22" s="475" t="s">
        <v>19</v>
      </c>
      <c r="B22" s="475"/>
      <c r="C22" s="475"/>
      <c r="D22" s="475"/>
      <c r="E22" s="475"/>
      <c r="F22" s="475"/>
      <c r="G22" s="475"/>
      <c r="H22" s="475"/>
      <c r="I22" s="475"/>
    </row>
    <row r="23" spans="1:9" s="473" customFormat="1" ht="32.25" customHeight="1">
      <c r="A23" s="478" t="s">
        <v>20</v>
      </c>
      <c r="B23" s="478"/>
      <c r="C23" s="478"/>
      <c r="D23" s="478"/>
      <c r="E23" s="478"/>
      <c r="F23" s="478"/>
      <c r="G23" s="478"/>
      <c r="H23" s="478"/>
      <c r="I23" s="478"/>
    </row>
    <row r="24" spans="1:9" s="473" customFormat="1" ht="32.25" customHeight="1">
      <c r="A24" s="478" t="s">
        <v>21</v>
      </c>
      <c r="B24" s="478"/>
      <c r="C24" s="478"/>
      <c r="D24" s="478"/>
      <c r="E24" s="478"/>
      <c r="F24" s="478"/>
      <c r="G24" s="478"/>
      <c r="H24" s="478"/>
      <c r="I24" s="478"/>
    </row>
    <row r="25" spans="1:9" s="473" customFormat="1" ht="32.25" customHeight="1">
      <c r="A25" s="478" t="s">
        <v>22</v>
      </c>
      <c r="B25" s="478"/>
      <c r="C25" s="478"/>
      <c r="D25" s="478"/>
      <c r="E25" s="478"/>
      <c r="F25" s="478"/>
      <c r="G25" s="478"/>
      <c r="H25" s="478"/>
      <c r="I25" s="478"/>
    </row>
    <row r="26" spans="1:9" s="473" customFormat="1" ht="32.25" customHeight="1">
      <c r="A26" s="478" t="s">
        <v>23</v>
      </c>
      <c r="B26" s="478"/>
      <c r="C26" s="478"/>
      <c r="D26" s="478"/>
      <c r="E26" s="478"/>
      <c r="F26" s="478"/>
      <c r="G26" s="478"/>
      <c r="H26" s="478"/>
      <c r="I26" s="478"/>
    </row>
    <row r="27" spans="1:9" s="473" customFormat="1" ht="21" customHeight="1">
      <c r="A27" s="479"/>
      <c r="B27" s="479"/>
      <c r="C27" s="479"/>
      <c r="D27" s="479"/>
      <c r="E27" s="479"/>
      <c r="F27" s="479"/>
      <c r="G27" s="479"/>
      <c r="H27" s="479"/>
      <c r="I27" s="479"/>
    </row>
    <row r="28" spans="1:9" s="473" customFormat="1" ht="32.25" customHeight="1">
      <c r="A28" s="475" t="s">
        <v>24</v>
      </c>
      <c r="B28" s="475"/>
      <c r="C28" s="475"/>
      <c r="D28" s="475"/>
      <c r="E28" s="475"/>
      <c r="F28" s="475"/>
      <c r="G28" s="475"/>
      <c r="H28" s="475"/>
      <c r="I28" s="475"/>
    </row>
    <row r="29" spans="1:9" s="473" customFormat="1" ht="32.25" customHeight="1">
      <c r="A29" s="478" t="s">
        <v>25</v>
      </c>
      <c r="B29" s="478"/>
      <c r="C29" s="478"/>
      <c r="D29" s="478"/>
      <c r="E29" s="478"/>
      <c r="F29" s="478"/>
      <c r="G29" s="478"/>
      <c r="H29" s="478"/>
      <c r="I29" s="478"/>
    </row>
    <row r="30" spans="1:9" s="473" customFormat="1" ht="32.25" customHeight="1">
      <c r="A30" s="478" t="s">
        <v>26</v>
      </c>
      <c r="B30" s="478"/>
      <c r="C30" s="478"/>
      <c r="D30" s="478"/>
      <c r="E30" s="478"/>
      <c r="F30" s="478"/>
      <c r="G30" s="478"/>
      <c r="H30" s="478"/>
      <c r="I30" s="478"/>
    </row>
    <row r="31" spans="1:9" s="473" customFormat="1" ht="32.25" customHeight="1">
      <c r="A31" s="478" t="s">
        <v>27</v>
      </c>
      <c r="B31" s="478"/>
      <c r="C31" s="478"/>
      <c r="D31" s="478"/>
      <c r="E31" s="478"/>
      <c r="F31" s="478"/>
      <c r="G31" s="478"/>
      <c r="H31" s="478"/>
      <c r="I31" s="478"/>
    </row>
    <row r="32" spans="1:9" s="473" customFormat="1" ht="32.25" customHeight="1">
      <c r="A32" s="478" t="s">
        <v>28</v>
      </c>
      <c r="B32" s="478"/>
      <c r="C32" s="478"/>
      <c r="D32" s="478"/>
      <c r="E32" s="478"/>
      <c r="F32" s="478"/>
      <c r="G32" s="478"/>
      <c r="H32" s="478"/>
      <c r="I32" s="478"/>
    </row>
    <row r="33" spans="1:9" s="473" customFormat="1" ht="32.25" customHeight="1">
      <c r="A33" s="478" t="s">
        <v>29</v>
      </c>
      <c r="B33" s="478"/>
      <c r="C33" s="478"/>
      <c r="D33" s="478"/>
      <c r="E33" s="478"/>
      <c r="F33" s="478"/>
      <c r="G33" s="478"/>
      <c r="H33" s="478"/>
      <c r="I33" s="478"/>
    </row>
    <row r="34" spans="1:9" s="473" customFormat="1" ht="32.25" customHeight="1">
      <c r="A34" s="478" t="s">
        <v>30</v>
      </c>
      <c r="B34" s="478"/>
      <c r="C34" s="478"/>
      <c r="D34" s="478"/>
      <c r="E34" s="478"/>
      <c r="F34" s="478"/>
      <c r="G34" s="478"/>
      <c r="H34" s="478"/>
      <c r="I34" s="478"/>
    </row>
    <row r="35" spans="1:9" s="473" customFormat="1" ht="32.25" customHeight="1">
      <c r="A35" s="480"/>
      <c r="B35" s="480"/>
      <c r="C35" s="480"/>
      <c r="D35" s="480"/>
      <c r="E35" s="480"/>
      <c r="F35" s="480"/>
      <c r="G35" s="480"/>
      <c r="H35" s="480"/>
      <c r="I35" s="480"/>
    </row>
    <row r="36" spans="1:9" s="473" customFormat="1" ht="32.25" customHeight="1">
      <c r="A36" s="480"/>
      <c r="B36" s="480"/>
      <c r="C36" s="480"/>
      <c r="D36" s="480"/>
      <c r="E36" s="480"/>
      <c r="F36" s="480"/>
      <c r="G36" s="480"/>
      <c r="H36" s="480"/>
      <c r="I36" s="480"/>
    </row>
    <row r="37" spans="1:9" ht="14.25">
      <c r="A37" s="481"/>
      <c r="B37" s="481"/>
      <c r="C37" s="481"/>
      <c r="D37" s="481"/>
      <c r="E37" s="481"/>
      <c r="F37" s="481"/>
      <c r="G37" s="481"/>
      <c r="H37" s="481"/>
      <c r="I37" s="481"/>
    </row>
    <row r="38" spans="1:9" ht="14.25">
      <c r="A38" s="481"/>
      <c r="B38" s="481"/>
      <c r="C38" s="481"/>
      <c r="D38" s="481"/>
      <c r="E38" s="481"/>
      <c r="F38" s="481"/>
      <c r="G38" s="481"/>
      <c r="H38" s="481"/>
      <c r="I38" s="481"/>
    </row>
    <row r="39" spans="1:9" ht="14.25">
      <c r="A39" s="481"/>
      <c r="B39" s="481"/>
      <c r="C39" s="481"/>
      <c r="D39" s="481"/>
      <c r="E39" s="481"/>
      <c r="F39" s="481"/>
      <c r="G39" s="481"/>
      <c r="H39" s="481"/>
      <c r="I39" s="481"/>
    </row>
    <row r="40" spans="1:9" ht="14.25">
      <c r="A40" s="481"/>
      <c r="B40" s="481"/>
      <c r="C40" s="481"/>
      <c r="D40" s="481"/>
      <c r="E40" s="481"/>
      <c r="F40" s="481"/>
      <c r="G40" s="481"/>
      <c r="H40" s="481"/>
      <c r="I40" s="481"/>
    </row>
    <row r="41" spans="1:9" ht="14.25">
      <c r="A41" s="481"/>
      <c r="B41" s="481"/>
      <c r="C41" s="481"/>
      <c r="D41" s="481"/>
      <c r="E41" s="481"/>
      <c r="F41" s="481"/>
      <c r="G41" s="481"/>
      <c r="H41" s="481"/>
      <c r="I41" s="481"/>
    </row>
    <row r="42" spans="1:9" ht="14.25">
      <c r="A42" s="481"/>
      <c r="B42" s="481"/>
      <c r="C42" s="481"/>
      <c r="D42" s="481"/>
      <c r="E42" s="481"/>
      <c r="F42" s="481"/>
      <c r="G42" s="481"/>
      <c r="H42" s="481"/>
      <c r="I42" s="481"/>
    </row>
    <row r="43" spans="1:9" ht="14.25">
      <c r="A43" s="481"/>
      <c r="B43" s="481"/>
      <c r="C43" s="481"/>
      <c r="D43" s="481"/>
      <c r="E43" s="481"/>
      <c r="F43" s="481"/>
      <c r="G43" s="481"/>
      <c r="H43" s="481"/>
      <c r="I43" s="481"/>
    </row>
    <row r="44" spans="1:9" ht="14.25">
      <c r="A44" s="481"/>
      <c r="B44" s="481"/>
      <c r="C44" s="481"/>
      <c r="D44" s="481"/>
      <c r="E44" s="481"/>
      <c r="F44" s="481"/>
      <c r="G44" s="481"/>
      <c r="H44" s="481"/>
      <c r="I44" s="481"/>
    </row>
    <row r="45" spans="1:9" ht="14.25">
      <c r="A45" s="481"/>
      <c r="B45" s="481"/>
      <c r="C45" s="481"/>
      <c r="D45" s="481"/>
      <c r="E45" s="481"/>
      <c r="F45" s="481"/>
      <c r="G45" s="481"/>
      <c r="H45" s="481"/>
      <c r="I45" s="481"/>
    </row>
    <row r="46" spans="1:9" ht="14.25">
      <c r="A46" s="481"/>
      <c r="B46" s="481"/>
      <c r="C46" s="481"/>
      <c r="D46" s="481"/>
      <c r="E46" s="481"/>
      <c r="F46" s="481"/>
      <c r="G46" s="481"/>
      <c r="H46" s="481"/>
      <c r="I46" s="481"/>
    </row>
    <row r="47" spans="1:9" ht="14.25">
      <c r="A47" s="481"/>
      <c r="B47" s="481"/>
      <c r="C47" s="481"/>
      <c r="D47" s="481"/>
      <c r="E47" s="481"/>
      <c r="F47" s="481"/>
      <c r="G47" s="481"/>
      <c r="H47" s="481"/>
      <c r="I47" s="481"/>
    </row>
    <row r="48" spans="1:9" ht="14.25">
      <c r="A48" s="481"/>
      <c r="B48" s="481"/>
      <c r="C48" s="481"/>
      <c r="D48" s="481"/>
      <c r="E48" s="481"/>
      <c r="F48" s="481"/>
      <c r="G48" s="481"/>
      <c r="H48" s="481"/>
      <c r="I48" s="481"/>
    </row>
    <row r="49" spans="1:9" ht="14.25">
      <c r="A49" s="481"/>
      <c r="B49" s="481"/>
      <c r="C49" s="481"/>
      <c r="D49" s="481"/>
      <c r="E49" s="481"/>
      <c r="F49" s="481"/>
      <c r="G49" s="481"/>
      <c r="H49" s="481"/>
      <c r="I49" s="481"/>
    </row>
    <row r="50" spans="1:9" ht="14.25">
      <c r="A50" s="481"/>
      <c r="B50" s="481"/>
      <c r="C50" s="481"/>
      <c r="D50" s="481"/>
      <c r="E50" s="481"/>
      <c r="F50" s="481"/>
      <c r="G50" s="481"/>
      <c r="H50" s="481"/>
      <c r="I50" s="481"/>
    </row>
    <row r="51" spans="1:9" ht="14.25">
      <c r="A51" s="481"/>
      <c r="B51" s="481"/>
      <c r="C51" s="481"/>
      <c r="D51" s="481"/>
      <c r="E51" s="481"/>
      <c r="F51" s="481"/>
      <c r="G51" s="481"/>
      <c r="H51" s="481"/>
      <c r="I51" s="481"/>
    </row>
    <row r="52" spans="1:9" ht="14.25">
      <c r="A52" s="481"/>
      <c r="B52" s="481"/>
      <c r="C52" s="481"/>
      <c r="D52" s="481"/>
      <c r="E52" s="481"/>
      <c r="F52" s="481"/>
      <c r="G52" s="481"/>
      <c r="H52" s="481"/>
      <c r="I52" s="481"/>
    </row>
    <row r="53" spans="1:9" ht="14.25">
      <c r="A53" s="481"/>
      <c r="B53" s="481"/>
      <c r="C53" s="481"/>
      <c r="D53" s="481"/>
      <c r="E53" s="481"/>
      <c r="F53" s="481"/>
      <c r="G53" s="481"/>
      <c r="H53" s="481"/>
      <c r="I53" s="481"/>
    </row>
    <row r="54" spans="1:9" ht="14.25">
      <c r="A54" s="481"/>
      <c r="B54" s="481"/>
      <c r="C54" s="481"/>
      <c r="D54" s="481"/>
      <c r="E54" s="481"/>
      <c r="F54" s="481"/>
      <c r="G54" s="481"/>
      <c r="H54" s="481"/>
      <c r="I54" s="481"/>
    </row>
    <row r="55" spans="1:9" ht="14.25">
      <c r="A55" s="481"/>
      <c r="B55" s="481"/>
      <c r="C55" s="481"/>
      <c r="D55" s="481"/>
      <c r="E55" s="481"/>
      <c r="F55" s="481"/>
      <c r="G55" s="481"/>
      <c r="H55" s="481"/>
      <c r="I55" s="481"/>
    </row>
    <row r="56" spans="1:9" ht="14.25">
      <c r="A56" s="481"/>
      <c r="B56" s="481"/>
      <c r="C56" s="481"/>
      <c r="D56" s="481"/>
      <c r="E56" s="481"/>
      <c r="F56" s="481"/>
      <c r="G56" s="481"/>
      <c r="H56" s="481"/>
      <c r="I56" s="481"/>
    </row>
    <row r="57" spans="1:9" ht="14.25">
      <c r="A57" s="481"/>
      <c r="B57" s="481"/>
      <c r="C57" s="481"/>
      <c r="D57" s="481"/>
      <c r="E57" s="481"/>
      <c r="F57" s="481"/>
      <c r="G57" s="481"/>
      <c r="H57" s="481"/>
      <c r="I57" s="481"/>
    </row>
    <row r="58" spans="1:9" ht="14.25">
      <c r="A58" s="481"/>
      <c r="B58" s="481"/>
      <c r="C58" s="481"/>
      <c r="D58" s="481"/>
      <c r="E58" s="481"/>
      <c r="F58" s="481"/>
      <c r="G58" s="481"/>
      <c r="H58" s="481"/>
      <c r="I58" s="481"/>
    </row>
    <row r="59" spans="1:9" ht="14.25">
      <c r="A59" s="481"/>
      <c r="B59" s="481"/>
      <c r="C59" s="481"/>
      <c r="D59" s="481"/>
      <c r="E59" s="481"/>
      <c r="F59" s="481"/>
      <c r="G59" s="481"/>
      <c r="H59" s="481"/>
      <c r="I59" s="481"/>
    </row>
    <row r="60" spans="1:9" ht="14.25">
      <c r="A60" s="481"/>
      <c r="B60" s="481"/>
      <c r="C60" s="481"/>
      <c r="D60" s="481"/>
      <c r="E60" s="481"/>
      <c r="F60" s="481"/>
      <c r="G60" s="481"/>
      <c r="H60" s="481"/>
      <c r="I60" s="481"/>
    </row>
    <row r="61" spans="1:9" ht="14.25">
      <c r="A61" s="481"/>
      <c r="B61" s="481"/>
      <c r="C61" s="481"/>
      <c r="D61" s="481"/>
      <c r="E61" s="481"/>
      <c r="F61" s="481"/>
      <c r="G61" s="481"/>
      <c r="H61" s="481"/>
      <c r="I61" s="481"/>
    </row>
    <row r="62" spans="1:9" ht="14.25">
      <c r="A62" s="481"/>
      <c r="B62" s="481"/>
      <c r="C62" s="481"/>
      <c r="D62" s="481"/>
      <c r="E62" s="481"/>
      <c r="F62" s="481"/>
      <c r="G62" s="481"/>
      <c r="H62" s="481"/>
      <c r="I62" s="481"/>
    </row>
    <row r="63" spans="1:9" ht="14.25">
      <c r="A63" s="481"/>
      <c r="B63" s="481"/>
      <c r="C63" s="481"/>
      <c r="D63" s="481"/>
      <c r="E63" s="481"/>
      <c r="F63" s="481"/>
      <c r="G63" s="481"/>
      <c r="H63" s="481"/>
      <c r="I63" s="481"/>
    </row>
    <row r="64" spans="1:9" ht="14.25">
      <c r="A64" s="481"/>
      <c r="B64" s="481"/>
      <c r="C64" s="481"/>
      <c r="D64" s="481"/>
      <c r="E64" s="481"/>
      <c r="F64" s="481"/>
      <c r="G64" s="481"/>
      <c r="H64" s="481"/>
      <c r="I64" s="481"/>
    </row>
    <row r="65" spans="1:9" ht="14.25">
      <c r="A65" s="481"/>
      <c r="B65" s="481"/>
      <c r="C65" s="481"/>
      <c r="D65" s="481"/>
      <c r="E65" s="481"/>
      <c r="F65" s="481"/>
      <c r="G65" s="481"/>
      <c r="H65" s="481"/>
      <c r="I65" s="481"/>
    </row>
    <row r="66" spans="1:9" ht="14.25">
      <c r="A66" s="481"/>
      <c r="B66" s="481"/>
      <c r="C66" s="481"/>
      <c r="D66" s="481"/>
      <c r="E66" s="481"/>
      <c r="F66" s="481"/>
      <c r="G66" s="481"/>
      <c r="H66" s="481"/>
      <c r="I66" s="481"/>
    </row>
    <row r="67" spans="1:9" ht="14.25">
      <c r="A67" s="481"/>
      <c r="B67" s="481"/>
      <c r="C67" s="481"/>
      <c r="D67" s="481"/>
      <c r="E67" s="481"/>
      <c r="F67" s="481"/>
      <c r="G67" s="481"/>
      <c r="H67" s="481"/>
      <c r="I67" s="481"/>
    </row>
    <row r="68" spans="1:9" ht="14.25">
      <c r="A68" s="481"/>
      <c r="B68" s="481"/>
      <c r="C68" s="481"/>
      <c r="D68" s="481"/>
      <c r="E68" s="481"/>
      <c r="F68" s="481"/>
      <c r="G68" s="481"/>
      <c r="H68" s="481"/>
      <c r="I68" s="481"/>
    </row>
    <row r="69" spans="1:9" ht="14.25">
      <c r="A69" s="481"/>
      <c r="B69" s="481"/>
      <c r="C69" s="481"/>
      <c r="D69" s="481"/>
      <c r="E69" s="481"/>
      <c r="F69" s="481"/>
      <c r="G69" s="481"/>
      <c r="H69" s="481"/>
      <c r="I69" s="481"/>
    </row>
    <row r="70" spans="1:9" ht="14.25">
      <c r="A70" s="481"/>
      <c r="B70" s="481"/>
      <c r="C70" s="481"/>
      <c r="D70" s="481"/>
      <c r="E70" s="481"/>
      <c r="F70" s="481"/>
      <c r="G70" s="481"/>
      <c r="H70" s="481"/>
      <c r="I70" s="481"/>
    </row>
    <row r="71" spans="1:9" ht="14.25">
      <c r="A71" s="481"/>
      <c r="B71" s="481"/>
      <c r="C71" s="481"/>
      <c r="D71" s="481"/>
      <c r="E71" s="481"/>
      <c r="F71" s="481"/>
      <c r="G71" s="481"/>
      <c r="H71" s="481"/>
      <c r="I71" s="481"/>
    </row>
    <row r="72" spans="1:9" ht="14.25">
      <c r="A72" s="481"/>
      <c r="B72" s="481"/>
      <c r="C72" s="481"/>
      <c r="D72" s="481"/>
      <c r="E72" s="481"/>
      <c r="F72" s="481"/>
      <c r="G72" s="481"/>
      <c r="H72" s="481"/>
      <c r="I72" s="481"/>
    </row>
    <row r="73" spans="1:9" ht="14.25">
      <c r="A73" s="481"/>
      <c r="B73" s="481"/>
      <c r="C73" s="481"/>
      <c r="D73" s="481"/>
      <c r="E73" s="481"/>
      <c r="F73" s="481"/>
      <c r="G73" s="481"/>
      <c r="H73" s="481"/>
      <c r="I73" s="481"/>
    </row>
    <row r="74" spans="1:9" ht="14.25">
      <c r="A74" s="481"/>
      <c r="B74" s="481"/>
      <c r="C74" s="481"/>
      <c r="D74" s="481"/>
      <c r="E74" s="481"/>
      <c r="F74" s="481"/>
      <c r="G74" s="481"/>
      <c r="H74" s="481"/>
      <c r="I74" s="481"/>
    </row>
    <row r="75" spans="1:9" ht="14.25">
      <c r="A75" s="481"/>
      <c r="B75" s="481"/>
      <c r="C75" s="481"/>
      <c r="D75" s="481"/>
      <c r="E75" s="481"/>
      <c r="F75" s="481"/>
      <c r="G75" s="481"/>
      <c r="H75" s="481"/>
      <c r="I75" s="481"/>
    </row>
    <row r="76" spans="1:9" ht="14.25">
      <c r="A76" s="481"/>
      <c r="B76" s="481"/>
      <c r="C76" s="481"/>
      <c r="D76" s="481"/>
      <c r="E76" s="481"/>
      <c r="F76" s="481"/>
      <c r="G76" s="481"/>
      <c r="H76" s="481"/>
      <c r="I76" s="481"/>
    </row>
    <row r="77" spans="1:9" ht="14.25">
      <c r="A77" s="481"/>
      <c r="B77" s="481"/>
      <c r="C77" s="481"/>
      <c r="D77" s="481"/>
      <c r="E77" s="481"/>
      <c r="F77" s="481"/>
      <c r="G77" s="481"/>
      <c r="H77" s="481"/>
      <c r="I77" s="481"/>
    </row>
    <row r="78" spans="1:9" ht="14.25">
      <c r="A78" s="481"/>
      <c r="B78" s="481"/>
      <c r="C78" s="481"/>
      <c r="D78" s="481"/>
      <c r="E78" s="481"/>
      <c r="F78" s="481"/>
      <c r="G78" s="481"/>
      <c r="H78" s="481"/>
      <c r="I78" s="481"/>
    </row>
    <row r="79" spans="1:9" ht="14.25">
      <c r="A79" s="481"/>
      <c r="B79" s="481"/>
      <c r="C79" s="481"/>
      <c r="D79" s="481"/>
      <c r="E79" s="481"/>
      <c r="F79" s="481"/>
      <c r="G79" s="481"/>
      <c r="H79" s="481"/>
      <c r="I79" s="481"/>
    </row>
    <row r="80" spans="1:9" ht="14.25">
      <c r="A80" s="481"/>
      <c r="B80" s="481"/>
      <c r="C80" s="481"/>
      <c r="D80" s="481"/>
      <c r="E80" s="481"/>
      <c r="F80" s="481"/>
      <c r="G80" s="481"/>
      <c r="H80" s="481"/>
      <c r="I80" s="481"/>
    </row>
    <row r="81" spans="1:9" ht="14.25">
      <c r="A81" s="481"/>
      <c r="B81" s="481"/>
      <c r="C81" s="481"/>
      <c r="D81" s="481"/>
      <c r="E81" s="481"/>
      <c r="F81" s="481"/>
      <c r="G81" s="481"/>
      <c r="H81" s="481"/>
      <c r="I81" s="481"/>
    </row>
    <row r="82" spans="1:9" ht="14.25">
      <c r="A82" s="481"/>
      <c r="B82" s="481"/>
      <c r="C82" s="481"/>
      <c r="D82" s="481"/>
      <c r="E82" s="481"/>
      <c r="F82" s="481"/>
      <c r="G82" s="481"/>
      <c r="H82" s="481"/>
      <c r="I82" s="481"/>
    </row>
    <row r="83" spans="1:9" ht="14.25">
      <c r="A83" s="481"/>
      <c r="B83" s="481"/>
      <c r="C83" s="481"/>
      <c r="D83" s="481"/>
      <c r="E83" s="481"/>
      <c r="F83" s="481"/>
      <c r="G83" s="481"/>
      <c r="H83" s="481"/>
      <c r="I83" s="481"/>
    </row>
    <row r="84" spans="1:9" ht="14.25">
      <c r="A84" s="481"/>
      <c r="B84" s="481"/>
      <c r="C84" s="481"/>
      <c r="D84" s="481"/>
      <c r="E84" s="481"/>
      <c r="F84" s="481"/>
      <c r="G84" s="481"/>
      <c r="H84" s="481"/>
      <c r="I84" s="481"/>
    </row>
    <row r="85" spans="1:9" ht="14.25">
      <c r="A85" s="481"/>
      <c r="B85" s="481"/>
      <c r="C85" s="481"/>
      <c r="D85" s="481"/>
      <c r="E85" s="481"/>
      <c r="F85" s="481"/>
      <c r="G85" s="481"/>
      <c r="H85" s="481"/>
      <c r="I85" s="481"/>
    </row>
    <row r="86" spans="1:9" ht="14.25">
      <c r="A86" s="481"/>
      <c r="B86" s="481"/>
      <c r="C86" s="481"/>
      <c r="D86" s="481"/>
      <c r="E86" s="481"/>
      <c r="F86" s="481"/>
      <c r="G86" s="481"/>
      <c r="H86" s="481"/>
      <c r="I86" s="481"/>
    </row>
    <row r="87" spans="1:9" ht="14.25">
      <c r="A87" s="481"/>
      <c r="B87" s="481"/>
      <c r="C87" s="481"/>
      <c r="D87" s="481"/>
      <c r="E87" s="481"/>
      <c r="F87" s="481"/>
      <c r="G87" s="481"/>
      <c r="H87" s="481"/>
      <c r="I87" s="481"/>
    </row>
    <row r="88" spans="1:9" ht="14.25">
      <c r="A88" s="481"/>
      <c r="B88" s="481"/>
      <c r="C88" s="481"/>
      <c r="D88" s="481"/>
      <c r="E88" s="481"/>
      <c r="F88" s="481"/>
      <c r="G88" s="481"/>
      <c r="H88" s="481"/>
      <c r="I88" s="481"/>
    </row>
    <row r="89" spans="1:9" ht="14.25">
      <c r="A89" s="481"/>
      <c r="B89" s="481"/>
      <c r="C89" s="481"/>
      <c r="D89" s="481"/>
      <c r="E89" s="481"/>
      <c r="F89" s="481"/>
      <c r="G89" s="481"/>
      <c r="H89" s="481"/>
      <c r="I89" s="481"/>
    </row>
    <row r="90" spans="1:9" ht="14.25">
      <c r="A90" s="481"/>
      <c r="B90" s="481"/>
      <c r="C90" s="481"/>
      <c r="D90" s="481"/>
      <c r="E90" s="481"/>
      <c r="F90" s="481"/>
      <c r="G90" s="481"/>
      <c r="H90" s="481"/>
      <c r="I90" s="481"/>
    </row>
    <row r="91" spans="1:9" ht="14.25">
      <c r="A91" s="481"/>
      <c r="B91" s="481"/>
      <c r="C91" s="481"/>
      <c r="D91" s="481"/>
      <c r="E91" s="481"/>
      <c r="F91" s="481"/>
      <c r="G91" s="481"/>
      <c r="H91" s="481"/>
      <c r="I91" s="481"/>
    </row>
    <row r="92" spans="1:9" ht="14.25">
      <c r="A92" s="481"/>
      <c r="B92" s="481"/>
      <c r="C92" s="481"/>
      <c r="D92" s="481"/>
      <c r="E92" s="481"/>
      <c r="F92" s="481"/>
      <c r="G92" s="481"/>
      <c r="H92" s="481"/>
      <c r="I92" s="481"/>
    </row>
    <row r="93" spans="1:9" ht="14.25">
      <c r="A93" s="481"/>
      <c r="B93" s="481"/>
      <c r="C93" s="481"/>
      <c r="D93" s="481"/>
      <c r="E93" s="481"/>
      <c r="F93" s="481"/>
      <c r="G93" s="481"/>
      <c r="H93" s="481"/>
      <c r="I93" s="481"/>
    </row>
    <row r="94" spans="1:9" ht="14.25">
      <c r="A94" s="481"/>
      <c r="B94" s="481"/>
      <c r="C94" s="481"/>
      <c r="D94" s="481"/>
      <c r="E94" s="481"/>
      <c r="F94" s="481"/>
      <c r="G94" s="481"/>
      <c r="H94" s="481"/>
      <c r="I94" s="481"/>
    </row>
    <row r="95" spans="1:9" ht="14.25">
      <c r="A95" s="481"/>
      <c r="B95" s="481"/>
      <c r="C95" s="481"/>
      <c r="D95" s="481"/>
      <c r="E95" s="481"/>
      <c r="F95" s="481"/>
      <c r="G95" s="481"/>
      <c r="H95" s="481"/>
      <c r="I95" s="481"/>
    </row>
    <row r="96" spans="1:9" ht="14.25">
      <c r="A96" s="481"/>
      <c r="B96" s="481"/>
      <c r="C96" s="481"/>
      <c r="D96" s="481"/>
      <c r="E96" s="481"/>
      <c r="F96" s="481"/>
      <c r="G96" s="481"/>
      <c r="H96" s="481"/>
      <c r="I96" s="481"/>
    </row>
    <row r="97" spans="1:9" ht="14.25">
      <c r="A97" s="481"/>
      <c r="B97" s="481"/>
      <c r="C97" s="481"/>
      <c r="D97" s="481"/>
      <c r="E97" s="481"/>
      <c r="F97" s="481"/>
      <c r="G97" s="481"/>
      <c r="H97" s="481"/>
      <c r="I97" s="481"/>
    </row>
    <row r="98" spans="1:9" ht="14.25">
      <c r="A98" s="481"/>
      <c r="B98" s="481"/>
      <c r="C98" s="481"/>
      <c r="D98" s="481"/>
      <c r="E98" s="481"/>
      <c r="F98" s="481"/>
      <c r="G98" s="481"/>
      <c r="H98" s="481"/>
      <c r="I98" s="481"/>
    </row>
    <row r="99" spans="1:9" ht="14.25">
      <c r="A99" s="481"/>
      <c r="B99" s="481"/>
      <c r="C99" s="481"/>
      <c r="D99" s="481"/>
      <c r="E99" s="481"/>
      <c r="F99" s="481"/>
      <c r="G99" s="481"/>
      <c r="H99" s="481"/>
      <c r="I99" s="481"/>
    </row>
    <row r="100" spans="1:9" ht="14.25">
      <c r="A100" s="481"/>
      <c r="B100" s="481"/>
      <c r="C100" s="481"/>
      <c r="D100" s="481"/>
      <c r="E100" s="481"/>
      <c r="F100" s="481"/>
      <c r="G100" s="481"/>
      <c r="H100" s="481"/>
      <c r="I100" s="481"/>
    </row>
    <row r="101" spans="1:9" ht="14.25">
      <c r="A101" s="481"/>
      <c r="B101" s="481"/>
      <c r="C101" s="481"/>
      <c r="D101" s="481"/>
      <c r="E101" s="481"/>
      <c r="F101" s="481"/>
      <c r="G101" s="481"/>
      <c r="H101" s="481"/>
      <c r="I101" s="481"/>
    </row>
    <row r="102" spans="1:9" ht="14.25">
      <c r="A102" s="481"/>
      <c r="B102" s="481"/>
      <c r="C102" s="481"/>
      <c r="D102" s="481"/>
      <c r="E102" s="481"/>
      <c r="F102" s="481"/>
      <c r="G102" s="481"/>
      <c r="H102" s="481"/>
      <c r="I102" s="481"/>
    </row>
    <row r="103" spans="1:9" ht="14.25">
      <c r="A103" s="481"/>
      <c r="B103" s="481"/>
      <c r="C103" s="481"/>
      <c r="D103" s="481"/>
      <c r="E103" s="481"/>
      <c r="F103" s="481"/>
      <c r="G103" s="481"/>
      <c r="H103" s="481"/>
      <c r="I103" s="481"/>
    </row>
    <row r="104" spans="1:9" ht="14.25">
      <c r="A104" s="481"/>
      <c r="B104" s="481"/>
      <c r="C104" s="481"/>
      <c r="D104" s="481"/>
      <c r="E104" s="481"/>
      <c r="F104" s="481"/>
      <c r="G104" s="481"/>
      <c r="H104" s="481"/>
      <c r="I104" s="481"/>
    </row>
    <row r="105" spans="1:9" ht="14.25">
      <c r="A105" s="481"/>
      <c r="B105" s="481"/>
      <c r="C105" s="481"/>
      <c r="D105" s="481"/>
      <c r="E105" s="481"/>
      <c r="F105" s="481"/>
      <c r="G105" s="481"/>
      <c r="H105" s="481"/>
      <c r="I105" s="481"/>
    </row>
    <row r="106" spans="1:9" ht="14.25">
      <c r="A106" s="481"/>
      <c r="B106" s="481"/>
      <c r="C106" s="481"/>
      <c r="D106" s="481"/>
      <c r="E106" s="481"/>
      <c r="F106" s="481"/>
      <c r="G106" s="481"/>
      <c r="H106" s="481"/>
      <c r="I106" s="481"/>
    </row>
    <row r="107" spans="1:9" ht="14.25">
      <c r="A107" s="481"/>
      <c r="B107" s="481"/>
      <c r="C107" s="481"/>
      <c r="D107" s="481"/>
      <c r="E107" s="481"/>
      <c r="F107" s="481"/>
      <c r="G107" s="481"/>
      <c r="H107" s="481"/>
      <c r="I107" s="481"/>
    </row>
    <row r="108" spans="1:9" ht="14.25">
      <c r="A108" s="481"/>
      <c r="B108" s="481"/>
      <c r="C108" s="481"/>
      <c r="D108" s="481"/>
      <c r="E108" s="481"/>
      <c r="F108" s="481"/>
      <c r="G108" s="481"/>
      <c r="H108" s="481"/>
      <c r="I108" s="481"/>
    </row>
    <row r="109" spans="1:9" ht="14.25">
      <c r="A109" s="481"/>
      <c r="B109" s="481"/>
      <c r="C109" s="481"/>
      <c r="D109" s="481"/>
      <c r="E109" s="481"/>
      <c r="F109" s="481"/>
      <c r="G109" s="481"/>
      <c r="H109" s="481"/>
      <c r="I109" s="481"/>
    </row>
    <row r="110" spans="1:9" ht="14.25">
      <c r="A110" s="481"/>
      <c r="B110" s="481"/>
      <c r="C110" s="481"/>
      <c r="D110" s="481"/>
      <c r="E110" s="481"/>
      <c r="F110" s="481"/>
      <c r="G110" s="481"/>
      <c r="H110" s="481"/>
      <c r="I110" s="481"/>
    </row>
    <row r="111" spans="1:9" ht="14.25">
      <c r="A111" s="481"/>
      <c r="B111" s="481"/>
      <c r="C111" s="481"/>
      <c r="D111" s="481"/>
      <c r="E111" s="481"/>
      <c r="F111" s="481"/>
      <c r="G111" s="481"/>
      <c r="H111" s="481"/>
      <c r="I111" s="481"/>
    </row>
    <row r="112" spans="1:9" ht="14.25">
      <c r="A112" s="481"/>
      <c r="B112" s="481"/>
      <c r="C112" s="481"/>
      <c r="D112" s="481"/>
      <c r="E112" s="481"/>
      <c r="F112" s="481"/>
      <c r="G112" s="481"/>
      <c r="H112" s="481"/>
      <c r="I112" s="481"/>
    </row>
    <row r="113" spans="1:9" ht="14.25">
      <c r="A113" s="481"/>
      <c r="B113" s="481"/>
      <c r="C113" s="481"/>
      <c r="D113" s="481"/>
      <c r="E113" s="481"/>
      <c r="F113" s="481"/>
      <c r="G113" s="481"/>
      <c r="H113" s="481"/>
      <c r="I113" s="481"/>
    </row>
    <row r="114" spans="1:9" ht="14.25">
      <c r="A114" s="481"/>
      <c r="B114" s="481"/>
      <c r="C114" s="481"/>
      <c r="D114" s="481"/>
      <c r="E114" s="481"/>
      <c r="F114" s="481"/>
      <c r="G114" s="481"/>
      <c r="H114" s="481"/>
      <c r="I114" s="481"/>
    </row>
    <row r="115" spans="1:9" ht="14.25">
      <c r="A115" s="481"/>
      <c r="B115" s="481"/>
      <c r="C115" s="481"/>
      <c r="D115" s="481"/>
      <c r="E115" s="481"/>
      <c r="F115" s="481"/>
      <c r="G115" s="481"/>
      <c r="H115" s="481"/>
      <c r="I115" s="481"/>
    </row>
    <row r="116" spans="1:9" ht="14.25">
      <c r="A116" s="481"/>
      <c r="B116" s="481"/>
      <c r="C116" s="481"/>
      <c r="D116" s="481"/>
      <c r="E116" s="481"/>
      <c r="F116" s="481"/>
      <c r="G116" s="481"/>
      <c r="H116" s="481"/>
      <c r="I116" s="481"/>
    </row>
    <row r="117" spans="1:9" ht="14.25">
      <c r="A117" s="481"/>
      <c r="B117" s="481"/>
      <c r="C117" s="481"/>
      <c r="D117" s="481"/>
      <c r="E117" s="481"/>
      <c r="F117" s="481"/>
      <c r="G117" s="481"/>
      <c r="H117" s="481"/>
      <c r="I117" s="481"/>
    </row>
    <row r="118" spans="1:9" ht="14.25">
      <c r="A118" s="481"/>
      <c r="B118" s="481"/>
      <c r="C118" s="481"/>
      <c r="D118" s="481"/>
      <c r="E118" s="481"/>
      <c r="F118" s="481"/>
      <c r="G118" s="481"/>
      <c r="H118" s="481"/>
      <c r="I118" s="481"/>
    </row>
    <row r="119" spans="1:9" ht="14.25">
      <c r="A119" s="481"/>
      <c r="B119" s="481"/>
      <c r="C119" s="481"/>
      <c r="D119" s="481"/>
      <c r="E119" s="481"/>
      <c r="F119" s="481"/>
      <c r="G119" s="481"/>
      <c r="H119" s="481"/>
      <c r="I119" s="481"/>
    </row>
    <row r="120" spans="1:9" ht="14.25">
      <c r="A120" s="481"/>
      <c r="B120" s="481"/>
      <c r="C120" s="481"/>
      <c r="D120" s="481"/>
      <c r="E120" s="481"/>
      <c r="F120" s="481"/>
      <c r="G120" s="481"/>
      <c r="H120" s="481"/>
      <c r="I120" s="481"/>
    </row>
    <row r="121" spans="1:9" ht="14.25">
      <c r="A121" s="481"/>
      <c r="B121" s="481"/>
      <c r="C121" s="481"/>
      <c r="D121" s="481"/>
      <c r="E121" s="481"/>
      <c r="F121" s="481"/>
      <c r="G121" s="481"/>
      <c r="H121" s="481"/>
      <c r="I121" s="481"/>
    </row>
    <row r="122" spans="1:9" ht="14.25">
      <c r="A122" s="481"/>
      <c r="B122" s="481"/>
      <c r="C122" s="481"/>
      <c r="D122" s="481"/>
      <c r="E122" s="481"/>
      <c r="F122" s="481"/>
      <c r="G122" s="481"/>
      <c r="H122" s="481"/>
      <c r="I122" s="481"/>
    </row>
    <row r="123" spans="1:9" ht="14.25">
      <c r="A123" s="481"/>
      <c r="B123" s="481"/>
      <c r="C123" s="481"/>
      <c r="D123" s="481"/>
      <c r="E123" s="481"/>
      <c r="F123" s="481"/>
      <c r="G123" s="481"/>
      <c r="H123" s="481"/>
      <c r="I123" s="481"/>
    </row>
    <row r="124" spans="1:9" ht="14.25">
      <c r="A124" s="481"/>
      <c r="B124" s="481"/>
      <c r="C124" s="481"/>
      <c r="D124" s="481"/>
      <c r="E124" s="481"/>
      <c r="F124" s="481"/>
      <c r="G124" s="481"/>
      <c r="H124" s="481"/>
      <c r="I124" s="481"/>
    </row>
    <row r="125" spans="1:9" ht="14.25">
      <c r="A125" s="481"/>
      <c r="B125" s="481"/>
      <c r="C125" s="481"/>
      <c r="D125" s="481"/>
      <c r="E125" s="481"/>
      <c r="F125" s="481"/>
      <c r="G125" s="481"/>
      <c r="H125" s="481"/>
      <c r="I125" s="481"/>
    </row>
    <row r="126" spans="1:9" ht="14.25">
      <c r="A126" s="481"/>
      <c r="B126" s="481"/>
      <c r="C126" s="481"/>
      <c r="D126" s="481"/>
      <c r="E126" s="481"/>
      <c r="F126" s="481"/>
      <c r="G126" s="481"/>
      <c r="H126" s="481"/>
      <c r="I126" s="481"/>
    </row>
    <row r="127" spans="1:9" ht="14.25">
      <c r="A127" s="481"/>
      <c r="B127" s="481"/>
      <c r="C127" s="481"/>
      <c r="D127" s="481"/>
      <c r="E127" s="481"/>
      <c r="F127" s="481"/>
      <c r="G127" s="481"/>
      <c r="H127" s="481"/>
      <c r="I127" s="481"/>
    </row>
    <row r="128" spans="1:9" ht="14.25">
      <c r="A128" s="481"/>
      <c r="B128" s="481"/>
      <c r="C128" s="481"/>
      <c r="D128" s="481"/>
      <c r="E128" s="481"/>
      <c r="F128" s="481"/>
      <c r="G128" s="481"/>
      <c r="H128" s="481"/>
      <c r="I128" s="481"/>
    </row>
    <row r="129" spans="1:9" ht="14.25">
      <c r="A129" s="481"/>
      <c r="B129" s="481"/>
      <c r="C129" s="481"/>
      <c r="D129" s="481"/>
      <c r="E129" s="481"/>
      <c r="F129" s="481"/>
      <c r="G129" s="481"/>
      <c r="H129" s="481"/>
      <c r="I129" s="481"/>
    </row>
  </sheetData>
  <sheetProtection/>
  <mergeCells count="33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3:I13"/>
    <mergeCell ref="A14:I14"/>
    <mergeCell ref="A15:I15"/>
    <mergeCell ref="A16:I16"/>
    <mergeCell ref="A17:I17"/>
    <mergeCell ref="A18:I18"/>
    <mergeCell ref="A19:I19"/>
    <mergeCell ref="A20:I20"/>
    <mergeCell ref="A22:I22"/>
    <mergeCell ref="A23:I23"/>
    <mergeCell ref="A24:I24"/>
    <mergeCell ref="A25:I25"/>
    <mergeCell ref="A26:I26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</mergeCells>
  <printOptions horizontalCentered="1"/>
  <pageMargins left="0" right="0" top="0.59" bottom="0.43000000000000005" header="0.2" footer="0.04"/>
  <pageSetup fitToHeight="3"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41.375" style="161" customWidth="1"/>
    <col min="2" max="2" width="37.25390625" style="161" customWidth="1"/>
    <col min="3" max="16384" width="9.00390625" style="161" customWidth="1"/>
  </cols>
  <sheetData>
    <row r="1" ht="33.75" customHeight="1">
      <c r="A1" s="162" t="s">
        <v>1316</v>
      </c>
    </row>
    <row r="2" spans="1:2" ht="49.5" customHeight="1">
      <c r="A2" s="163" t="s">
        <v>1317</v>
      </c>
      <c r="B2" s="163"/>
    </row>
    <row r="3" spans="1:2" ht="39.75" customHeight="1">
      <c r="A3" s="164"/>
      <c r="B3" s="165" t="s">
        <v>33</v>
      </c>
    </row>
    <row r="4" spans="1:2" ht="50.25" customHeight="1">
      <c r="A4" s="166" t="s">
        <v>1318</v>
      </c>
      <c r="B4" s="166" t="s">
        <v>1319</v>
      </c>
    </row>
    <row r="5" spans="1:2" ht="59.25" customHeight="1">
      <c r="A5" s="167" t="s">
        <v>1320</v>
      </c>
      <c r="B5" s="166">
        <v>209329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pane xSplit="1" ySplit="4" topLeftCell="B7" activePane="bottomRight" state="frozen"/>
      <selection pane="bottomRight" activeCell="E30" sqref="E30:G34"/>
    </sheetView>
  </sheetViews>
  <sheetFormatPr defaultColWidth="9.00390625" defaultRowHeight="18" customHeight="1"/>
  <cols>
    <col min="1" max="1" width="31.375" style="265" customWidth="1"/>
    <col min="2" max="2" width="10.125" style="266" customWidth="1"/>
    <col min="3" max="3" width="10.25390625" style="266" customWidth="1"/>
    <col min="4" max="4" width="11.50390625" style="266" customWidth="1"/>
    <col min="5" max="5" width="8.625" style="266" customWidth="1"/>
    <col min="6" max="6" width="10.375" style="266" customWidth="1"/>
    <col min="7" max="7" width="8.625" style="266" customWidth="1"/>
    <col min="8" max="8" width="8.625" style="265" customWidth="1"/>
    <col min="9" max="9" width="8.75390625" style="264" hidden="1" customWidth="1"/>
    <col min="10" max="10" width="10.50390625" style="264" hidden="1" customWidth="1"/>
    <col min="11" max="11" width="9.00390625" style="264" hidden="1" customWidth="1"/>
    <col min="12" max="12" width="0.875" style="264" hidden="1" customWidth="1"/>
    <col min="13" max="13" width="2.875" style="264" customWidth="1"/>
    <col min="14" max="16384" width="9.00390625" style="264" customWidth="1"/>
  </cols>
  <sheetData>
    <row r="1" spans="1:9" ht="24.75" customHeight="1">
      <c r="A1" s="230" t="s">
        <v>1321</v>
      </c>
      <c r="B1" s="267"/>
      <c r="C1" s="267"/>
      <c r="D1" s="267"/>
      <c r="E1" s="267"/>
      <c r="F1" s="267"/>
      <c r="G1" s="267"/>
      <c r="H1" s="228"/>
      <c r="I1" s="229"/>
    </row>
    <row r="2" spans="1:9" ht="24.75" customHeight="1">
      <c r="A2" s="231" t="s">
        <v>1322</v>
      </c>
      <c r="B2" s="231"/>
      <c r="C2" s="231"/>
      <c r="D2" s="231"/>
      <c r="E2" s="231"/>
      <c r="F2" s="231"/>
      <c r="G2" s="231"/>
      <c r="H2" s="231"/>
      <c r="I2" s="291"/>
    </row>
    <row r="3" spans="1:9" s="263" customFormat="1" ht="24.75" customHeight="1">
      <c r="A3" s="268"/>
      <c r="B3" s="269"/>
      <c r="C3" s="270"/>
      <c r="D3" s="270"/>
      <c r="E3" s="270"/>
      <c r="F3" s="270"/>
      <c r="G3" s="270"/>
      <c r="H3" s="281" t="s">
        <v>33</v>
      </c>
      <c r="I3" s="250"/>
    </row>
    <row r="4" spans="1:9" s="226" customFormat="1" ht="24.75" customHeight="1">
      <c r="A4" s="182" t="s">
        <v>1323</v>
      </c>
      <c r="B4" s="21" t="s">
        <v>35</v>
      </c>
      <c r="C4" s="21" t="s">
        <v>36</v>
      </c>
      <c r="D4" s="271" t="s">
        <v>1324</v>
      </c>
      <c r="E4" s="271" t="s">
        <v>1325</v>
      </c>
      <c r="F4" s="271" t="s">
        <v>1326</v>
      </c>
      <c r="G4" s="138" t="s">
        <v>40</v>
      </c>
      <c r="H4" s="239" t="s">
        <v>1327</v>
      </c>
      <c r="I4" s="292"/>
    </row>
    <row r="5" spans="1:9" s="226" customFormat="1" ht="17.25" customHeight="1">
      <c r="A5" s="185" t="s">
        <v>1328</v>
      </c>
      <c r="B5" s="187"/>
      <c r="C5" s="187"/>
      <c r="D5" s="240"/>
      <c r="E5" s="236"/>
      <c r="F5" s="240"/>
      <c r="G5" s="240"/>
      <c r="H5" s="282"/>
      <c r="I5" s="292"/>
    </row>
    <row r="6" spans="1:9" s="226" customFormat="1" ht="17.25" customHeight="1">
      <c r="A6" s="185" t="s">
        <v>1329</v>
      </c>
      <c r="B6" s="187"/>
      <c r="C6" s="187"/>
      <c r="D6" s="240"/>
      <c r="E6" s="236"/>
      <c r="F6" s="240"/>
      <c r="G6" s="240"/>
      <c r="H6" s="246"/>
      <c r="I6" s="293"/>
    </row>
    <row r="7" spans="1:9" s="226" customFormat="1" ht="17.25" customHeight="1">
      <c r="A7" s="185" t="s">
        <v>1330</v>
      </c>
      <c r="B7" s="187"/>
      <c r="C7" s="187"/>
      <c r="D7" s="240"/>
      <c r="E7" s="236"/>
      <c r="F7" s="240"/>
      <c r="G7" s="240"/>
      <c r="H7" s="283"/>
      <c r="I7" s="294"/>
    </row>
    <row r="8" spans="1:9" s="226" customFormat="1" ht="17.25" customHeight="1">
      <c r="A8" s="185" t="s">
        <v>1331</v>
      </c>
      <c r="B8" s="187"/>
      <c r="C8" s="187"/>
      <c r="D8" s="240"/>
      <c r="E8" s="236"/>
      <c r="F8" s="240"/>
      <c r="G8" s="240"/>
      <c r="H8" s="284"/>
      <c r="I8" s="295"/>
    </row>
    <row r="9" spans="1:9" s="226" customFormat="1" ht="17.25" customHeight="1">
      <c r="A9" s="185" t="s">
        <v>1332</v>
      </c>
      <c r="B9" s="187"/>
      <c r="C9" s="187"/>
      <c r="D9" s="240"/>
      <c r="E9" s="236"/>
      <c r="F9" s="240"/>
      <c r="G9" s="240"/>
      <c r="H9" s="283"/>
      <c r="I9" s="294"/>
    </row>
    <row r="10" spans="1:9" s="226" customFormat="1" ht="17.25" customHeight="1">
      <c r="A10" s="185" t="s">
        <v>1333</v>
      </c>
      <c r="B10" s="187"/>
      <c r="C10" s="187"/>
      <c r="D10" s="240"/>
      <c r="E10" s="236"/>
      <c r="F10" s="240"/>
      <c r="G10" s="240"/>
      <c r="H10" s="246"/>
      <c r="I10" s="293"/>
    </row>
    <row r="11" spans="1:9" s="226" customFormat="1" ht="17.25" customHeight="1">
      <c r="A11" s="185" t="s">
        <v>1334</v>
      </c>
      <c r="B11" s="187"/>
      <c r="C11" s="187"/>
      <c r="D11" s="236"/>
      <c r="E11" s="236"/>
      <c r="F11" s="236"/>
      <c r="G11" s="240"/>
      <c r="H11" s="246"/>
      <c r="I11" s="293"/>
    </row>
    <row r="12" spans="1:9" s="226" customFormat="1" ht="17.25" customHeight="1">
      <c r="A12" s="185" t="s">
        <v>1335</v>
      </c>
      <c r="B12" s="187"/>
      <c r="C12" s="187"/>
      <c r="D12" s="236"/>
      <c r="E12" s="236"/>
      <c r="F12" s="236"/>
      <c r="G12" s="240"/>
      <c r="H12" s="246"/>
      <c r="I12" s="293"/>
    </row>
    <row r="13" spans="1:9" s="226" customFormat="1" ht="17.25" customHeight="1">
      <c r="A13" s="185" t="s">
        <v>1336</v>
      </c>
      <c r="B13" s="201"/>
      <c r="C13" s="187"/>
      <c r="D13" s="236"/>
      <c r="E13" s="236"/>
      <c r="F13" s="236"/>
      <c r="G13" s="240"/>
      <c r="H13" s="246"/>
      <c r="I13" s="293"/>
    </row>
    <row r="14" spans="1:9" s="226" customFormat="1" ht="17.25" customHeight="1">
      <c r="A14" s="185" t="s">
        <v>1337</v>
      </c>
      <c r="B14" s="201"/>
      <c r="C14" s="187">
        <v>352</v>
      </c>
      <c r="D14" s="236">
        <v>589</v>
      </c>
      <c r="E14" s="236">
        <f aca="true" t="shared" si="0" ref="E14:E16">D14/C14*100</f>
        <v>167.32954545454547</v>
      </c>
      <c r="F14" s="236">
        <v>265</v>
      </c>
      <c r="G14" s="240">
        <f aca="true" t="shared" si="1" ref="G14:G16">(D14-F14)/F14*100</f>
        <v>122.26415094339622</v>
      </c>
      <c r="H14" s="283"/>
      <c r="I14" s="294"/>
    </row>
    <row r="15" spans="1:9" s="227" customFormat="1" ht="17.25" customHeight="1">
      <c r="A15" s="185" t="s">
        <v>1338</v>
      </c>
      <c r="B15" s="201"/>
      <c r="C15" s="187">
        <v>84</v>
      </c>
      <c r="D15" s="236">
        <v>119</v>
      </c>
      <c r="E15" s="236">
        <f t="shared" si="0"/>
        <v>141.66666666666669</v>
      </c>
      <c r="F15" s="236">
        <v>75</v>
      </c>
      <c r="G15" s="240">
        <f t="shared" si="1"/>
        <v>58.666666666666664</v>
      </c>
      <c r="H15" s="246"/>
      <c r="I15" s="293"/>
    </row>
    <row r="16" spans="1:9" s="227" customFormat="1" ht="17.25" customHeight="1">
      <c r="A16" s="185" t="s">
        <v>1339</v>
      </c>
      <c r="B16" s="187">
        <v>49500</v>
      </c>
      <c r="C16" s="187">
        <v>14564</v>
      </c>
      <c r="D16" s="236">
        <v>19029</v>
      </c>
      <c r="E16" s="236">
        <f t="shared" si="0"/>
        <v>130.6577863224389</v>
      </c>
      <c r="F16" s="240">
        <v>9192</v>
      </c>
      <c r="G16" s="240">
        <f t="shared" si="1"/>
        <v>107.01697127937338</v>
      </c>
      <c r="H16" s="285"/>
      <c r="I16" s="296"/>
    </row>
    <row r="17" spans="1:9" s="227" customFormat="1" ht="17.25" customHeight="1">
      <c r="A17" s="185" t="s">
        <v>1340</v>
      </c>
      <c r="B17" s="187"/>
      <c r="C17" s="187"/>
      <c r="D17" s="236"/>
      <c r="E17" s="236"/>
      <c r="F17" s="236"/>
      <c r="G17" s="240"/>
      <c r="H17" s="246"/>
      <c r="I17" s="293"/>
    </row>
    <row r="18" spans="1:9" s="227" customFormat="1" ht="17.25" customHeight="1">
      <c r="A18" s="185" t="s">
        <v>1341</v>
      </c>
      <c r="B18" s="187"/>
      <c r="C18" s="187"/>
      <c r="D18" s="236"/>
      <c r="E18" s="236"/>
      <c r="F18" s="236"/>
      <c r="G18" s="240"/>
      <c r="H18" s="246"/>
      <c r="I18" s="293"/>
    </row>
    <row r="19" spans="1:9" s="227" customFormat="1" ht="17.25" customHeight="1">
      <c r="A19" s="185" t="s">
        <v>1342</v>
      </c>
      <c r="B19" s="187"/>
      <c r="C19" s="187">
        <v>2</v>
      </c>
      <c r="D19" s="236">
        <v>2</v>
      </c>
      <c r="E19" s="236">
        <f>D19/C19*100</f>
        <v>100</v>
      </c>
      <c r="F19" s="240">
        <v>1</v>
      </c>
      <c r="G19" s="240">
        <f>(D19-F19)/F19*100</f>
        <v>100</v>
      </c>
      <c r="H19" s="246"/>
      <c r="I19" s="293"/>
    </row>
    <row r="20" spans="1:9" s="227" customFormat="1" ht="17.25" customHeight="1">
      <c r="A20" s="185" t="s">
        <v>1343</v>
      </c>
      <c r="B20" s="201"/>
      <c r="C20" s="187"/>
      <c r="D20" s="236"/>
      <c r="E20" s="236"/>
      <c r="F20" s="236"/>
      <c r="G20" s="240"/>
      <c r="H20" s="246"/>
      <c r="I20" s="293"/>
    </row>
    <row r="21" spans="1:9" s="227" customFormat="1" ht="17.25" customHeight="1">
      <c r="A21" s="185" t="s">
        <v>1344</v>
      </c>
      <c r="B21" s="201"/>
      <c r="C21" s="187"/>
      <c r="D21" s="236"/>
      <c r="E21" s="236"/>
      <c r="F21" s="236"/>
      <c r="G21" s="240"/>
      <c r="H21" s="246"/>
      <c r="I21" s="293"/>
    </row>
    <row r="22" spans="1:9" s="227" customFormat="1" ht="17.25" customHeight="1">
      <c r="A22" s="185" t="s">
        <v>1345</v>
      </c>
      <c r="B22" s="201"/>
      <c r="C22" s="187"/>
      <c r="D22" s="236"/>
      <c r="E22" s="236"/>
      <c r="F22" s="236"/>
      <c r="G22" s="240"/>
      <c r="H22" s="246"/>
      <c r="I22" s="293"/>
    </row>
    <row r="23" spans="1:9" s="227" customFormat="1" ht="17.25" customHeight="1">
      <c r="A23" s="272" t="s">
        <v>1346</v>
      </c>
      <c r="B23" s="201"/>
      <c r="C23" s="187"/>
      <c r="D23" s="236"/>
      <c r="E23" s="236"/>
      <c r="F23" s="236"/>
      <c r="G23" s="240"/>
      <c r="H23" s="246"/>
      <c r="I23" s="293"/>
    </row>
    <row r="24" spans="1:9" s="227" customFormat="1" ht="25.5" customHeight="1">
      <c r="A24" s="185" t="s">
        <v>1347</v>
      </c>
      <c r="B24" s="201"/>
      <c r="C24" s="187"/>
      <c r="D24" s="236"/>
      <c r="E24" s="236"/>
      <c r="F24" s="236"/>
      <c r="G24" s="240"/>
      <c r="H24" s="286"/>
      <c r="I24" s="293"/>
    </row>
    <row r="25" spans="1:9" s="227" customFormat="1" ht="24.75" customHeight="1">
      <c r="A25" s="272" t="s">
        <v>1348</v>
      </c>
      <c r="B25" s="273"/>
      <c r="C25" s="274"/>
      <c r="D25" s="236"/>
      <c r="E25" s="236"/>
      <c r="F25" s="236"/>
      <c r="G25" s="240"/>
      <c r="H25" s="287"/>
      <c r="I25" s="297"/>
    </row>
    <row r="26" spans="1:9" s="227" customFormat="1" ht="24.75" customHeight="1">
      <c r="A26" s="203" t="s">
        <v>68</v>
      </c>
      <c r="B26" s="196">
        <f aca="true" t="shared" si="2" ref="B26:F26">SUM(B5:B25)</f>
        <v>49500</v>
      </c>
      <c r="C26" s="196">
        <f t="shared" si="2"/>
        <v>15002</v>
      </c>
      <c r="D26" s="196">
        <f t="shared" si="2"/>
        <v>19739</v>
      </c>
      <c r="E26" s="288">
        <f aca="true" t="shared" si="3" ref="E26:E29">D26/C26*100</f>
        <v>131.5757898946807</v>
      </c>
      <c r="F26" s="278">
        <f t="shared" si="2"/>
        <v>9533</v>
      </c>
      <c r="G26" s="257">
        <f aca="true" t="shared" si="4" ref="G26:G29">(D26-F26)/F26*100</f>
        <v>107.05968740165741</v>
      </c>
      <c r="H26" s="287"/>
      <c r="I26" s="297"/>
    </row>
    <row r="27" spans="1:9" s="227" customFormat="1" ht="24.75" customHeight="1">
      <c r="A27" s="275" t="s">
        <v>1349</v>
      </c>
      <c r="B27" s="196">
        <f aca="true" t="shared" si="5" ref="B27:F27">B28+B31+B32+B34+B35</f>
        <v>0</v>
      </c>
      <c r="C27" s="196">
        <f t="shared" si="5"/>
        <v>12227</v>
      </c>
      <c r="D27" s="196">
        <f t="shared" si="5"/>
        <v>12417</v>
      </c>
      <c r="E27" s="288">
        <f t="shared" si="3"/>
        <v>101.55393800605216</v>
      </c>
      <c r="F27" s="288">
        <f t="shared" si="5"/>
        <v>2750</v>
      </c>
      <c r="G27" s="257">
        <f t="shared" si="4"/>
        <v>351.52727272727276</v>
      </c>
      <c r="H27" s="287"/>
      <c r="I27" s="297"/>
    </row>
    <row r="28" spans="1:9" s="227" customFormat="1" ht="24.75" customHeight="1">
      <c r="A28" s="276" t="s">
        <v>1350</v>
      </c>
      <c r="B28" s="187">
        <f aca="true" t="shared" si="6" ref="B28:F28">SUM(B29:B30)</f>
        <v>0</v>
      </c>
      <c r="C28" s="187">
        <f t="shared" si="6"/>
        <v>2227</v>
      </c>
      <c r="D28" s="187">
        <f t="shared" si="6"/>
        <v>2417</v>
      </c>
      <c r="E28" s="236">
        <f t="shared" si="3"/>
        <v>108.5316569375842</v>
      </c>
      <c r="F28" s="236">
        <f t="shared" si="6"/>
        <v>550</v>
      </c>
      <c r="G28" s="240">
        <f t="shared" si="4"/>
        <v>339.45454545454544</v>
      </c>
      <c r="H28" s="286"/>
      <c r="I28" s="293"/>
    </row>
    <row r="29" spans="1:9" s="227" customFormat="1" ht="24.75" customHeight="1">
      <c r="A29" s="276" t="s">
        <v>1351</v>
      </c>
      <c r="B29" s="187"/>
      <c r="C29" s="187">
        <v>2227</v>
      </c>
      <c r="D29" s="236">
        <v>2417</v>
      </c>
      <c r="E29" s="236">
        <f t="shared" si="3"/>
        <v>108.5316569375842</v>
      </c>
      <c r="F29" s="236">
        <v>550</v>
      </c>
      <c r="G29" s="240">
        <f t="shared" si="4"/>
        <v>339.45454545454544</v>
      </c>
      <c r="H29" s="286"/>
      <c r="I29" s="293"/>
    </row>
    <row r="30" spans="1:9" s="227" customFormat="1" ht="24.75" customHeight="1">
      <c r="A30" s="276" t="s">
        <v>1352</v>
      </c>
      <c r="B30" s="206"/>
      <c r="C30" s="187"/>
      <c r="D30" s="236"/>
      <c r="E30" s="236"/>
      <c r="F30" s="236"/>
      <c r="G30" s="240"/>
      <c r="H30" s="286"/>
      <c r="I30" s="293"/>
    </row>
    <row r="31" spans="1:9" s="227" customFormat="1" ht="24.75" customHeight="1">
      <c r="A31" s="277" t="s">
        <v>1353</v>
      </c>
      <c r="B31" s="209"/>
      <c r="C31" s="194"/>
      <c r="D31" s="278"/>
      <c r="E31" s="236"/>
      <c r="F31" s="278"/>
      <c r="G31" s="240"/>
      <c r="H31" s="289"/>
      <c r="I31" s="297"/>
    </row>
    <row r="32" spans="1:8" ht="18" customHeight="1">
      <c r="A32" s="276" t="s">
        <v>1354</v>
      </c>
      <c r="B32" s="206"/>
      <c r="C32" s="187"/>
      <c r="D32" s="279"/>
      <c r="E32" s="236"/>
      <c r="F32" s="279"/>
      <c r="G32" s="240"/>
      <c r="H32" s="290"/>
    </row>
    <row r="33" spans="1:8" ht="18" customHeight="1">
      <c r="A33" s="276" t="s">
        <v>1355</v>
      </c>
      <c r="B33" s="206"/>
      <c r="C33" s="187"/>
      <c r="D33" s="279"/>
      <c r="E33" s="236"/>
      <c r="F33" s="279"/>
      <c r="G33" s="240"/>
      <c r="H33" s="290"/>
    </row>
    <row r="34" spans="1:8" ht="18" customHeight="1">
      <c r="A34" s="280" t="s">
        <v>1356</v>
      </c>
      <c r="B34" s="206"/>
      <c r="C34" s="187"/>
      <c r="D34" s="279"/>
      <c r="E34" s="236"/>
      <c r="F34" s="279"/>
      <c r="G34" s="240"/>
      <c r="H34" s="290"/>
    </row>
    <row r="35" spans="1:8" ht="18" customHeight="1">
      <c r="A35" s="280" t="s">
        <v>1357</v>
      </c>
      <c r="B35" s="206"/>
      <c r="C35" s="187">
        <v>10000</v>
      </c>
      <c r="D35" s="187">
        <v>10000</v>
      </c>
      <c r="E35" s="236">
        <f>D35/C35*100</f>
        <v>100</v>
      </c>
      <c r="F35" s="236">
        <v>2200</v>
      </c>
      <c r="G35" s="240">
        <f>(D35-F35)/F35*100</f>
        <v>354.54545454545456</v>
      </c>
      <c r="H35" s="290"/>
    </row>
    <row r="36" spans="1:8" s="264" customFormat="1" ht="18" customHeight="1">
      <c r="A36" s="203" t="s">
        <v>1211</v>
      </c>
      <c r="B36" s="196">
        <f aca="true" t="shared" si="7" ref="B36:F36">B26+B27</f>
        <v>49500</v>
      </c>
      <c r="C36" s="196">
        <f t="shared" si="7"/>
        <v>27229</v>
      </c>
      <c r="D36" s="196">
        <f t="shared" si="7"/>
        <v>32156</v>
      </c>
      <c r="E36" s="288">
        <f>D36/C36*100</f>
        <v>118.09467846781006</v>
      </c>
      <c r="F36" s="288">
        <f t="shared" si="7"/>
        <v>12283</v>
      </c>
      <c r="G36" s="257">
        <f>(D36-F36)/F36*100</f>
        <v>161.7927216478059</v>
      </c>
      <c r="H36" s="290"/>
    </row>
    <row r="48" ht="17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" right="0.59" top="0.71" bottom="0.5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76"/>
  <sheetViews>
    <sheetView showGridLines="0" showZeros="0" workbookViewId="0" topLeftCell="A1">
      <pane xSplit="1" ySplit="4" topLeftCell="B63" activePane="bottomRight" state="frozen"/>
      <selection pane="bottomRight" activeCell="G10" sqref="G10"/>
    </sheetView>
  </sheetViews>
  <sheetFormatPr defaultColWidth="9.00390625" defaultRowHeight="20.25" customHeight="1"/>
  <cols>
    <col min="1" max="1" width="53.375" style="228" customWidth="1"/>
    <col min="2" max="4" width="10.375" style="228" bestFit="1" customWidth="1"/>
    <col min="5" max="5" width="10.125" style="228" bestFit="1" customWidth="1"/>
    <col min="6" max="6" width="10.375" style="228" bestFit="1" customWidth="1"/>
    <col min="7" max="7" width="9.375" style="228" bestFit="1" customWidth="1"/>
    <col min="8" max="8" width="8.75390625" style="228" customWidth="1"/>
    <col min="9" max="16384" width="9.00390625" style="229" customWidth="1"/>
  </cols>
  <sheetData>
    <row r="1" ht="20.25" customHeight="1">
      <c r="A1" s="230" t="s">
        <v>1358</v>
      </c>
    </row>
    <row r="2" spans="1:8" ht="27.75" customHeight="1">
      <c r="A2" s="231" t="s">
        <v>1359</v>
      </c>
      <c r="B2" s="231"/>
      <c r="C2" s="231"/>
      <c r="D2" s="231"/>
      <c r="E2" s="231"/>
      <c r="F2" s="231"/>
      <c r="G2" s="231"/>
      <c r="H2" s="231"/>
    </row>
    <row r="3" spans="1:8" ht="20.25" customHeight="1">
      <c r="A3" s="232"/>
      <c r="B3" s="232"/>
      <c r="C3" s="233"/>
      <c r="D3" s="233"/>
      <c r="H3" s="238" t="s">
        <v>33</v>
      </c>
    </row>
    <row r="4" spans="1:8" s="226" customFormat="1" ht="24.75" customHeight="1">
      <c r="A4" s="21" t="s">
        <v>1360</v>
      </c>
      <c r="B4" s="21" t="s">
        <v>35</v>
      </c>
      <c r="C4" s="21" t="s">
        <v>36</v>
      </c>
      <c r="D4" s="234" t="s">
        <v>1324</v>
      </c>
      <c r="E4" s="234" t="s">
        <v>1325</v>
      </c>
      <c r="F4" s="234" t="s">
        <v>1326</v>
      </c>
      <c r="G4" s="138" t="s">
        <v>40</v>
      </c>
      <c r="H4" s="239" t="s">
        <v>1327</v>
      </c>
    </row>
    <row r="5" spans="1:8" s="226" customFormat="1" ht="24.75" customHeight="1">
      <c r="A5" s="184" t="s">
        <v>1361</v>
      </c>
      <c r="B5" s="183"/>
      <c r="C5" s="235"/>
      <c r="D5" s="236"/>
      <c r="E5" s="240"/>
      <c r="F5" s="241"/>
      <c r="G5" s="240"/>
      <c r="H5" s="242"/>
    </row>
    <row r="6" spans="1:8" s="226" customFormat="1" ht="24.75" customHeight="1">
      <c r="A6" s="185" t="s">
        <v>1362</v>
      </c>
      <c r="B6" s="186"/>
      <c r="C6" s="187"/>
      <c r="D6" s="236"/>
      <c r="E6" s="240"/>
      <c r="F6" s="236">
        <v>1</v>
      </c>
      <c r="G6" s="240">
        <f aca="true" t="shared" si="0" ref="G6:G9">(D6-F6)/F6*100</f>
        <v>-100</v>
      </c>
      <c r="H6" s="242"/>
    </row>
    <row r="7" spans="1:8" s="226" customFormat="1" ht="24.75" customHeight="1">
      <c r="A7" s="185" t="s">
        <v>1363</v>
      </c>
      <c r="B7" s="187"/>
      <c r="C7" s="187"/>
      <c r="D7" s="236">
        <f>D8</f>
        <v>2</v>
      </c>
      <c r="E7" s="240"/>
      <c r="F7" s="236">
        <f>F8</f>
        <v>5</v>
      </c>
      <c r="G7" s="240">
        <f t="shared" si="0"/>
        <v>-60</v>
      </c>
      <c r="H7" s="242"/>
    </row>
    <row r="8" spans="1:8" s="226" customFormat="1" ht="24.75" customHeight="1">
      <c r="A8" s="188" t="s">
        <v>1364</v>
      </c>
      <c r="B8" s="187"/>
      <c r="C8" s="187"/>
      <c r="D8" s="236">
        <f>D9</f>
        <v>2</v>
      </c>
      <c r="E8" s="240"/>
      <c r="F8" s="236">
        <f>F9</f>
        <v>5</v>
      </c>
      <c r="G8" s="240">
        <f t="shared" si="0"/>
        <v>-60</v>
      </c>
      <c r="H8" s="242"/>
    </row>
    <row r="9" spans="1:8" s="226" customFormat="1" ht="24.75" customHeight="1">
      <c r="A9" s="188" t="s">
        <v>1365</v>
      </c>
      <c r="B9" s="187"/>
      <c r="C9" s="187"/>
      <c r="D9" s="236">
        <v>2</v>
      </c>
      <c r="E9" s="240"/>
      <c r="F9" s="236">
        <v>5</v>
      </c>
      <c r="G9" s="240">
        <f t="shared" si="0"/>
        <v>-60</v>
      </c>
      <c r="H9" s="242"/>
    </row>
    <row r="10" spans="1:8" s="226" customFormat="1" ht="24.75" customHeight="1">
      <c r="A10" s="185" t="s">
        <v>1366</v>
      </c>
      <c r="B10" s="187"/>
      <c r="C10" s="187"/>
      <c r="D10" s="236"/>
      <c r="E10" s="240"/>
      <c r="F10" s="243"/>
      <c r="G10" s="240"/>
      <c r="H10" s="242"/>
    </row>
    <row r="11" spans="1:8" s="226" customFormat="1" ht="24.75" customHeight="1">
      <c r="A11" s="185" t="s">
        <v>1367</v>
      </c>
      <c r="B11" s="187">
        <f>B12+B16+B26+B35+B36</f>
        <v>0</v>
      </c>
      <c r="C11" s="187">
        <f>C12+C16+C26+C31+C35+C36+C42</f>
        <v>438</v>
      </c>
      <c r="D11" s="187">
        <f>D12+D16+D26+D31+D35+D36+D42</f>
        <v>16715</v>
      </c>
      <c r="E11" s="240">
        <f>D11/C11*100</f>
        <v>3816.2100456621006</v>
      </c>
      <c r="F11" s="243">
        <f>F12+F16+F26+F31+F35+F36</f>
        <v>8663</v>
      </c>
      <c r="G11" s="240">
        <f>(D11-F11)/F11*100</f>
        <v>92.94701604524991</v>
      </c>
      <c r="H11" s="242"/>
    </row>
    <row r="12" spans="1:8" s="226" customFormat="1" ht="24.75" customHeight="1">
      <c r="A12" s="185" t="s">
        <v>1368</v>
      </c>
      <c r="B12" s="187">
        <f>SUM(B13:B15)</f>
        <v>0</v>
      </c>
      <c r="C12" s="237"/>
      <c r="D12" s="236"/>
      <c r="E12" s="240"/>
      <c r="F12" s="243"/>
      <c r="G12" s="240"/>
      <c r="H12" s="244"/>
    </row>
    <row r="13" spans="1:8" s="226" customFormat="1" ht="24.75" customHeight="1">
      <c r="A13" s="188" t="s">
        <v>1369</v>
      </c>
      <c r="B13" s="187"/>
      <c r="C13" s="237"/>
      <c r="D13" s="236"/>
      <c r="E13" s="240"/>
      <c r="F13" s="243"/>
      <c r="G13" s="240"/>
      <c r="H13" s="242"/>
    </row>
    <row r="14" spans="1:8" s="226" customFormat="1" ht="24.75" customHeight="1">
      <c r="A14" s="188" t="s">
        <v>1370</v>
      </c>
      <c r="B14" s="187"/>
      <c r="C14" s="187"/>
      <c r="D14" s="236"/>
      <c r="E14" s="240"/>
      <c r="F14" s="243"/>
      <c r="G14" s="240"/>
      <c r="H14" s="242"/>
    </row>
    <row r="15" spans="1:8" s="226" customFormat="1" ht="24.75" customHeight="1">
      <c r="A15" s="189" t="s">
        <v>1371</v>
      </c>
      <c r="B15" s="187"/>
      <c r="C15" s="187"/>
      <c r="D15" s="236"/>
      <c r="E15" s="240"/>
      <c r="F15" s="243"/>
      <c r="G15" s="240"/>
      <c r="H15" s="242"/>
    </row>
    <row r="16" spans="1:8" s="226" customFormat="1" ht="24.75" customHeight="1">
      <c r="A16" s="185" t="s">
        <v>1372</v>
      </c>
      <c r="B16" s="187">
        <f>SUM(B17:B24)</f>
        <v>0</v>
      </c>
      <c r="C16" s="187">
        <f aca="true" t="shared" si="1" ref="C16:F16">SUM(C17:C25)</f>
        <v>0</v>
      </c>
      <c r="D16" s="236">
        <f t="shared" si="1"/>
        <v>16005</v>
      </c>
      <c r="E16" s="240"/>
      <c r="F16" s="243">
        <f t="shared" si="1"/>
        <v>8322</v>
      </c>
      <c r="G16" s="240">
        <f aca="true" t="shared" si="2" ref="G16:G20">(D16-F16)/F16*100</f>
        <v>92.32155731795243</v>
      </c>
      <c r="H16" s="242"/>
    </row>
    <row r="17" spans="1:8" s="226" customFormat="1" ht="24.75" customHeight="1">
      <c r="A17" s="188" t="s">
        <v>1373</v>
      </c>
      <c r="B17" s="187"/>
      <c r="C17" s="187"/>
      <c r="D17" s="236">
        <v>4996</v>
      </c>
      <c r="E17" s="240"/>
      <c r="F17" s="243">
        <v>1899</v>
      </c>
      <c r="G17" s="240">
        <f t="shared" si="2"/>
        <v>163.0858346498157</v>
      </c>
      <c r="H17" s="242"/>
    </row>
    <row r="18" spans="1:8" s="226" customFormat="1" ht="24.75" customHeight="1">
      <c r="A18" s="188" t="s">
        <v>1374</v>
      </c>
      <c r="B18" s="187"/>
      <c r="C18" s="187"/>
      <c r="D18" s="236"/>
      <c r="E18" s="240"/>
      <c r="F18" s="243"/>
      <c r="G18" s="240"/>
      <c r="H18" s="244"/>
    </row>
    <row r="19" spans="1:8" s="226" customFormat="1" ht="24.75" customHeight="1">
      <c r="A19" s="188" t="s">
        <v>1375</v>
      </c>
      <c r="B19" s="187"/>
      <c r="C19" s="187"/>
      <c r="D19" s="236"/>
      <c r="E19" s="240"/>
      <c r="F19" s="243">
        <v>1072</v>
      </c>
      <c r="G19" s="240">
        <f t="shared" si="2"/>
        <v>-100</v>
      </c>
      <c r="H19" s="244"/>
    </row>
    <row r="20" spans="1:8" s="226" customFormat="1" ht="24.75" customHeight="1">
      <c r="A20" s="188" t="s">
        <v>1376</v>
      </c>
      <c r="B20" s="187"/>
      <c r="C20" s="187"/>
      <c r="D20" s="236"/>
      <c r="E20" s="240"/>
      <c r="F20" s="241">
        <v>5322</v>
      </c>
      <c r="G20" s="240">
        <f t="shared" si="2"/>
        <v>-100</v>
      </c>
      <c r="H20" s="244"/>
    </row>
    <row r="21" spans="1:8" s="226" customFormat="1" ht="24.75" customHeight="1">
      <c r="A21" s="188" t="s">
        <v>1377</v>
      </c>
      <c r="B21" s="187"/>
      <c r="C21" s="187"/>
      <c r="D21" s="236">
        <v>10979</v>
      </c>
      <c r="E21" s="240"/>
      <c r="F21" s="241"/>
      <c r="G21" s="240"/>
      <c r="H21" s="244"/>
    </row>
    <row r="22" spans="1:8" s="226" customFormat="1" ht="24.75" customHeight="1">
      <c r="A22" s="188" t="s">
        <v>1378</v>
      </c>
      <c r="B22" s="187"/>
      <c r="C22" s="187"/>
      <c r="D22" s="236">
        <v>30</v>
      </c>
      <c r="E22" s="240"/>
      <c r="F22" s="241">
        <v>29</v>
      </c>
      <c r="G22" s="240">
        <f>(D22-F22)/F22*100</f>
        <v>3.4482758620689653</v>
      </c>
      <c r="H22" s="245"/>
    </row>
    <row r="23" spans="1:8" s="226" customFormat="1" ht="24.75" customHeight="1">
      <c r="A23" s="188" t="s">
        <v>1371</v>
      </c>
      <c r="B23" s="187"/>
      <c r="C23" s="187"/>
      <c r="D23" s="236"/>
      <c r="E23" s="240"/>
      <c r="F23" s="241"/>
      <c r="G23" s="240"/>
      <c r="H23" s="246"/>
    </row>
    <row r="24" spans="1:8" s="226" customFormat="1" ht="24.75" customHeight="1">
      <c r="A24" s="188" t="s">
        <v>1370</v>
      </c>
      <c r="B24" s="187"/>
      <c r="C24" s="187"/>
      <c r="D24" s="236"/>
      <c r="E24" s="240"/>
      <c r="F24" s="236"/>
      <c r="G24" s="240"/>
      <c r="H24" s="244"/>
    </row>
    <row r="25" spans="1:8" s="226" customFormat="1" ht="24.75" customHeight="1">
      <c r="A25" s="188" t="s">
        <v>1379</v>
      </c>
      <c r="B25" s="187"/>
      <c r="C25" s="187"/>
      <c r="D25" s="236"/>
      <c r="E25" s="240"/>
      <c r="F25" s="236"/>
      <c r="G25" s="240"/>
      <c r="H25" s="244"/>
    </row>
    <row r="26" spans="1:8" s="226" customFormat="1" ht="24.75" customHeight="1">
      <c r="A26" s="185" t="s">
        <v>1380</v>
      </c>
      <c r="B26" s="187">
        <f>SUM(B27:B30)</f>
        <v>0</v>
      </c>
      <c r="C26" s="187"/>
      <c r="D26" s="236"/>
      <c r="E26" s="240"/>
      <c r="F26" s="236"/>
      <c r="G26" s="240"/>
      <c r="H26" s="244"/>
    </row>
    <row r="27" spans="1:8" s="226" customFormat="1" ht="24.75" customHeight="1">
      <c r="A27" s="188" t="s">
        <v>1381</v>
      </c>
      <c r="B27" s="187"/>
      <c r="C27" s="187"/>
      <c r="D27" s="236"/>
      <c r="E27" s="240"/>
      <c r="F27" s="236"/>
      <c r="G27" s="240"/>
      <c r="H27" s="247"/>
    </row>
    <row r="28" spans="1:8" s="226" customFormat="1" ht="24.75" customHeight="1">
      <c r="A28" s="188" t="s">
        <v>1382</v>
      </c>
      <c r="B28" s="187"/>
      <c r="C28" s="187"/>
      <c r="D28" s="236"/>
      <c r="E28" s="240"/>
      <c r="F28" s="236"/>
      <c r="G28" s="240"/>
      <c r="H28" s="248"/>
    </row>
    <row r="29" spans="1:8" s="226" customFormat="1" ht="24.75" customHeight="1">
      <c r="A29" s="188" t="s">
        <v>1383</v>
      </c>
      <c r="B29" s="187"/>
      <c r="C29" s="187"/>
      <c r="D29" s="236"/>
      <c r="E29" s="240"/>
      <c r="F29" s="236"/>
      <c r="G29" s="240"/>
      <c r="H29" s="248"/>
    </row>
    <row r="30" spans="1:8" s="226" customFormat="1" ht="24.75" customHeight="1">
      <c r="A30" s="188" t="s">
        <v>1384</v>
      </c>
      <c r="B30" s="187"/>
      <c r="C30" s="187"/>
      <c r="D30" s="236"/>
      <c r="E30" s="240"/>
      <c r="F30" s="236"/>
      <c r="G30" s="240"/>
      <c r="H30" s="248"/>
    </row>
    <row r="31" spans="1:8" s="226" customFormat="1" ht="24.75" customHeight="1">
      <c r="A31" s="185" t="s">
        <v>1385</v>
      </c>
      <c r="B31" s="187"/>
      <c r="C31" s="187">
        <f aca="true" t="shared" si="3" ref="C31:F31">SUM(C32:C34)</f>
        <v>352</v>
      </c>
      <c r="D31" s="236">
        <f t="shared" si="3"/>
        <v>589</v>
      </c>
      <c r="E31" s="240">
        <f aca="true" t="shared" si="4" ref="E31:E37">D31/C31*100</f>
        <v>167.32954545454547</v>
      </c>
      <c r="F31" s="236">
        <f t="shared" si="3"/>
        <v>265</v>
      </c>
      <c r="G31" s="240">
        <f aca="true" t="shared" si="5" ref="G31:G37">(D31-F31)/F31*100</f>
        <v>122.26415094339622</v>
      </c>
      <c r="H31" s="249"/>
    </row>
    <row r="32" spans="1:8" s="226" customFormat="1" ht="24.75" customHeight="1">
      <c r="A32" s="188" t="s">
        <v>1386</v>
      </c>
      <c r="B32" s="187"/>
      <c r="C32" s="187">
        <v>352</v>
      </c>
      <c r="D32" s="236">
        <v>589</v>
      </c>
      <c r="E32" s="240">
        <f t="shared" si="4"/>
        <v>167.32954545454547</v>
      </c>
      <c r="F32" s="236">
        <v>265</v>
      </c>
      <c r="G32" s="240">
        <f t="shared" si="5"/>
        <v>122.26415094339622</v>
      </c>
      <c r="H32" s="249"/>
    </row>
    <row r="33" spans="1:8" s="226" customFormat="1" ht="24.75" customHeight="1">
      <c r="A33" s="188" t="s">
        <v>1387</v>
      </c>
      <c r="B33" s="187"/>
      <c r="C33" s="187"/>
      <c r="D33" s="236"/>
      <c r="E33" s="240"/>
      <c r="F33" s="236"/>
      <c r="G33" s="240"/>
      <c r="H33" s="248"/>
    </row>
    <row r="34" spans="1:8" s="226" customFormat="1" ht="24.75" customHeight="1">
      <c r="A34" s="188" t="s">
        <v>1388</v>
      </c>
      <c r="B34" s="187"/>
      <c r="C34" s="187"/>
      <c r="D34" s="236"/>
      <c r="E34" s="240"/>
      <c r="F34" s="243"/>
      <c r="G34" s="240"/>
      <c r="H34" s="248"/>
    </row>
    <row r="35" spans="1:8" s="226" customFormat="1" ht="24.75" customHeight="1">
      <c r="A35" s="185" t="s">
        <v>1389</v>
      </c>
      <c r="B35" s="187"/>
      <c r="C35" s="187">
        <v>84</v>
      </c>
      <c r="D35" s="236">
        <v>119</v>
      </c>
      <c r="E35" s="240">
        <f t="shared" si="4"/>
        <v>141.66666666666669</v>
      </c>
      <c r="F35" s="243">
        <v>75</v>
      </c>
      <c r="G35" s="240">
        <f t="shared" si="5"/>
        <v>58.666666666666664</v>
      </c>
      <c r="H35" s="242"/>
    </row>
    <row r="36" spans="1:8" s="226" customFormat="1" ht="24.75" customHeight="1">
      <c r="A36" s="185" t="s">
        <v>1390</v>
      </c>
      <c r="B36" s="187">
        <f>SUM(B37:B41)</f>
        <v>0</v>
      </c>
      <c r="C36" s="187">
        <f>C37</f>
        <v>2</v>
      </c>
      <c r="D36" s="236">
        <f>SUM(D37:D41)</f>
        <v>2</v>
      </c>
      <c r="E36" s="240">
        <f t="shared" si="4"/>
        <v>100</v>
      </c>
      <c r="F36" s="243">
        <f>F37+F38+F40+F39+F41</f>
        <v>1</v>
      </c>
      <c r="G36" s="240">
        <f t="shared" si="5"/>
        <v>100</v>
      </c>
      <c r="H36" s="242"/>
    </row>
    <row r="37" spans="1:8" s="226" customFormat="1" ht="24.75" customHeight="1">
      <c r="A37" s="188" t="s">
        <v>1381</v>
      </c>
      <c r="B37" s="187"/>
      <c r="C37" s="187">
        <v>2</v>
      </c>
      <c r="D37" s="236">
        <v>2</v>
      </c>
      <c r="E37" s="240">
        <f t="shared" si="4"/>
        <v>100</v>
      </c>
      <c r="F37" s="243">
        <v>1</v>
      </c>
      <c r="G37" s="240">
        <f t="shared" si="5"/>
        <v>100</v>
      </c>
      <c r="H37" s="242"/>
    </row>
    <row r="38" spans="1:8" s="226" customFormat="1" ht="24.75" customHeight="1">
      <c r="A38" s="188" t="s">
        <v>1382</v>
      </c>
      <c r="B38" s="187"/>
      <c r="C38" s="187"/>
      <c r="D38" s="236"/>
      <c r="E38" s="240"/>
      <c r="F38" s="243"/>
      <c r="G38" s="240"/>
      <c r="H38" s="242"/>
    </row>
    <row r="39" spans="1:8" s="226" customFormat="1" ht="24.75" customHeight="1">
      <c r="A39" s="188" t="s">
        <v>1391</v>
      </c>
      <c r="B39" s="187"/>
      <c r="C39" s="187"/>
      <c r="D39" s="236"/>
      <c r="E39" s="240"/>
      <c r="F39" s="243"/>
      <c r="G39" s="240"/>
      <c r="H39" s="242"/>
    </row>
    <row r="40" spans="1:8" s="226" customFormat="1" ht="24.75" customHeight="1">
      <c r="A40" s="188" t="s">
        <v>1383</v>
      </c>
      <c r="B40" s="187"/>
      <c r="C40" s="187"/>
      <c r="D40" s="236"/>
      <c r="E40" s="240"/>
      <c r="F40" s="243"/>
      <c r="G40" s="240"/>
      <c r="H40" s="242"/>
    </row>
    <row r="41" spans="1:8" s="226" customFormat="1" ht="24.75" customHeight="1">
      <c r="A41" s="188" t="s">
        <v>1392</v>
      </c>
      <c r="B41" s="187"/>
      <c r="C41" s="187"/>
      <c r="D41" s="236"/>
      <c r="E41" s="240"/>
      <c r="F41" s="243"/>
      <c r="G41" s="240"/>
      <c r="H41" s="249"/>
    </row>
    <row r="42" spans="1:8" s="226" customFormat="1" ht="24.75" customHeight="1">
      <c r="A42" s="188" t="s">
        <v>1393</v>
      </c>
      <c r="B42" s="187">
        <f>SUM(B43:B45)</f>
        <v>0</v>
      </c>
      <c r="C42" s="187"/>
      <c r="D42" s="236"/>
      <c r="E42" s="240"/>
      <c r="F42" s="243"/>
      <c r="G42" s="240"/>
      <c r="H42" s="249"/>
    </row>
    <row r="43" spans="1:8" s="226" customFormat="1" ht="24.75" customHeight="1">
      <c r="A43" s="188" t="s">
        <v>1394</v>
      </c>
      <c r="B43" s="187"/>
      <c r="C43" s="187"/>
      <c r="D43" s="236"/>
      <c r="E43" s="240"/>
      <c r="F43" s="243"/>
      <c r="G43" s="240"/>
      <c r="H43" s="249"/>
    </row>
    <row r="44" spans="1:8" s="226" customFormat="1" ht="24.75" customHeight="1">
      <c r="A44" s="188" t="s">
        <v>1395</v>
      </c>
      <c r="B44" s="187"/>
      <c r="C44" s="187"/>
      <c r="D44" s="236"/>
      <c r="E44" s="240"/>
      <c r="F44" s="243"/>
      <c r="G44" s="240"/>
      <c r="H44" s="249"/>
    </row>
    <row r="45" spans="1:8" s="226" customFormat="1" ht="24.75" customHeight="1">
      <c r="A45" s="188" t="s">
        <v>1396</v>
      </c>
      <c r="B45" s="187"/>
      <c r="C45" s="187"/>
      <c r="D45" s="236"/>
      <c r="E45" s="240"/>
      <c r="F45" s="62"/>
      <c r="G45" s="240"/>
      <c r="H45" s="249"/>
    </row>
    <row r="46" spans="1:8" s="226" customFormat="1" ht="24.75" customHeight="1">
      <c r="A46" s="185" t="s">
        <v>1397</v>
      </c>
      <c r="B46" s="187"/>
      <c r="C46" s="187"/>
      <c r="D46" s="236"/>
      <c r="E46" s="240"/>
      <c r="F46" s="62">
        <v>11</v>
      </c>
      <c r="G46" s="240">
        <f>(D46-F46)/F46*100</f>
        <v>-100</v>
      </c>
      <c r="H46" s="249"/>
    </row>
    <row r="47" spans="1:8" s="226" customFormat="1" ht="24.75" customHeight="1">
      <c r="A47" s="190" t="s">
        <v>1398</v>
      </c>
      <c r="B47" s="187"/>
      <c r="C47" s="187"/>
      <c r="D47" s="236"/>
      <c r="E47" s="240"/>
      <c r="F47" s="62"/>
      <c r="G47" s="240"/>
      <c r="H47" s="249"/>
    </row>
    <row r="48" spans="1:8" s="226" customFormat="1" ht="24.75" customHeight="1">
      <c r="A48" s="190" t="s">
        <v>1399</v>
      </c>
      <c r="B48" s="187"/>
      <c r="C48" s="187"/>
      <c r="D48" s="236"/>
      <c r="E48" s="240"/>
      <c r="F48" s="243"/>
      <c r="G48" s="240"/>
      <c r="H48" s="242"/>
    </row>
    <row r="49" spans="1:8" s="226" customFormat="1" ht="24.75" customHeight="1">
      <c r="A49" s="190" t="s">
        <v>1400</v>
      </c>
      <c r="B49" s="187"/>
      <c r="C49" s="187"/>
      <c r="D49" s="236"/>
      <c r="E49" s="240"/>
      <c r="F49" s="243">
        <v>65</v>
      </c>
      <c r="G49" s="240">
        <f aca="true" t="shared" si="6" ref="G49:G56">(D49-F49)/F49*100</f>
        <v>-100</v>
      </c>
      <c r="H49" s="242"/>
    </row>
    <row r="50" spans="1:8" s="226" customFormat="1" ht="24.75" customHeight="1">
      <c r="A50" s="190" t="s">
        <v>1401</v>
      </c>
      <c r="B50" s="187">
        <f aca="true" t="shared" si="7" ref="B50:F50">B51+B53</f>
        <v>0</v>
      </c>
      <c r="C50" s="187">
        <f t="shared" si="7"/>
        <v>12227</v>
      </c>
      <c r="D50" s="187">
        <f t="shared" si="7"/>
        <v>12412</v>
      </c>
      <c r="E50" s="240">
        <f aca="true" t="shared" si="8" ref="E50:E56">D50/C50*100</f>
        <v>101.51304490062975</v>
      </c>
      <c r="F50" s="243">
        <f t="shared" si="7"/>
        <v>2671</v>
      </c>
      <c r="G50" s="240">
        <f t="shared" si="6"/>
        <v>364.69487083489327</v>
      </c>
      <c r="H50" s="242"/>
    </row>
    <row r="51" spans="1:8" s="226" customFormat="1" ht="24.75" customHeight="1">
      <c r="A51" s="190" t="s">
        <v>1402</v>
      </c>
      <c r="B51" s="187"/>
      <c r="C51" s="187">
        <f aca="true" t="shared" si="9" ref="C51:F51">C52</f>
        <v>10000</v>
      </c>
      <c r="D51" s="187">
        <f t="shared" si="9"/>
        <v>10000</v>
      </c>
      <c r="E51" s="240">
        <f t="shared" si="8"/>
        <v>100</v>
      </c>
      <c r="F51" s="241">
        <f t="shared" si="9"/>
        <v>2203</v>
      </c>
      <c r="G51" s="240">
        <f t="shared" si="6"/>
        <v>353.9264639128461</v>
      </c>
      <c r="H51" s="242"/>
    </row>
    <row r="52" spans="1:8" s="226" customFormat="1" ht="24.75" customHeight="1">
      <c r="A52" s="190" t="s">
        <v>1403</v>
      </c>
      <c r="B52" s="187"/>
      <c r="C52" s="187">
        <v>10000</v>
      </c>
      <c r="D52" s="236">
        <v>10000</v>
      </c>
      <c r="E52" s="240">
        <f t="shared" si="8"/>
        <v>100</v>
      </c>
      <c r="F52" s="241">
        <v>2203</v>
      </c>
      <c r="G52" s="240">
        <f t="shared" si="6"/>
        <v>353.9264639128461</v>
      </c>
      <c r="H52" s="242"/>
    </row>
    <row r="53" spans="1:12" s="226" customFormat="1" ht="24.75" customHeight="1">
      <c r="A53" s="190" t="s">
        <v>1404</v>
      </c>
      <c r="B53" s="187">
        <f aca="true" t="shared" si="10" ref="B53:F53">SUM(B54:B63)</f>
        <v>0</v>
      </c>
      <c r="C53" s="187">
        <f t="shared" si="10"/>
        <v>2227</v>
      </c>
      <c r="D53" s="187">
        <f t="shared" si="10"/>
        <v>2412</v>
      </c>
      <c r="E53" s="240">
        <f t="shared" si="8"/>
        <v>108.30713964975303</v>
      </c>
      <c r="F53" s="243">
        <f t="shared" si="10"/>
        <v>468</v>
      </c>
      <c r="G53" s="240">
        <f t="shared" si="6"/>
        <v>415.3846153846154</v>
      </c>
      <c r="H53" s="242"/>
      <c r="L53" s="250"/>
    </row>
    <row r="54" spans="1:8" s="226" customFormat="1" ht="24.75" customHeight="1">
      <c r="A54" s="190" t="s">
        <v>1405</v>
      </c>
      <c r="B54" s="187"/>
      <c r="C54" s="187">
        <v>44</v>
      </c>
      <c r="D54" s="236">
        <v>153</v>
      </c>
      <c r="E54" s="240">
        <f t="shared" si="8"/>
        <v>347.7272727272727</v>
      </c>
      <c r="F54" s="243">
        <v>57</v>
      </c>
      <c r="G54" s="240">
        <f t="shared" si="6"/>
        <v>168.42105263157893</v>
      </c>
      <c r="H54" s="242"/>
    </row>
    <row r="55" spans="1:8" s="226" customFormat="1" ht="24.75" customHeight="1">
      <c r="A55" s="190" t="s">
        <v>1406</v>
      </c>
      <c r="B55" s="187"/>
      <c r="C55" s="187">
        <v>75</v>
      </c>
      <c r="D55" s="236">
        <v>119</v>
      </c>
      <c r="E55" s="240">
        <f t="shared" si="8"/>
        <v>158.66666666666666</v>
      </c>
      <c r="F55" s="243">
        <v>213</v>
      </c>
      <c r="G55" s="240">
        <f t="shared" si="6"/>
        <v>-44.13145539906103</v>
      </c>
      <c r="H55" s="242"/>
    </row>
    <row r="56" spans="1:8" s="226" customFormat="1" ht="24.75" customHeight="1">
      <c r="A56" s="190" t="s">
        <v>1407</v>
      </c>
      <c r="B56" s="187"/>
      <c r="C56" s="187">
        <v>39</v>
      </c>
      <c r="D56" s="236">
        <v>39</v>
      </c>
      <c r="E56" s="240">
        <f t="shared" si="8"/>
        <v>100</v>
      </c>
      <c r="F56" s="243">
        <v>63</v>
      </c>
      <c r="G56" s="240">
        <f t="shared" si="6"/>
        <v>-38.095238095238095</v>
      </c>
      <c r="H56" s="249"/>
    </row>
    <row r="57" spans="1:8" s="226" customFormat="1" ht="24.75" customHeight="1">
      <c r="A57" s="190" t="s">
        <v>1408</v>
      </c>
      <c r="B57" s="187"/>
      <c r="C57" s="187"/>
      <c r="D57" s="236"/>
      <c r="E57" s="240"/>
      <c r="F57" s="241"/>
      <c r="G57" s="240"/>
      <c r="H57" s="249"/>
    </row>
    <row r="58" spans="1:8" s="226" customFormat="1" ht="24.75" customHeight="1">
      <c r="A58" s="190" t="s">
        <v>1409</v>
      </c>
      <c r="B58" s="187"/>
      <c r="C58" s="187">
        <v>26</v>
      </c>
      <c r="D58" s="236">
        <v>26</v>
      </c>
      <c r="E58" s="240">
        <f aca="true" t="shared" si="11" ref="E58:E62">D58/C58*100</f>
        <v>100</v>
      </c>
      <c r="F58" s="243">
        <v>79</v>
      </c>
      <c r="G58" s="240">
        <f>(D58-F58)/F58*100</f>
        <v>-67.08860759493672</v>
      </c>
      <c r="H58" s="249"/>
    </row>
    <row r="59" spans="1:8" s="226" customFormat="1" ht="24.75" customHeight="1">
      <c r="A59" s="190" t="s">
        <v>1410</v>
      </c>
      <c r="B59" s="187"/>
      <c r="C59" s="187"/>
      <c r="D59" s="236"/>
      <c r="E59" s="240"/>
      <c r="F59" s="241"/>
      <c r="G59" s="240"/>
      <c r="H59" s="242"/>
    </row>
    <row r="60" spans="1:8" s="226" customFormat="1" ht="24.75" customHeight="1">
      <c r="A60" s="190" t="s">
        <v>1411</v>
      </c>
      <c r="B60" s="187"/>
      <c r="C60" s="187">
        <v>2000</v>
      </c>
      <c r="D60" s="236">
        <v>2000</v>
      </c>
      <c r="E60" s="240">
        <f t="shared" si="11"/>
        <v>100</v>
      </c>
      <c r="F60" s="241"/>
      <c r="G60" s="240"/>
      <c r="H60" s="242"/>
    </row>
    <row r="61" spans="1:8" s="226" customFormat="1" ht="24.75" customHeight="1">
      <c r="A61" s="190" t="s">
        <v>1412</v>
      </c>
      <c r="B61" s="187"/>
      <c r="C61" s="187"/>
      <c r="D61" s="236"/>
      <c r="E61" s="240"/>
      <c r="F61" s="241"/>
      <c r="G61" s="240"/>
      <c r="H61" s="242"/>
    </row>
    <row r="62" spans="1:8" s="226" customFormat="1" ht="24.75" customHeight="1">
      <c r="A62" s="190" t="s">
        <v>1413</v>
      </c>
      <c r="B62" s="187"/>
      <c r="C62" s="187">
        <v>43</v>
      </c>
      <c r="D62" s="236">
        <v>75</v>
      </c>
      <c r="E62" s="240">
        <f t="shared" si="11"/>
        <v>174.41860465116278</v>
      </c>
      <c r="F62" s="241">
        <v>56</v>
      </c>
      <c r="G62" s="240">
        <f aca="true" t="shared" si="12" ref="G62:G66">(D62-F62)/F62*100</f>
        <v>33.92857142857143</v>
      </c>
      <c r="H62" s="242"/>
    </row>
    <row r="63" spans="1:8" s="226" customFormat="1" ht="24.75" customHeight="1">
      <c r="A63" s="190" t="s">
        <v>1414</v>
      </c>
      <c r="B63" s="187"/>
      <c r="C63" s="187"/>
      <c r="D63" s="236"/>
      <c r="E63" s="240"/>
      <c r="F63" s="243"/>
      <c r="G63" s="240"/>
      <c r="H63" s="242"/>
    </row>
    <row r="64" spans="1:8" s="226" customFormat="1" ht="24.75" customHeight="1">
      <c r="A64" s="190" t="s">
        <v>1415</v>
      </c>
      <c r="B64" s="187"/>
      <c r="C64" s="187"/>
      <c r="D64" s="236"/>
      <c r="E64" s="240"/>
      <c r="F64" s="241">
        <f>F65</f>
        <v>867</v>
      </c>
      <c r="G64" s="240">
        <f t="shared" si="12"/>
        <v>-100</v>
      </c>
      <c r="H64" s="242"/>
    </row>
    <row r="65" spans="1:8" s="226" customFormat="1" ht="24.75" customHeight="1">
      <c r="A65" s="190" t="s">
        <v>1416</v>
      </c>
      <c r="B65" s="187"/>
      <c r="C65" s="187"/>
      <c r="D65" s="236"/>
      <c r="E65" s="240"/>
      <c r="F65" s="243">
        <f>F66</f>
        <v>867</v>
      </c>
      <c r="G65" s="240">
        <f t="shared" si="12"/>
        <v>-100</v>
      </c>
      <c r="H65" s="242"/>
    </row>
    <row r="66" spans="1:8" s="226" customFormat="1" ht="24.75" customHeight="1">
      <c r="A66" s="190" t="s">
        <v>1417</v>
      </c>
      <c r="B66" s="187"/>
      <c r="C66" s="187"/>
      <c r="D66" s="236"/>
      <c r="E66" s="240"/>
      <c r="F66" s="243">
        <v>867</v>
      </c>
      <c r="G66" s="240">
        <f t="shared" si="12"/>
        <v>-100</v>
      </c>
      <c r="H66" s="242"/>
    </row>
    <row r="67" spans="1:8" s="226" customFormat="1" ht="24.75" customHeight="1">
      <c r="A67" s="190" t="s">
        <v>1418</v>
      </c>
      <c r="B67" s="187">
        <f>B68</f>
        <v>28559</v>
      </c>
      <c r="C67" s="187">
        <f>C68</f>
        <v>4956</v>
      </c>
      <c r="D67" s="187">
        <f aca="true" t="shared" si="13" ref="D67:D71">D68</f>
        <v>956</v>
      </c>
      <c r="E67" s="240">
        <f aca="true" t="shared" si="14" ref="E67:E69">D67/C67*100</f>
        <v>19.289749798224374</v>
      </c>
      <c r="F67" s="243"/>
      <c r="G67" s="240"/>
      <c r="H67" s="242"/>
    </row>
    <row r="68" spans="1:8" s="226" customFormat="1" ht="24.75" customHeight="1">
      <c r="A68" s="190" t="s">
        <v>1419</v>
      </c>
      <c r="B68" s="187">
        <f>B69</f>
        <v>28559</v>
      </c>
      <c r="C68" s="187">
        <f>C69</f>
        <v>4956</v>
      </c>
      <c r="D68" s="187">
        <f t="shared" si="13"/>
        <v>956</v>
      </c>
      <c r="E68" s="240">
        <f t="shared" si="14"/>
        <v>19.289749798224374</v>
      </c>
      <c r="F68" s="243"/>
      <c r="G68" s="240"/>
      <c r="H68" s="249"/>
    </row>
    <row r="69" spans="1:8" s="226" customFormat="1" ht="24.75" customHeight="1">
      <c r="A69" s="190" t="s">
        <v>1420</v>
      </c>
      <c r="B69" s="187">
        <v>28559</v>
      </c>
      <c r="C69" s="187">
        <v>4956</v>
      </c>
      <c r="D69" s="236">
        <v>956</v>
      </c>
      <c r="E69" s="240">
        <f t="shared" si="14"/>
        <v>19.289749798224374</v>
      </c>
      <c r="F69" s="243"/>
      <c r="G69" s="240"/>
      <c r="H69" s="249"/>
    </row>
    <row r="70" spans="1:8" s="226" customFormat="1" ht="24.75" customHeight="1">
      <c r="A70" s="190" t="s">
        <v>1421</v>
      </c>
      <c r="B70" s="187"/>
      <c r="C70" s="187"/>
      <c r="D70" s="251">
        <f t="shared" si="13"/>
        <v>11</v>
      </c>
      <c r="E70" s="240"/>
      <c r="F70" s="255"/>
      <c r="G70" s="240"/>
      <c r="H70" s="256"/>
    </row>
    <row r="71" spans="1:8" s="226" customFormat="1" ht="24.75" customHeight="1">
      <c r="A71" s="190" t="s">
        <v>1422</v>
      </c>
      <c r="B71" s="187"/>
      <c r="C71" s="187"/>
      <c r="D71" s="251">
        <f t="shared" si="13"/>
        <v>11</v>
      </c>
      <c r="E71" s="240"/>
      <c r="F71" s="255"/>
      <c r="G71" s="240"/>
      <c r="H71" s="256"/>
    </row>
    <row r="72" spans="1:8" s="226" customFormat="1" ht="24.75" customHeight="1">
      <c r="A72" s="190" t="s">
        <v>1423</v>
      </c>
      <c r="B72" s="187"/>
      <c r="C72" s="187"/>
      <c r="D72" s="251">
        <v>11</v>
      </c>
      <c r="E72" s="240"/>
      <c r="F72" s="255"/>
      <c r="G72" s="240"/>
      <c r="H72" s="256"/>
    </row>
    <row r="73" spans="1:8" s="227" customFormat="1" ht="24.75" customHeight="1">
      <c r="A73" s="195" t="s">
        <v>1424</v>
      </c>
      <c r="B73" s="196">
        <f>B67</f>
        <v>28559</v>
      </c>
      <c r="C73" s="196">
        <f>C67+C50+C11</f>
        <v>17621</v>
      </c>
      <c r="D73" s="196">
        <f>D67+D50+D11+D70+D7</f>
        <v>30096</v>
      </c>
      <c r="E73" s="257">
        <f>D73/C73*100</f>
        <v>170.7962090687248</v>
      </c>
      <c r="F73" s="258">
        <f>F6+F7+F11+F46+F49+F50+F64</f>
        <v>12283</v>
      </c>
      <c r="G73" s="257">
        <f>(D73-F73)/F73*100</f>
        <v>145.02157453390865</v>
      </c>
      <c r="H73" s="259"/>
    </row>
    <row r="74" spans="1:8" s="226" customFormat="1" ht="24.75" customHeight="1">
      <c r="A74" s="190" t="s">
        <v>1425</v>
      </c>
      <c r="B74" s="187">
        <v>20941</v>
      </c>
      <c r="C74" s="252">
        <v>9608</v>
      </c>
      <c r="D74" s="236"/>
      <c r="E74" s="240"/>
      <c r="F74" s="236"/>
      <c r="G74" s="240"/>
      <c r="H74" s="242"/>
    </row>
    <row r="75" spans="1:8" s="226" customFormat="1" ht="24.75" customHeight="1">
      <c r="A75" s="190" t="s">
        <v>1084</v>
      </c>
      <c r="B75" s="187"/>
      <c r="C75" s="252"/>
      <c r="D75" s="253">
        <v>2060</v>
      </c>
      <c r="E75" s="240"/>
      <c r="F75" s="253"/>
      <c r="G75" s="240"/>
      <c r="H75" s="242"/>
    </row>
    <row r="76" spans="1:9" s="227" customFormat="1" ht="24.75" customHeight="1">
      <c r="A76" s="195" t="s">
        <v>1212</v>
      </c>
      <c r="B76" s="196">
        <f aca="true" t="shared" si="15" ref="B76:F76">B74+B73</f>
        <v>49500</v>
      </c>
      <c r="C76" s="254">
        <f t="shared" si="15"/>
        <v>27229</v>
      </c>
      <c r="D76" s="254">
        <f>D74+D73+D75</f>
        <v>32156</v>
      </c>
      <c r="E76" s="257">
        <f>D76/C76*100</f>
        <v>118.09467846781006</v>
      </c>
      <c r="F76" s="260">
        <f t="shared" si="15"/>
        <v>12283</v>
      </c>
      <c r="G76" s="257">
        <f>(D76-F76)/F76*100</f>
        <v>161.7927216478059</v>
      </c>
      <c r="H76" s="261"/>
      <c r="I76" s="262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39" right="0.39" top="0.39" bottom="0.35" header="0.2" footer="0.08"/>
  <pageSetup horizontalDpi="600" verticalDpi="600" orientation="portrait" paperSize="9" scale="70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showZeros="0" workbookViewId="0" topLeftCell="A1">
      <selection activeCell="A2" sqref="A2:D2"/>
    </sheetView>
  </sheetViews>
  <sheetFormatPr defaultColWidth="9.00390625" defaultRowHeight="14.25"/>
  <cols>
    <col min="1" max="1" width="32.50390625" style="212" customWidth="1"/>
    <col min="2" max="2" width="11.875" style="213" customWidth="1"/>
    <col min="3" max="3" width="30.75390625" style="212" customWidth="1"/>
    <col min="4" max="4" width="13.50390625" style="213" customWidth="1"/>
    <col min="5" max="16384" width="9.00390625" style="212" customWidth="1"/>
  </cols>
  <sheetData>
    <row r="1" spans="1:4" ht="24.75" customHeight="1">
      <c r="A1" s="214" t="s">
        <v>1426</v>
      </c>
      <c r="B1" s="215"/>
      <c r="C1" s="216"/>
      <c r="D1" s="215"/>
    </row>
    <row r="2" spans="1:4" ht="24.75" customHeight="1">
      <c r="A2" s="217" t="s">
        <v>1427</v>
      </c>
      <c r="B2" s="218"/>
      <c r="C2" s="217"/>
      <c r="D2" s="218"/>
    </row>
    <row r="3" spans="1:4" s="210" customFormat="1" ht="24.75" customHeight="1">
      <c r="A3" s="219"/>
      <c r="B3" s="219"/>
      <c r="C3" s="219"/>
      <c r="D3" s="220" t="s">
        <v>33</v>
      </c>
    </row>
    <row r="4" spans="1:4" s="210" customFormat="1" ht="24.75" customHeight="1">
      <c r="A4" s="221" t="s">
        <v>1428</v>
      </c>
      <c r="B4" s="221" t="s">
        <v>1091</v>
      </c>
      <c r="C4" s="221" t="s">
        <v>1429</v>
      </c>
      <c r="D4" s="221" t="s">
        <v>1091</v>
      </c>
    </row>
    <row r="5" spans="1:4" s="210" customFormat="1" ht="24.75" customHeight="1">
      <c r="A5" s="221"/>
      <c r="B5" s="221"/>
      <c r="C5" s="221"/>
      <c r="D5" s="221"/>
    </row>
    <row r="6" spans="1:4" s="210" customFormat="1" ht="24.75" customHeight="1">
      <c r="A6" s="222" t="s">
        <v>1430</v>
      </c>
      <c r="B6" s="187">
        <v>19739</v>
      </c>
      <c r="C6" s="222" t="s">
        <v>1431</v>
      </c>
      <c r="D6" s="187">
        <v>30096</v>
      </c>
    </row>
    <row r="7" spans="1:4" s="210" customFormat="1" ht="24.75" customHeight="1">
      <c r="A7" s="222" t="s">
        <v>1432</v>
      </c>
      <c r="B7" s="187">
        <v>2417</v>
      </c>
      <c r="C7" s="222" t="s">
        <v>1433</v>
      </c>
      <c r="D7" s="187">
        <v>0</v>
      </c>
    </row>
    <row r="8" spans="1:4" s="210" customFormat="1" ht="24.75" customHeight="1">
      <c r="A8" s="222" t="s">
        <v>1434</v>
      </c>
      <c r="B8" s="223">
        <v>0</v>
      </c>
      <c r="C8" s="222" t="s">
        <v>1435</v>
      </c>
      <c r="D8" s="187">
        <v>0</v>
      </c>
    </row>
    <row r="9" spans="1:4" s="210" customFormat="1" ht="24.75" customHeight="1">
      <c r="A9" s="222" t="s">
        <v>1436</v>
      </c>
      <c r="B9" s="224">
        <v>0</v>
      </c>
      <c r="C9" s="222"/>
      <c r="D9" s="187"/>
    </row>
    <row r="10" spans="1:4" s="210" customFormat="1" ht="24.75" customHeight="1">
      <c r="A10" s="222" t="s">
        <v>1437</v>
      </c>
      <c r="B10" s="224">
        <v>0</v>
      </c>
      <c r="C10" s="222"/>
      <c r="D10" s="187"/>
    </row>
    <row r="11" spans="1:4" s="210" customFormat="1" ht="24.75" customHeight="1">
      <c r="A11" s="222" t="s">
        <v>1438</v>
      </c>
      <c r="B11" s="224">
        <f>B12+B13</f>
        <v>0</v>
      </c>
      <c r="C11" s="222" t="s">
        <v>1425</v>
      </c>
      <c r="D11" s="187">
        <v>0</v>
      </c>
    </row>
    <row r="12" spans="1:4" s="210" customFormat="1" ht="24.75" customHeight="1">
      <c r="A12" s="222" t="s">
        <v>1439</v>
      </c>
      <c r="B12" s="224">
        <v>0</v>
      </c>
      <c r="C12" s="222"/>
      <c r="D12" s="187"/>
    </row>
    <row r="13" spans="1:4" s="210" customFormat="1" ht="24.75" customHeight="1">
      <c r="A13" s="222" t="s">
        <v>1440</v>
      </c>
      <c r="B13" s="224">
        <v>0</v>
      </c>
      <c r="C13" s="222"/>
      <c r="D13" s="187"/>
    </row>
    <row r="14" spans="1:4" s="210" customFormat="1" ht="24.75" customHeight="1">
      <c r="A14" s="222" t="s">
        <v>1302</v>
      </c>
      <c r="B14" s="224">
        <f aca="true" t="shared" si="0" ref="B14:B17">B15</f>
        <v>0</v>
      </c>
      <c r="C14" s="222" t="s">
        <v>1084</v>
      </c>
      <c r="D14" s="187">
        <f>D15</f>
        <v>2060</v>
      </c>
    </row>
    <row r="15" spans="1:4" s="210" customFormat="1" ht="24.75" customHeight="1">
      <c r="A15" s="222" t="s">
        <v>1441</v>
      </c>
      <c r="B15" s="224">
        <f t="shared" si="0"/>
        <v>0</v>
      </c>
      <c r="C15" s="222" t="s">
        <v>1442</v>
      </c>
      <c r="D15" s="187">
        <v>2060</v>
      </c>
    </row>
    <row r="16" spans="1:4" s="210" customFormat="1" ht="24.75" customHeight="1">
      <c r="A16" s="222" t="s">
        <v>1443</v>
      </c>
      <c r="B16" s="224">
        <v>0</v>
      </c>
      <c r="C16" s="222"/>
      <c r="D16" s="187"/>
    </row>
    <row r="17" spans="1:4" s="210" customFormat="1" ht="24.75" customHeight="1">
      <c r="A17" s="222" t="s">
        <v>1202</v>
      </c>
      <c r="B17" s="187">
        <f t="shared" si="0"/>
        <v>10000</v>
      </c>
      <c r="C17" s="222" t="s">
        <v>1444</v>
      </c>
      <c r="D17" s="187">
        <v>0</v>
      </c>
    </row>
    <row r="18" spans="1:4" s="210" customFormat="1" ht="24.75" customHeight="1">
      <c r="A18" s="222" t="s">
        <v>1445</v>
      </c>
      <c r="B18" s="187">
        <v>10000</v>
      </c>
      <c r="C18" s="222"/>
      <c r="D18" s="187"/>
    </row>
    <row r="19" spans="1:4" s="210" customFormat="1" ht="24.75" customHeight="1">
      <c r="A19" s="222" t="s">
        <v>1446</v>
      </c>
      <c r="B19" s="223">
        <v>0</v>
      </c>
      <c r="C19" s="222" t="s">
        <v>1447</v>
      </c>
      <c r="D19" s="187">
        <v>0</v>
      </c>
    </row>
    <row r="20" spans="1:4" s="210" customFormat="1" ht="24.75" customHeight="1">
      <c r="A20" s="222" t="s">
        <v>1448</v>
      </c>
      <c r="B20" s="223">
        <v>0</v>
      </c>
      <c r="C20" s="222" t="s">
        <v>1449</v>
      </c>
      <c r="D20" s="187">
        <v>0</v>
      </c>
    </row>
    <row r="21" spans="1:4" s="211" customFormat="1" ht="24.75" customHeight="1">
      <c r="A21" s="225" t="s">
        <v>1211</v>
      </c>
      <c r="B21" s="196">
        <f>B17+B7+B6</f>
        <v>32156</v>
      </c>
      <c r="C21" s="225" t="s">
        <v>1212</v>
      </c>
      <c r="D21" s="196">
        <f>D14+D6</f>
        <v>32156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showGridLines="0" showZeros="0" workbookViewId="0" topLeftCell="A1">
      <pane xSplit="1" ySplit="4" topLeftCell="B5" activePane="bottomRight" state="frozen"/>
      <selection pane="bottomRight" activeCell="B17" sqref="B17"/>
    </sheetView>
  </sheetViews>
  <sheetFormatPr defaultColWidth="9.00390625" defaultRowHeight="15.75" customHeight="1"/>
  <cols>
    <col min="1" max="1" width="65.50390625" style="176" customWidth="1"/>
    <col min="2" max="2" width="15.50390625" style="197" customWidth="1"/>
    <col min="3" max="16384" width="9.00390625" style="176" customWidth="1"/>
  </cols>
  <sheetData>
    <row r="1" ht="21" customHeight="1">
      <c r="A1" s="178" t="s">
        <v>1450</v>
      </c>
    </row>
    <row r="2" spans="1:2" ht="39" customHeight="1">
      <c r="A2" s="179" t="s">
        <v>1451</v>
      </c>
      <c r="B2" s="198"/>
    </row>
    <row r="3" spans="1:2" s="175" customFormat="1" ht="18" customHeight="1">
      <c r="A3" s="199"/>
      <c r="B3" s="200" t="s">
        <v>33</v>
      </c>
    </row>
    <row r="4" spans="1:2" s="175" customFormat="1" ht="24.75" customHeight="1">
      <c r="A4" s="182" t="s">
        <v>1323</v>
      </c>
      <c r="B4" s="183" t="s">
        <v>1215</v>
      </c>
    </row>
    <row r="5" spans="1:2" s="175" customFormat="1" ht="21" customHeight="1">
      <c r="A5" s="185" t="s">
        <v>1328</v>
      </c>
      <c r="B5" s="187"/>
    </row>
    <row r="6" spans="1:2" s="175" customFormat="1" ht="21" customHeight="1">
      <c r="A6" s="185" t="s">
        <v>1329</v>
      </c>
      <c r="B6" s="187"/>
    </row>
    <row r="7" spans="1:2" s="175" customFormat="1" ht="21" customHeight="1">
      <c r="A7" s="185" t="s">
        <v>1330</v>
      </c>
      <c r="B7" s="187"/>
    </row>
    <row r="8" spans="1:2" s="175" customFormat="1" ht="21" customHeight="1">
      <c r="A8" s="185" t="s">
        <v>1331</v>
      </c>
      <c r="B8" s="187"/>
    </row>
    <row r="9" spans="1:2" s="175" customFormat="1" ht="21" customHeight="1">
      <c r="A9" s="185" t="s">
        <v>1332</v>
      </c>
      <c r="B9" s="187"/>
    </row>
    <row r="10" spans="1:2" s="175" customFormat="1" ht="21" customHeight="1">
      <c r="A10" s="185" t="s">
        <v>1333</v>
      </c>
      <c r="B10" s="187"/>
    </row>
    <row r="11" spans="1:2" s="175" customFormat="1" ht="21" customHeight="1">
      <c r="A11" s="185" t="s">
        <v>1334</v>
      </c>
      <c r="B11" s="187"/>
    </row>
    <row r="12" spans="1:2" s="175" customFormat="1" ht="21" customHeight="1">
      <c r="A12" s="185" t="s">
        <v>1335</v>
      </c>
      <c r="B12" s="187"/>
    </row>
    <row r="13" spans="1:2" s="175" customFormat="1" ht="21" customHeight="1">
      <c r="A13" s="185" t="s">
        <v>1336</v>
      </c>
      <c r="B13" s="201"/>
    </row>
    <row r="14" spans="1:2" s="175" customFormat="1" ht="21" customHeight="1">
      <c r="A14" s="185" t="s">
        <v>1337</v>
      </c>
      <c r="B14" s="201"/>
    </row>
    <row r="15" spans="1:2" s="175" customFormat="1" ht="21" customHeight="1">
      <c r="A15" s="185" t="s">
        <v>1338</v>
      </c>
      <c r="B15" s="201"/>
    </row>
    <row r="16" spans="1:2" s="175" customFormat="1" ht="21" customHeight="1">
      <c r="A16" s="185" t="s">
        <v>1339</v>
      </c>
      <c r="B16" s="187">
        <v>33750</v>
      </c>
    </row>
    <row r="17" spans="1:2" s="175" customFormat="1" ht="21" customHeight="1">
      <c r="A17" s="185" t="s">
        <v>1340</v>
      </c>
      <c r="B17" s="187"/>
    </row>
    <row r="18" spans="1:2" s="175" customFormat="1" ht="21" customHeight="1">
      <c r="A18" s="185" t="s">
        <v>1341</v>
      </c>
      <c r="B18" s="187"/>
    </row>
    <row r="19" spans="1:2" s="175" customFormat="1" ht="21" customHeight="1">
      <c r="A19" s="185" t="s">
        <v>1342</v>
      </c>
      <c r="B19" s="187"/>
    </row>
    <row r="20" spans="1:2" s="175" customFormat="1" ht="21" customHeight="1">
      <c r="A20" s="185" t="s">
        <v>1343</v>
      </c>
      <c r="B20" s="201"/>
    </row>
    <row r="21" spans="1:2" s="175" customFormat="1" ht="21" customHeight="1">
      <c r="A21" s="185" t="s">
        <v>1344</v>
      </c>
      <c r="B21" s="201"/>
    </row>
    <row r="22" spans="1:2" s="175" customFormat="1" ht="21" customHeight="1">
      <c r="A22" s="185" t="s">
        <v>1345</v>
      </c>
      <c r="B22" s="201"/>
    </row>
    <row r="23" spans="1:2" ht="21" customHeight="1">
      <c r="A23" s="202" t="s">
        <v>1346</v>
      </c>
      <c r="B23" s="201"/>
    </row>
    <row r="24" spans="1:2" ht="21" customHeight="1">
      <c r="A24" s="185" t="s">
        <v>1347</v>
      </c>
      <c r="B24" s="201"/>
    </row>
    <row r="25" spans="1:2" ht="21" customHeight="1">
      <c r="A25" s="185" t="s">
        <v>1348</v>
      </c>
      <c r="B25" s="201"/>
    </row>
    <row r="26" spans="1:2" ht="21" customHeight="1">
      <c r="A26" s="203" t="s">
        <v>68</v>
      </c>
      <c r="B26" s="196">
        <f>SUM(B5:B25)</f>
        <v>33750</v>
      </c>
    </row>
    <row r="27" spans="1:2" ht="21" customHeight="1">
      <c r="A27" s="204" t="s">
        <v>1349</v>
      </c>
      <c r="B27" s="187">
        <f>B28</f>
        <v>0</v>
      </c>
    </row>
    <row r="28" spans="1:2" ht="21" customHeight="1">
      <c r="A28" s="205" t="s">
        <v>1350</v>
      </c>
      <c r="B28" s="187">
        <f>SUM(B29:B30)</f>
        <v>0</v>
      </c>
    </row>
    <row r="29" spans="1:2" ht="21" customHeight="1">
      <c r="A29" s="205" t="s">
        <v>1351</v>
      </c>
      <c r="B29" s="187"/>
    </row>
    <row r="30" spans="1:2" ht="21" customHeight="1">
      <c r="A30" s="205" t="s">
        <v>1352</v>
      </c>
      <c r="B30" s="206"/>
    </row>
    <row r="31" spans="1:2" ht="21" customHeight="1">
      <c r="A31" s="205" t="s">
        <v>1353</v>
      </c>
      <c r="B31" s="206"/>
    </row>
    <row r="32" spans="1:2" ht="21" customHeight="1">
      <c r="A32" s="205" t="s">
        <v>1354</v>
      </c>
      <c r="B32" s="206"/>
    </row>
    <row r="33" spans="1:2" ht="21" customHeight="1">
      <c r="A33" s="205" t="s">
        <v>1355</v>
      </c>
      <c r="B33" s="206"/>
    </row>
    <row r="34" spans="1:2" ht="21" customHeight="1">
      <c r="A34" s="207" t="s">
        <v>1356</v>
      </c>
      <c r="B34" s="206"/>
    </row>
    <row r="35" spans="1:2" ht="21" customHeight="1">
      <c r="A35" s="208" t="s">
        <v>1357</v>
      </c>
      <c r="B35" s="209"/>
    </row>
    <row r="36" spans="1:2" ht="21" customHeight="1">
      <c r="A36" s="203" t="s">
        <v>1211</v>
      </c>
      <c r="B36" s="196">
        <f>B26+B27</f>
        <v>33750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71"/>
  <sheetViews>
    <sheetView showGridLines="0" showZeros="0" workbookViewId="0" topLeftCell="A1">
      <pane xSplit="1" ySplit="4" topLeftCell="B47" activePane="bottomRight" state="frozen"/>
      <selection pane="bottomRight" activeCell="B71" sqref="B71"/>
    </sheetView>
  </sheetViews>
  <sheetFormatPr defaultColWidth="9.00390625" defaultRowHeight="15.75" customHeight="1"/>
  <cols>
    <col min="1" max="1" width="61.25390625" style="176" customWidth="1"/>
    <col min="2" max="2" width="18.50390625" style="177" customWidth="1"/>
    <col min="3" max="16384" width="9.00390625" style="176" customWidth="1"/>
  </cols>
  <sheetData>
    <row r="1" ht="21" customHeight="1">
      <c r="A1" s="178" t="s">
        <v>1452</v>
      </c>
    </row>
    <row r="2" spans="1:2" ht="39" customHeight="1">
      <c r="A2" s="179" t="s">
        <v>1453</v>
      </c>
      <c r="B2" s="180"/>
    </row>
    <row r="3" s="175" customFormat="1" ht="18" customHeight="1">
      <c r="B3" s="181" t="s">
        <v>33</v>
      </c>
    </row>
    <row r="4" spans="1:2" s="175" customFormat="1" ht="24.75" customHeight="1">
      <c r="A4" s="182" t="s">
        <v>1323</v>
      </c>
      <c r="B4" s="183" t="s">
        <v>1215</v>
      </c>
    </row>
    <row r="5" spans="1:2" s="175" customFormat="1" ht="24.75" customHeight="1">
      <c r="A5" s="184" t="s">
        <v>1361</v>
      </c>
      <c r="B5" s="183"/>
    </row>
    <row r="6" spans="1:2" s="175" customFormat="1" ht="24.75" customHeight="1">
      <c r="A6" s="185" t="s">
        <v>1362</v>
      </c>
      <c r="B6" s="186"/>
    </row>
    <row r="7" spans="1:2" s="175" customFormat="1" ht="24.75" customHeight="1">
      <c r="A7" s="185" t="s">
        <v>1363</v>
      </c>
      <c r="B7" s="187"/>
    </row>
    <row r="8" spans="1:2" s="175" customFormat="1" ht="24.75" customHeight="1">
      <c r="A8" s="188" t="s">
        <v>1364</v>
      </c>
      <c r="B8" s="187"/>
    </row>
    <row r="9" spans="1:2" s="175" customFormat="1" ht="24.75" customHeight="1">
      <c r="A9" s="188" t="s">
        <v>1365</v>
      </c>
      <c r="B9" s="187"/>
    </row>
    <row r="10" spans="1:2" ht="24.75" customHeight="1">
      <c r="A10" s="185" t="s">
        <v>1366</v>
      </c>
      <c r="B10" s="187"/>
    </row>
    <row r="11" spans="1:2" ht="24.75" customHeight="1">
      <c r="A11" s="185" t="s">
        <v>1367</v>
      </c>
      <c r="B11" s="187">
        <f>B12+B16+B26+B35+B36</f>
        <v>0</v>
      </c>
    </row>
    <row r="12" spans="1:2" ht="24.75" customHeight="1">
      <c r="A12" s="185" t="s">
        <v>1368</v>
      </c>
      <c r="B12" s="187">
        <f>SUM(B13:B15)</f>
        <v>0</v>
      </c>
    </row>
    <row r="13" spans="1:2" ht="24.75" customHeight="1">
      <c r="A13" s="188" t="s">
        <v>1369</v>
      </c>
      <c r="B13" s="187"/>
    </row>
    <row r="14" spans="1:2" ht="24.75" customHeight="1">
      <c r="A14" s="188" t="s">
        <v>1370</v>
      </c>
      <c r="B14" s="187"/>
    </row>
    <row r="15" spans="1:2" ht="24.75" customHeight="1">
      <c r="A15" s="189" t="s">
        <v>1371</v>
      </c>
      <c r="B15" s="187"/>
    </row>
    <row r="16" spans="1:2" ht="24.75" customHeight="1">
      <c r="A16" s="185" t="s">
        <v>1372</v>
      </c>
      <c r="B16" s="187">
        <f>SUM(B17:B24)</f>
        <v>0</v>
      </c>
    </row>
    <row r="17" spans="1:2" ht="24.75" customHeight="1">
      <c r="A17" s="188" t="s">
        <v>1373</v>
      </c>
      <c r="B17" s="187"/>
    </row>
    <row r="18" spans="1:2" ht="24.75" customHeight="1">
      <c r="A18" s="188" t="s">
        <v>1374</v>
      </c>
      <c r="B18" s="187"/>
    </row>
    <row r="19" spans="1:2" ht="24.75" customHeight="1">
      <c r="A19" s="188" t="s">
        <v>1375</v>
      </c>
      <c r="B19" s="187"/>
    </row>
    <row r="20" spans="1:2" ht="24.75" customHeight="1">
      <c r="A20" s="188" t="s">
        <v>1376</v>
      </c>
      <c r="B20" s="187"/>
    </row>
    <row r="21" spans="1:2" ht="24.75" customHeight="1">
      <c r="A21" s="188" t="s">
        <v>1377</v>
      </c>
      <c r="B21" s="187"/>
    </row>
    <row r="22" spans="1:2" ht="24.75" customHeight="1">
      <c r="A22" s="188" t="s">
        <v>1378</v>
      </c>
      <c r="B22" s="187"/>
    </row>
    <row r="23" spans="1:2" ht="24.75" customHeight="1">
      <c r="A23" s="188" t="s">
        <v>1371</v>
      </c>
      <c r="B23" s="187"/>
    </row>
    <row r="24" spans="1:2" ht="24.75" customHeight="1">
      <c r="A24" s="188" t="s">
        <v>1370</v>
      </c>
      <c r="B24" s="187"/>
    </row>
    <row r="25" spans="1:2" ht="24.75" customHeight="1">
      <c r="A25" s="188" t="s">
        <v>1379</v>
      </c>
      <c r="B25" s="187"/>
    </row>
    <row r="26" spans="1:2" ht="24.75" customHeight="1">
      <c r="A26" s="185" t="s">
        <v>1380</v>
      </c>
      <c r="B26" s="187">
        <f>SUM(B27:B30)</f>
        <v>0</v>
      </c>
    </row>
    <row r="27" spans="1:2" ht="24.75" customHeight="1">
      <c r="A27" s="188" t="s">
        <v>1381</v>
      </c>
      <c r="B27" s="187"/>
    </row>
    <row r="28" spans="1:2" ht="24.75" customHeight="1">
      <c r="A28" s="188" t="s">
        <v>1382</v>
      </c>
      <c r="B28" s="187"/>
    </row>
    <row r="29" spans="1:2" ht="24.75" customHeight="1">
      <c r="A29" s="188" t="s">
        <v>1383</v>
      </c>
      <c r="B29" s="187"/>
    </row>
    <row r="30" spans="1:2" ht="24.75" customHeight="1">
      <c r="A30" s="188" t="s">
        <v>1384</v>
      </c>
      <c r="B30" s="187"/>
    </row>
    <row r="31" spans="1:2" ht="24.75" customHeight="1">
      <c r="A31" s="185" t="s">
        <v>1385</v>
      </c>
      <c r="B31" s="187"/>
    </row>
    <row r="32" spans="1:2" ht="24.75" customHeight="1">
      <c r="A32" s="188" t="s">
        <v>1386</v>
      </c>
      <c r="B32" s="187"/>
    </row>
    <row r="33" spans="1:2" ht="24.75" customHeight="1">
      <c r="A33" s="188" t="s">
        <v>1387</v>
      </c>
      <c r="B33" s="187"/>
    </row>
    <row r="34" spans="1:2" ht="24.75" customHeight="1">
      <c r="A34" s="188" t="s">
        <v>1388</v>
      </c>
      <c r="B34" s="187"/>
    </row>
    <row r="35" spans="1:2" ht="24.75" customHeight="1">
      <c r="A35" s="185" t="s">
        <v>1389</v>
      </c>
      <c r="B35" s="187"/>
    </row>
    <row r="36" spans="1:2" ht="24.75" customHeight="1">
      <c r="A36" s="185" t="s">
        <v>1390</v>
      </c>
      <c r="B36" s="187">
        <f>SUM(B37:B41)</f>
        <v>0</v>
      </c>
    </row>
    <row r="37" spans="1:2" ht="24.75" customHeight="1">
      <c r="A37" s="188" t="s">
        <v>1381</v>
      </c>
      <c r="B37" s="187"/>
    </row>
    <row r="38" spans="1:2" ht="24.75" customHeight="1">
      <c r="A38" s="188" t="s">
        <v>1382</v>
      </c>
      <c r="B38" s="187"/>
    </row>
    <row r="39" spans="1:2" ht="24.75" customHeight="1">
      <c r="A39" s="188" t="s">
        <v>1391</v>
      </c>
      <c r="B39" s="187"/>
    </row>
    <row r="40" spans="1:2" ht="24.75" customHeight="1">
      <c r="A40" s="188" t="s">
        <v>1383</v>
      </c>
      <c r="B40" s="187"/>
    </row>
    <row r="41" spans="1:2" ht="24.75" customHeight="1">
      <c r="A41" s="188" t="s">
        <v>1392</v>
      </c>
      <c r="B41" s="187"/>
    </row>
    <row r="42" spans="1:2" ht="24.75" customHeight="1">
      <c r="A42" s="188" t="s">
        <v>1393</v>
      </c>
      <c r="B42" s="187">
        <f>SUM(B43:B45)</f>
        <v>0</v>
      </c>
    </row>
    <row r="43" spans="1:2" ht="24.75" customHeight="1">
      <c r="A43" s="188" t="s">
        <v>1394</v>
      </c>
      <c r="B43" s="187"/>
    </row>
    <row r="44" spans="1:2" ht="24.75" customHeight="1">
      <c r="A44" s="188" t="s">
        <v>1395</v>
      </c>
      <c r="B44" s="187"/>
    </row>
    <row r="45" spans="1:2" ht="24.75" customHeight="1">
      <c r="A45" s="188" t="s">
        <v>1396</v>
      </c>
      <c r="B45" s="187"/>
    </row>
    <row r="46" spans="1:2" ht="24.75" customHeight="1">
      <c r="A46" s="185" t="s">
        <v>1397</v>
      </c>
      <c r="B46" s="187"/>
    </row>
    <row r="47" spans="1:2" ht="24.75" customHeight="1">
      <c r="A47" s="190" t="s">
        <v>1398</v>
      </c>
      <c r="B47" s="187"/>
    </row>
    <row r="48" spans="1:2" ht="24.75" customHeight="1">
      <c r="A48" s="190" t="s">
        <v>1399</v>
      </c>
      <c r="B48" s="187"/>
    </row>
    <row r="49" spans="1:2" ht="24.75" customHeight="1">
      <c r="A49" s="190" t="s">
        <v>1400</v>
      </c>
      <c r="B49" s="187"/>
    </row>
    <row r="50" spans="1:2" ht="24.75" customHeight="1">
      <c r="A50" s="190" t="s">
        <v>1401</v>
      </c>
      <c r="B50" s="187">
        <f>B51+B52</f>
        <v>0</v>
      </c>
    </row>
    <row r="51" spans="1:2" ht="24.75" customHeight="1">
      <c r="A51" s="190" t="s">
        <v>1454</v>
      </c>
      <c r="B51" s="187"/>
    </row>
    <row r="52" spans="1:2" ht="24.75" customHeight="1">
      <c r="A52" s="190" t="s">
        <v>1455</v>
      </c>
      <c r="B52" s="187">
        <f>SUM(B53:B62)</f>
        <v>0</v>
      </c>
    </row>
    <row r="53" spans="1:2" ht="24.75" customHeight="1">
      <c r="A53" s="190" t="s">
        <v>1456</v>
      </c>
      <c r="B53" s="187"/>
    </row>
    <row r="54" spans="1:2" ht="24.75" customHeight="1">
      <c r="A54" s="190" t="s">
        <v>1457</v>
      </c>
      <c r="B54" s="187"/>
    </row>
    <row r="55" spans="1:2" ht="24.75" customHeight="1">
      <c r="A55" s="190" t="s">
        <v>1458</v>
      </c>
      <c r="B55" s="187"/>
    </row>
    <row r="56" spans="1:2" ht="24.75" customHeight="1">
      <c r="A56" s="190" t="s">
        <v>1459</v>
      </c>
      <c r="B56" s="187"/>
    </row>
    <row r="57" spans="1:2" ht="24.75" customHeight="1">
      <c r="A57" s="190" t="s">
        <v>1460</v>
      </c>
      <c r="B57" s="187"/>
    </row>
    <row r="58" spans="1:2" ht="24.75" customHeight="1">
      <c r="A58" s="190" t="s">
        <v>1461</v>
      </c>
      <c r="B58" s="187"/>
    </row>
    <row r="59" spans="1:2" ht="24.75" customHeight="1">
      <c r="A59" s="190" t="s">
        <v>1462</v>
      </c>
      <c r="B59" s="187"/>
    </row>
    <row r="60" spans="1:2" ht="24.75" customHeight="1">
      <c r="A60" s="190" t="s">
        <v>1463</v>
      </c>
      <c r="B60" s="187"/>
    </row>
    <row r="61" spans="1:2" ht="24.75" customHeight="1">
      <c r="A61" s="190" t="s">
        <v>1464</v>
      </c>
      <c r="B61" s="187"/>
    </row>
    <row r="62" spans="1:2" ht="24.75" customHeight="1">
      <c r="A62" s="190" t="s">
        <v>1465</v>
      </c>
      <c r="B62" s="187"/>
    </row>
    <row r="63" spans="1:2" ht="24.75" customHeight="1">
      <c r="A63" s="190" t="s">
        <v>1415</v>
      </c>
      <c r="B63" s="187"/>
    </row>
    <row r="64" spans="1:2" ht="24.75" customHeight="1">
      <c r="A64" s="190" t="s">
        <v>1416</v>
      </c>
      <c r="B64" s="187"/>
    </row>
    <row r="65" spans="1:2" ht="24.75" customHeight="1">
      <c r="A65" s="190" t="s">
        <v>1417</v>
      </c>
      <c r="B65" s="187"/>
    </row>
    <row r="66" spans="1:2" ht="24.75" customHeight="1">
      <c r="A66" s="190" t="s">
        <v>1418</v>
      </c>
      <c r="B66" s="187">
        <f>B67</f>
        <v>22703</v>
      </c>
    </row>
    <row r="67" spans="1:2" ht="24.75" customHeight="1">
      <c r="A67" s="190" t="s">
        <v>1419</v>
      </c>
      <c r="B67" s="187">
        <f>B68</f>
        <v>22703</v>
      </c>
    </row>
    <row r="68" spans="1:2" ht="24.75" customHeight="1">
      <c r="A68" s="190" t="s">
        <v>1420</v>
      </c>
      <c r="B68" s="187">
        <v>22703</v>
      </c>
    </row>
    <row r="69" spans="1:2" ht="24.75" customHeight="1">
      <c r="A69" s="191" t="s">
        <v>1424</v>
      </c>
      <c r="B69" s="192">
        <f>B66</f>
        <v>22703</v>
      </c>
    </row>
    <row r="70" spans="1:2" ht="24.75" customHeight="1">
      <c r="A70" s="193" t="s">
        <v>1425</v>
      </c>
      <c r="B70" s="194">
        <v>11047</v>
      </c>
    </row>
    <row r="71" spans="1:2" ht="24.75" customHeight="1">
      <c r="A71" s="195" t="s">
        <v>1212</v>
      </c>
      <c r="B71" s="196">
        <f>B70+B69</f>
        <v>33750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A2" sqref="A2:B2"/>
    </sheetView>
  </sheetViews>
  <sheetFormatPr defaultColWidth="9.00390625" defaultRowHeight="54.75" customHeight="1"/>
  <cols>
    <col min="1" max="1" width="45.75390625" style="161" customWidth="1"/>
    <col min="2" max="2" width="29.50390625" style="161" customWidth="1"/>
    <col min="3" max="3" width="10.375" style="161" bestFit="1" customWidth="1"/>
    <col min="4" max="16384" width="9.00390625" style="161" customWidth="1"/>
  </cols>
  <sheetData>
    <row r="1" spans="1:2" ht="30.75" customHeight="1">
      <c r="A1" s="162" t="s">
        <v>1466</v>
      </c>
      <c r="B1" s="168"/>
    </row>
    <row r="2" spans="1:2" ht="54.75" customHeight="1">
      <c r="A2" s="169" t="s">
        <v>1467</v>
      </c>
      <c r="B2" s="169"/>
    </row>
    <row r="3" spans="1:2" ht="30.75" customHeight="1">
      <c r="A3" s="168"/>
      <c r="B3" s="170" t="s">
        <v>33</v>
      </c>
    </row>
    <row r="4" spans="1:2" ht="54.75" customHeight="1">
      <c r="A4" s="171" t="s">
        <v>1309</v>
      </c>
      <c r="B4" s="171" t="s">
        <v>1310</v>
      </c>
    </row>
    <row r="5" spans="1:2" ht="54.75" customHeight="1">
      <c r="A5" s="172" t="s">
        <v>1311</v>
      </c>
      <c r="B5" s="173">
        <v>25740</v>
      </c>
    </row>
    <row r="6" spans="1:2" ht="54.75" customHeight="1">
      <c r="A6" s="172" t="s">
        <v>1312</v>
      </c>
      <c r="B6" s="173">
        <v>10000</v>
      </c>
    </row>
    <row r="7" spans="1:2" ht="54.75" customHeight="1">
      <c r="A7" s="172" t="s">
        <v>1313</v>
      </c>
      <c r="B7" s="173">
        <v>2060</v>
      </c>
    </row>
    <row r="8" spans="1:2" ht="54.75" customHeight="1">
      <c r="A8" s="172" t="s">
        <v>1314</v>
      </c>
      <c r="B8" s="173">
        <v>33680</v>
      </c>
    </row>
    <row r="9" spans="1:2" ht="54.75" customHeight="1">
      <c r="A9" s="174" t="s">
        <v>1315</v>
      </c>
      <c r="B9" s="168"/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41.375" style="161" customWidth="1"/>
    <col min="2" max="2" width="37.25390625" style="161" customWidth="1"/>
    <col min="3" max="16384" width="9.00390625" style="161" customWidth="1"/>
  </cols>
  <sheetData>
    <row r="1" ht="33.75" customHeight="1">
      <c r="A1" s="162" t="s">
        <v>1468</v>
      </c>
    </row>
    <row r="2" spans="1:2" ht="49.5" customHeight="1">
      <c r="A2" s="163" t="s">
        <v>1469</v>
      </c>
      <c r="B2" s="163"/>
    </row>
    <row r="3" spans="1:2" ht="39.75" customHeight="1">
      <c r="A3" s="164"/>
      <c r="B3" s="165" t="s">
        <v>33</v>
      </c>
    </row>
    <row r="4" spans="1:2" ht="50.25" customHeight="1">
      <c r="A4" s="166" t="s">
        <v>1318</v>
      </c>
      <c r="B4" s="166" t="s">
        <v>1319</v>
      </c>
    </row>
    <row r="5" spans="1:2" ht="59.25" customHeight="1">
      <c r="A5" s="167" t="s">
        <v>1320</v>
      </c>
      <c r="B5" s="166">
        <v>43865</v>
      </c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showZeros="0" workbookViewId="0" topLeftCell="A1">
      <pane xSplit="1" ySplit="5" topLeftCell="B6" activePane="bottomRight" state="frozen"/>
      <selection pane="bottomRight" activeCell="A2" sqref="A2:H2"/>
    </sheetView>
  </sheetViews>
  <sheetFormatPr defaultColWidth="9.00390625" defaultRowHeight="14.25"/>
  <cols>
    <col min="1" max="1" width="37.00390625" style="108" customWidth="1"/>
    <col min="2" max="4" width="9.375" style="147" bestFit="1" customWidth="1"/>
    <col min="5" max="5" width="8.375" style="147" customWidth="1"/>
    <col min="6" max="8" width="9.00390625" style="108" customWidth="1"/>
    <col min="9" max="16384" width="9.00390625" style="73" customWidth="1"/>
  </cols>
  <sheetData>
    <row r="1" ht="14.25">
      <c r="A1" s="110" t="s">
        <v>1470</v>
      </c>
    </row>
    <row r="2" spans="1:8" ht="38.25" customHeight="1">
      <c r="A2" s="111" t="s">
        <v>1471</v>
      </c>
      <c r="B2" s="111"/>
      <c r="C2" s="111"/>
      <c r="D2" s="111"/>
      <c r="E2" s="111"/>
      <c r="F2" s="111"/>
      <c r="G2" s="111"/>
      <c r="H2" s="111"/>
    </row>
    <row r="3" spans="1:8" ht="21.75" customHeight="1">
      <c r="A3" s="112"/>
      <c r="B3" s="148"/>
      <c r="C3" s="148"/>
      <c r="D3" s="148"/>
      <c r="E3" s="156"/>
      <c r="H3" s="157" t="s">
        <v>33</v>
      </c>
    </row>
    <row r="4" spans="1:8" ht="37.5" customHeight="1">
      <c r="A4" s="114" t="s">
        <v>1472</v>
      </c>
      <c r="B4" s="115" t="s">
        <v>1215</v>
      </c>
      <c r="C4" s="43" t="s">
        <v>36</v>
      </c>
      <c r="D4" s="149" t="s">
        <v>1324</v>
      </c>
      <c r="E4" s="61" t="s">
        <v>38</v>
      </c>
      <c r="F4" s="61" t="s">
        <v>39</v>
      </c>
      <c r="G4" s="61" t="s">
        <v>40</v>
      </c>
      <c r="H4" s="158" t="s">
        <v>41</v>
      </c>
    </row>
    <row r="5" spans="1:8" ht="24.75" customHeight="1">
      <c r="A5" s="150" t="s">
        <v>1473</v>
      </c>
      <c r="B5" s="117"/>
      <c r="C5" s="151"/>
      <c r="D5" s="126"/>
      <c r="E5" s="62"/>
      <c r="F5" s="119">
        <f>SUM(F6:F12)</f>
        <v>0</v>
      </c>
      <c r="G5" s="67"/>
      <c r="H5" s="118"/>
    </row>
    <row r="6" spans="1:8" s="72" customFormat="1" ht="24.75" customHeight="1">
      <c r="A6" s="150" t="s">
        <v>1474</v>
      </c>
      <c r="B6" s="117"/>
      <c r="C6" s="152"/>
      <c r="D6" s="126"/>
      <c r="E6" s="62"/>
      <c r="F6" s="142"/>
      <c r="G6" s="67"/>
      <c r="H6" s="142"/>
    </row>
    <row r="7" spans="1:8" s="72" customFormat="1" ht="24.75" customHeight="1">
      <c r="A7" s="150" t="s">
        <v>1475</v>
      </c>
      <c r="B7" s="117"/>
      <c r="C7" s="152"/>
      <c r="D7" s="126"/>
      <c r="E7" s="62"/>
      <c r="F7" s="142"/>
      <c r="G7" s="67"/>
      <c r="H7" s="142"/>
    </row>
    <row r="8" spans="1:8" s="70" customFormat="1" ht="24.75" customHeight="1">
      <c r="A8" s="150" t="s">
        <v>1476</v>
      </c>
      <c r="B8" s="117"/>
      <c r="C8" s="124"/>
      <c r="D8" s="126"/>
      <c r="E8" s="62"/>
      <c r="F8" s="159"/>
      <c r="G8" s="67"/>
      <c r="H8" s="159"/>
    </row>
    <row r="9" spans="1:8" ht="24.75" customHeight="1">
      <c r="A9" s="150" t="s">
        <v>1477</v>
      </c>
      <c r="B9" s="117"/>
      <c r="C9" s="151"/>
      <c r="D9" s="126"/>
      <c r="E9" s="62"/>
      <c r="F9" s="118"/>
      <c r="G9" s="67"/>
      <c r="H9" s="118"/>
    </row>
    <row r="10" spans="1:8" ht="24.75" customHeight="1">
      <c r="A10" s="150" t="s">
        <v>1478</v>
      </c>
      <c r="B10" s="117"/>
      <c r="C10" s="151"/>
      <c r="D10" s="126"/>
      <c r="E10" s="62"/>
      <c r="F10" s="118"/>
      <c r="G10" s="67"/>
      <c r="H10" s="118"/>
    </row>
    <row r="11" spans="1:8" ht="24.75" customHeight="1">
      <c r="A11" s="150" t="s">
        <v>1479</v>
      </c>
      <c r="B11" s="117"/>
      <c r="C11" s="151"/>
      <c r="D11" s="126"/>
      <c r="E11" s="62"/>
      <c r="F11" s="118"/>
      <c r="G11" s="67"/>
      <c r="H11" s="118"/>
    </row>
    <row r="12" spans="1:8" s="95" customFormat="1" ht="24.75" customHeight="1">
      <c r="A12" s="150" t="s">
        <v>1480</v>
      </c>
      <c r="B12" s="117"/>
      <c r="C12" s="151"/>
      <c r="D12" s="126"/>
      <c r="E12" s="62"/>
      <c r="F12" s="119"/>
      <c r="G12" s="67"/>
      <c r="H12" s="122"/>
    </row>
    <row r="13" spans="1:8" ht="24.75" customHeight="1">
      <c r="A13" s="150" t="s">
        <v>1481</v>
      </c>
      <c r="B13" s="117">
        <f>SUM(B14:B16)</f>
        <v>150</v>
      </c>
      <c r="C13" s="117">
        <f>SUM(C14:C16)</f>
        <v>150</v>
      </c>
      <c r="D13" s="117">
        <f>SUM(D14:D16)</f>
        <v>150</v>
      </c>
      <c r="E13" s="62">
        <f>D13/C13*100</f>
        <v>100</v>
      </c>
      <c r="F13" s="118"/>
      <c r="G13" s="67"/>
      <c r="H13" s="118"/>
    </row>
    <row r="14" spans="1:8" ht="24.75" customHeight="1">
      <c r="A14" s="150" t="s">
        <v>1482</v>
      </c>
      <c r="B14" s="117">
        <v>150</v>
      </c>
      <c r="C14" s="117">
        <v>150</v>
      </c>
      <c r="D14" s="126">
        <v>150</v>
      </c>
      <c r="E14" s="62">
        <f>D14/C14*100</f>
        <v>100</v>
      </c>
      <c r="F14" s="118"/>
      <c r="G14" s="67"/>
      <c r="H14" s="118"/>
    </row>
    <row r="15" spans="1:8" ht="24.75" customHeight="1">
      <c r="A15" s="150" t="s">
        <v>1483</v>
      </c>
      <c r="B15" s="117"/>
      <c r="C15" s="117"/>
      <c r="D15" s="126"/>
      <c r="E15" s="62"/>
      <c r="F15" s="118"/>
      <c r="G15" s="67"/>
      <c r="H15" s="118"/>
    </row>
    <row r="16" spans="1:8" ht="24.75" customHeight="1">
      <c r="A16" s="150" t="s">
        <v>1484</v>
      </c>
      <c r="B16" s="117"/>
      <c r="C16" s="117"/>
      <c r="D16" s="126"/>
      <c r="E16" s="62"/>
      <c r="F16" s="118"/>
      <c r="G16" s="67"/>
      <c r="H16" s="118"/>
    </row>
    <row r="17" spans="1:8" ht="24.75" customHeight="1">
      <c r="A17" s="150" t="s">
        <v>1485</v>
      </c>
      <c r="B17" s="117"/>
      <c r="C17" s="117"/>
      <c r="D17" s="126"/>
      <c r="E17" s="62"/>
      <c r="F17" s="118"/>
      <c r="G17" s="67"/>
      <c r="H17" s="118"/>
    </row>
    <row r="18" spans="1:8" ht="24.75" customHeight="1">
      <c r="A18" s="150" t="s">
        <v>1486</v>
      </c>
      <c r="B18" s="117"/>
      <c r="C18" s="117"/>
      <c r="D18" s="126"/>
      <c r="E18" s="62"/>
      <c r="F18" s="118"/>
      <c r="G18" s="67"/>
      <c r="H18" s="118"/>
    </row>
    <row r="19" spans="1:8" ht="24.75" customHeight="1">
      <c r="A19" s="150" t="s">
        <v>1487</v>
      </c>
      <c r="B19" s="117"/>
      <c r="C19" s="117"/>
      <c r="D19" s="126"/>
      <c r="E19" s="62"/>
      <c r="F19" s="118"/>
      <c r="G19" s="67"/>
      <c r="H19" s="118"/>
    </row>
    <row r="20" spans="1:8" ht="24.75" customHeight="1">
      <c r="A20" s="150" t="s">
        <v>1488</v>
      </c>
      <c r="B20" s="117"/>
      <c r="C20" s="117"/>
      <c r="D20" s="126"/>
      <c r="E20" s="62"/>
      <c r="F20" s="118"/>
      <c r="G20" s="67"/>
      <c r="H20" s="118"/>
    </row>
    <row r="21" spans="1:8" ht="24.75" customHeight="1">
      <c r="A21" s="150" t="s">
        <v>1489</v>
      </c>
      <c r="B21" s="117">
        <f aca="true" t="shared" si="0" ref="B21:F21">B22</f>
        <v>50</v>
      </c>
      <c r="C21" s="117">
        <f t="shared" si="0"/>
        <v>50</v>
      </c>
      <c r="D21" s="126">
        <f t="shared" si="0"/>
        <v>50</v>
      </c>
      <c r="E21" s="62">
        <f>D21/C21*100</f>
        <v>100</v>
      </c>
      <c r="F21" s="126">
        <f>F22</f>
        <v>183</v>
      </c>
      <c r="G21" s="67">
        <f aca="true" t="shared" si="1" ref="G21:G23">(D21-F21)/F21*100</f>
        <v>-72.6775956284153</v>
      </c>
      <c r="H21" s="118"/>
    </row>
    <row r="22" spans="1:8" s="95" customFormat="1" ht="24.75" customHeight="1">
      <c r="A22" s="150" t="s">
        <v>1490</v>
      </c>
      <c r="B22" s="117">
        <v>50</v>
      </c>
      <c r="C22" s="117">
        <v>50</v>
      </c>
      <c r="D22" s="126">
        <v>50</v>
      </c>
      <c r="E22" s="62">
        <f aca="true" t="shared" si="2" ref="E21:E23">D22/C22*100</f>
        <v>100</v>
      </c>
      <c r="F22" s="126">
        <v>183</v>
      </c>
      <c r="G22" s="67">
        <f t="shared" si="1"/>
        <v>-72.6775956284153</v>
      </c>
      <c r="H22" s="122"/>
    </row>
    <row r="23" spans="1:8" s="95" customFormat="1" ht="24.75" customHeight="1">
      <c r="A23" s="129" t="s">
        <v>1241</v>
      </c>
      <c r="B23" s="153">
        <f aca="true" t="shared" si="3" ref="B23:F23">B21+B13</f>
        <v>200</v>
      </c>
      <c r="C23" s="153">
        <f t="shared" si="3"/>
        <v>200</v>
      </c>
      <c r="D23" s="153">
        <f t="shared" si="3"/>
        <v>200</v>
      </c>
      <c r="E23" s="67">
        <f t="shared" si="2"/>
        <v>100</v>
      </c>
      <c r="F23" s="153">
        <f t="shared" si="3"/>
        <v>183</v>
      </c>
      <c r="G23" s="67">
        <f t="shared" si="1"/>
        <v>9.289617486338798</v>
      </c>
      <c r="H23" s="122"/>
    </row>
    <row r="24" spans="1:5" ht="14.25">
      <c r="A24" s="154"/>
      <c r="B24" s="155"/>
      <c r="C24" s="155"/>
      <c r="D24" s="155"/>
      <c r="E24" s="160"/>
    </row>
  </sheetData>
  <sheetProtection/>
  <mergeCells count="2">
    <mergeCell ref="A2:H2"/>
    <mergeCell ref="A24:E24"/>
  </mergeCells>
  <printOptions horizontalCentered="1"/>
  <pageMargins left="0.16" right="0.2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38"/>
  <sheetViews>
    <sheetView showZeros="0" workbookViewId="0" topLeftCell="A1">
      <selection activeCell="A2" sqref="A2:H2"/>
    </sheetView>
  </sheetViews>
  <sheetFormatPr defaultColWidth="9.00390625" defaultRowHeight="14.25"/>
  <cols>
    <col min="1" max="1" width="39.50390625" style="108" customWidth="1"/>
    <col min="2" max="4" width="9.375" style="109" bestFit="1" customWidth="1"/>
    <col min="5" max="5" width="8.25390625" style="109" customWidth="1"/>
    <col min="6" max="6" width="9.00390625" style="108" customWidth="1"/>
    <col min="7" max="7" width="9.375" style="108" bestFit="1" customWidth="1"/>
    <col min="8" max="8" width="15.00390625" style="73" customWidth="1"/>
    <col min="9" max="253" width="9.00390625" style="73" customWidth="1"/>
  </cols>
  <sheetData>
    <row r="1" ht="24.75" customHeight="1">
      <c r="A1" s="110" t="s">
        <v>1491</v>
      </c>
    </row>
    <row r="2" spans="1:8" ht="24.75" customHeight="1">
      <c r="A2" s="111" t="s">
        <v>1492</v>
      </c>
      <c r="B2" s="111"/>
      <c r="C2" s="111"/>
      <c r="D2" s="111"/>
      <c r="E2" s="111"/>
      <c r="F2" s="111"/>
      <c r="G2" s="111"/>
      <c r="H2" s="135"/>
    </row>
    <row r="3" spans="1:8" ht="24.75" customHeight="1">
      <c r="A3" s="112"/>
      <c r="B3" s="113"/>
      <c r="C3" s="113"/>
      <c r="D3" s="113"/>
      <c r="E3" s="136"/>
      <c r="H3" s="137" t="s">
        <v>33</v>
      </c>
    </row>
    <row r="4" spans="1:253" ht="24.75" customHeight="1">
      <c r="A4" s="114" t="s">
        <v>1472</v>
      </c>
      <c r="B4" s="115" t="s">
        <v>1215</v>
      </c>
      <c r="C4" s="43" t="s">
        <v>36</v>
      </c>
      <c r="D4" s="115" t="s">
        <v>1324</v>
      </c>
      <c r="E4" s="138" t="s">
        <v>38</v>
      </c>
      <c r="F4" s="139" t="s">
        <v>39</v>
      </c>
      <c r="G4" s="61" t="s">
        <v>40</v>
      </c>
      <c r="H4" s="56" t="s">
        <v>41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</row>
    <row r="5" spans="1:253" s="106" customFormat="1" ht="24.75" customHeight="1">
      <c r="A5" s="116" t="s">
        <v>1493</v>
      </c>
      <c r="B5" s="117">
        <f aca="true" t="shared" si="0" ref="B5:F5">B6+B12+B17+B19+B23</f>
        <v>200</v>
      </c>
      <c r="C5" s="117">
        <f t="shared" si="0"/>
        <v>200</v>
      </c>
      <c r="D5" s="117">
        <f t="shared" si="0"/>
        <v>200</v>
      </c>
      <c r="E5" s="62">
        <f>D5/C5*100</f>
        <v>100</v>
      </c>
      <c r="F5" s="119">
        <f t="shared" si="0"/>
        <v>183</v>
      </c>
      <c r="G5" s="62">
        <f>(D5-F5)/F5*100</f>
        <v>9.289617486338798</v>
      </c>
      <c r="H5" s="140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</row>
    <row r="6" spans="1:253" s="106" customFormat="1" ht="24.75" customHeight="1">
      <c r="A6" s="116" t="s">
        <v>1494</v>
      </c>
      <c r="B6" s="117">
        <f>B10</f>
        <v>0</v>
      </c>
      <c r="C6" s="118"/>
      <c r="D6" s="119">
        <f>D10</f>
        <v>0</v>
      </c>
      <c r="E6" s="62"/>
      <c r="F6" s="141"/>
      <c r="G6" s="62"/>
      <c r="H6" s="140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</row>
    <row r="7" spans="1:253" s="106" customFormat="1" ht="24.75" customHeight="1">
      <c r="A7" s="116" t="s">
        <v>1495</v>
      </c>
      <c r="B7" s="117"/>
      <c r="C7" s="118"/>
      <c r="D7" s="119"/>
      <c r="E7" s="62"/>
      <c r="F7" s="142"/>
      <c r="G7" s="62"/>
      <c r="H7" s="143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</row>
    <row r="8" spans="1:253" s="106" customFormat="1" ht="24.75" customHeight="1">
      <c r="A8" s="116" t="s">
        <v>1496</v>
      </c>
      <c r="B8" s="117"/>
      <c r="C8" s="118"/>
      <c r="D8" s="119"/>
      <c r="E8" s="62"/>
      <c r="F8" s="142"/>
      <c r="G8" s="62"/>
      <c r="H8" s="140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</row>
    <row r="9" spans="1:253" s="106" customFormat="1" ht="24.75" customHeight="1">
      <c r="A9" s="116" t="s">
        <v>1497</v>
      </c>
      <c r="B9" s="117"/>
      <c r="C9" s="118"/>
      <c r="D9" s="119"/>
      <c r="E9" s="62"/>
      <c r="F9" s="142"/>
      <c r="G9" s="62"/>
      <c r="H9" s="140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</row>
    <row r="10" spans="1:253" s="72" customFormat="1" ht="24.75" customHeight="1">
      <c r="A10" s="116" t="s">
        <v>1498</v>
      </c>
      <c r="B10" s="117"/>
      <c r="C10" s="118"/>
      <c r="D10" s="119"/>
      <c r="E10" s="62"/>
      <c r="F10" s="142"/>
      <c r="G10" s="62"/>
      <c r="H10" s="140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</row>
    <row r="11" spans="1:253" s="70" customFormat="1" ht="24.75" customHeight="1">
      <c r="A11" s="116" t="s">
        <v>1499</v>
      </c>
      <c r="B11" s="117"/>
      <c r="C11" s="118"/>
      <c r="D11" s="119"/>
      <c r="E11" s="62"/>
      <c r="F11" s="142"/>
      <c r="G11" s="62"/>
      <c r="H11" s="140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</row>
    <row r="12" spans="1:253" s="72" customFormat="1" ht="24.75" customHeight="1">
      <c r="A12" s="116" t="s">
        <v>1500</v>
      </c>
      <c r="B12" s="117"/>
      <c r="C12" s="118"/>
      <c r="D12" s="119"/>
      <c r="E12" s="62"/>
      <c r="F12" s="142"/>
      <c r="G12" s="62"/>
      <c r="H12" s="140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</row>
    <row r="13" spans="1:253" s="70" customFormat="1" ht="24.75" customHeight="1">
      <c r="A13" s="120" t="s">
        <v>1501</v>
      </c>
      <c r="B13" s="117"/>
      <c r="C13" s="118"/>
      <c r="D13" s="119"/>
      <c r="E13" s="62"/>
      <c r="F13" s="142"/>
      <c r="G13" s="62"/>
      <c r="H13" s="140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</row>
    <row r="14" spans="1:253" s="70" customFormat="1" ht="24.75" customHeight="1">
      <c r="A14" s="116" t="s">
        <v>1502</v>
      </c>
      <c r="B14" s="117"/>
      <c r="C14" s="118"/>
      <c r="D14" s="119"/>
      <c r="E14" s="62"/>
      <c r="F14" s="142"/>
      <c r="G14" s="62"/>
      <c r="H14" s="140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</row>
    <row r="15" spans="1:253" s="72" customFormat="1" ht="24.75" customHeight="1">
      <c r="A15" s="120" t="s">
        <v>1503</v>
      </c>
      <c r="B15" s="121"/>
      <c r="C15" s="122"/>
      <c r="D15" s="119"/>
      <c r="E15" s="62"/>
      <c r="F15" s="142"/>
      <c r="G15" s="62"/>
      <c r="H15" s="140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</row>
    <row r="16" spans="1:253" s="72" customFormat="1" ht="24.75" customHeight="1">
      <c r="A16" s="116" t="s">
        <v>1504</v>
      </c>
      <c r="B16" s="123"/>
      <c r="C16" s="124"/>
      <c r="D16" s="119"/>
      <c r="E16" s="62"/>
      <c r="F16" s="142"/>
      <c r="G16" s="62"/>
      <c r="H16" s="140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</row>
    <row r="17" spans="1:253" s="72" customFormat="1" ht="24.75" customHeight="1">
      <c r="A17" s="120" t="s">
        <v>1505</v>
      </c>
      <c r="B17" s="123"/>
      <c r="C17" s="124"/>
      <c r="D17" s="125"/>
      <c r="E17" s="62"/>
      <c r="F17" s="142"/>
      <c r="G17" s="62"/>
      <c r="H17" s="140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</row>
    <row r="18" spans="1:253" s="70" customFormat="1" ht="24.75" customHeight="1">
      <c r="A18" s="120" t="s">
        <v>1506</v>
      </c>
      <c r="B18" s="123"/>
      <c r="C18" s="124"/>
      <c r="D18" s="125"/>
      <c r="E18" s="62"/>
      <c r="F18" s="142"/>
      <c r="G18" s="62"/>
      <c r="H18" s="140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</row>
    <row r="19" spans="1:253" s="72" customFormat="1" ht="24.75" customHeight="1">
      <c r="A19" s="120" t="s">
        <v>1507</v>
      </c>
      <c r="B19" s="123"/>
      <c r="C19" s="124"/>
      <c r="D19" s="125"/>
      <c r="E19" s="62"/>
      <c r="F19" s="142"/>
      <c r="G19" s="62"/>
      <c r="H19" s="140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</row>
    <row r="20" spans="1:253" s="70" customFormat="1" ht="24.75" customHeight="1">
      <c r="A20" s="120" t="s">
        <v>1508</v>
      </c>
      <c r="B20" s="123"/>
      <c r="C20" s="124"/>
      <c r="D20" s="125"/>
      <c r="E20" s="62"/>
      <c r="F20" s="142"/>
      <c r="G20" s="62"/>
      <c r="H20" s="140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</row>
    <row r="21" spans="1:253" s="70" customFormat="1" ht="24.75" customHeight="1">
      <c r="A21" s="120" t="s">
        <v>1509</v>
      </c>
      <c r="B21" s="123"/>
      <c r="C21" s="124"/>
      <c r="D21" s="125"/>
      <c r="E21" s="62"/>
      <c r="F21" s="142"/>
      <c r="G21" s="62"/>
      <c r="H21" s="140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</row>
    <row r="22" spans="1:253" s="70" customFormat="1" ht="24.75" customHeight="1">
      <c r="A22" s="120" t="s">
        <v>1510</v>
      </c>
      <c r="B22" s="123"/>
      <c r="C22" s="124"/>
      <c r="D22" s="125"/>
      <c r="E22" s="62"/>
      <c r="F22" s="142"/>
      <c r="G22" s="62"/>
      <c r="H22" s="140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</row>
    <row r="23" spans="1:253" s="70" customFormat="1" ht="24.75" customHeight="1">
      <c r="A23" s="120" t="s">
        <v>1511</v>
      </c>
      <c r="B23" s="126">
        <f aca="true" t="shared" si="1" ref="B23:F23">B24</f>
        <v>200</v>
      </c>
      <c r="C23" s="126">
        <f t="shared" si="1"/>
        <v>200</v>
      </c>
      <c r="D23" s="126">
        <f t="shared" si="1"/>
        <v>200</v>
      </c>
      <c r="E23" s="62">
        <f aca="true" t="shared" si="2" ref="E23:E25">D23/C23*100</f>
        <v>100</v>
      </c>
      <c r="F23" s="119">
        <f t="shared" si="1"/>
        <v>183</v>
      </c>
      <c r="G23" s="62">
        <f aca="true" t="shared" si="3" ref="G23:G25">(D23-F23)/F23*100</f>
        <v>9.289617486338798</v>
      </c>
      <c r="H23" s="140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</row>
    <row r="24" spans="1:253" s="71" customFormat="1" ht="24.75" customHeight="1">
      <c r="A24" s="127" t="s">
        <v>1512</v>
      </c>
      <c r="B24" s="128">
        <v>200</v>
      </c>
      <c r="C24" s="128">
        <v>200</v>
      </c>
      <c r="D24" s="128">
        <v>200</v>
      </c>
      <c r="E24" s="62">
        <f t="shared" si="2"/>
        <v>100</v>
      </c>
      <c r="F24" s="119">
        <v>183</v>
      </c>
      <c r="G24" s="62">
        <f t="shared" si="3"/>
        <v>9.289617486338798</v>
      </c>
      <c r="H24" s="6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</row>
    <row r="25" spans="1:253" s="107" customFormat="1" ht="22.5" customHeight="1">
      <c r="A25" s="129" t="s">
        <v>1513</v>
      </c>
      <c r="B25" s="130">
        <f aca="true" t="shared" si="4" ref="B25:F25">B5</f>
        <v>200</v>
      </c>
      <c r="C25" s="130">
        <f t="shared" si="4"/>
        <v>200</v>
      </c>
      <c r="D25" s="130">
        <f t="shared" si="4"/>
        <v>200</v>
      </c>
      <c r="E25" s="67">
        <f t="shared" si="2"/>
        <v>100</v>
      </c>
      <c r="F25" s="144">
        <f t="shared" si="4"/>
        <v>183</v>
      </c>
      <c r="G25" s="62">
        <f t="shared" si="3"/>
        <v>9.289617486338798</v>
      </c>
      <c r="H25" s="14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</row>
    <row r="26" spans="1:7" s="70" customFormat="1" ht="22.5" customHeight="1">
      <c r="A26" s="131"/>
      <c r="B26" s="132"/>
      <c r="C26" s="132"/>
      <c r="D26" s="132"/>
      <c r="E26" s="132"/>
      <c r="F26" s="146"/>
      <c r="G26" s="146"/>
    </row>
    <row r="27" spans="1:7" s="70" customFormat="1" ht="22.5" customHeight="1">
      <c r="A27" s="131"/>
      <c r="B27" s="132"/>
      <c r="C27" s="132"/>
      <c r="D27" s="132"/>
      <c r="E27" s="132"/>
      <c r="F27" s="146"/>
      <c r="G27" s="146"/>
    </row>
    <row r="28" spans="1:7" s="70" customFormat="1" ht="22.5" customHeight="1">
      <c r="A28" s="131"/>
      <c r="B28" s="132"/>
      <c r="C28" s="132"/>
      <c r="D28" s="132"/>
      <c r="E28" s="132"/>
      <c r="F28" s="146"/>
      <c r="G28" s="146"/>
    </row>
    <row r="29" spans="1:5" ht="22.5" customHeight="1">
      <c r="A29" s="133"/>
      <c r="B29" s="134"/>
      <c r="C29" s="134"/>
      <c r="D29" s="134"/>
      <c r="E29" s="132"/>
    </row>
    <row r="30" spans="1:5" ht="22.5" customHeight="1">
      <c r="A30" s="131"/>
      <c r="B30" s="134"/>
      <c r="C30" s="134"/>
      <c r="D30" s="134"/>
      <c r="E30" s="132"/>
    </row>
    <row r="31" spans="1:5" ht="22.5" customHeight="1">
      <c r="A31" s="131"/>
      <c r="B31" s="132"/>
      <c r="C31" s="132"/>
      <c r="D31" s="132"/>
      <c r="E31" s="132"/>
    </row>
    <row r="32" spans="1:5" ht="22.5" customHeight="1">
      <c r="A32" s="131"/>
      <c r="B32" s="132"/>
      <c r="C32" s="132"/>
      <c r="D32" s="132"/>
      <c r="E32" s="132"/>
    </row>
    <row r="33" spans="1:5" ht="22.5" customHeight="1">
      <c r="A33" s="131"/>
      <c r="B33" s="132"/>
      <c r="C33" s="132"/>
      <c r="D33" s="134"/>
      <c r="E33" s="132"/>
    </row>
    <row r="34" spans="1:5" ht="22.5" customHeight="1">
      <c r="A34" s="131"/>
      <c r="B34" s="132"/>
      <c r="C34" s="132"/>
      <c r="D34" s="132"/>
      <c r="E34" s="132"/>
    </row>
    <row r="35" spans="1:5" ht="22.5" customHeight="1">
      <c r="A35" s="133"/>
      <c r="B35" s="132"/>
      <c r="C35" s="132"/>
      <c r="D35" s="134"/>
      <c r="E35" s="132"/>
    </row>
    <row r="36" spans="1:5" ht="22.5" customHeight="1">
      <c r="A36" s="131"/>
      <c r="B36" s="132"/>
      <c r="C36" s="132"/>
      <c r="D36" s="134"/>
      <c r="E36" s="132"/>
    </row>
    <row r="37" spans="1:5" ht="22.5" customHeight="1">
      <c r="A37" s="131"/>
      <c r="B37" s="132"/>
      <c r="C37" s="132"/>
      <c r="D37" s="132"/>
      <c r="E37" s="132"/>
    </row>
    <row r="38" spans="1:5" ht="22.5" customHeight="1">
      <c r="A38" s="131"/>
      <c r="B38" s="132"/>
      <c r="C38" s="132"/>
      <c r="D38" s="132"/>
      <c r="E38" s="132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</sheetData>
  <sheetProtection/>
  <mergeCells count="1">
    <mergeCell ref="A2:H2"/>
  </mergeCells>
  <printOptions horizontalCentered="1"/>
  <pageMargins left="0.23999999999999996" right="0.2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31"/>
  <sheetViews>
    <sheetView showGridLines="0" showZeros="0" workbookViewId="0" topLeftCell="A1">
      <pane xSplit="1" ySplit="4" topLeftCell="B5" activePane="bottomRight" state="frozen"/>
      <selection pane="bottomRight" activeCell="G27" sqref="G27"/>
    </sheetView>
  </sheetViews>
  <sheetFormatPr defaultColWidth="9.00390625" defaultRowHeight="14.25"/>
  <cols>
    <col min="1" max="1" width="36.875" style="456" customWidth="1"/>
    <col min="2" max="2" width="11.875" style="457" customWidth="1"/>
    <col min="3" max="4" width="10.75390625" style="457" customWidth="1"/>
    <col min="5" max="5" width="9.50390625" style="457" customWidth="1"/>
    <col min="6" max="6" width="11.50390625" style="457" customWidth="1"/>
    <col min="7" max="7" width="9.50390625" style="457" customWidth="1"/>
    <col min="8" max="8" width="9.50390625" style="456" customWidth="1"/>
    <col min="9" max="253" width="9.00390625" style="301" customWidth="1"/>
  </cols>
  <sheetData>
    <row r="1" ht="35.25" customHeight="1">
      <c r="A1" s="458" t="s">
        <v>31</v>
      </c>
    </row>
    <row r="2" spans="1:8" ht="54" customHeight="1">
      <c r="A2" s="459" t="s">
        <v>32</v>
      </c>
      <c r="B2" s="459"/>
      <c r="C2" s="459"/>
      <c r="D2" s="459"/>
      <c r="E2" s="459"/>
      <c r="F2" s="459"/>
      <c r="G2" s="459"/>
      <c r="H2" s="459"/>
    </row>
    <row r="3" spans="1:12" ht="16.5" customHeight="1">
      <c r="A3" s="425"/>
      <c r="B3" s="426"/>
      <c r="C3" s="427"/>
      <c r="D3" s="427"/>
      <c r="E3" s="427"/>
      <c r="F3" s="422"/>
      <c r="G3" s="466" t="s">
        <v>33</v>
      </c>
      <c r="H3" s="431"/>
      <c r="K3" s="472"/>
      <c r="L3" s="472"/>
    </row>
    <row r="4" spans="1:8" s="399" customFormat="1" ht="24.75" customHeight="1">
      <c r="A4" s="460" t="s">
        <v>34</v>
      </c>
      <c r="B4" s="21" t="s">
        <v>35</v>
      </c>
      <c r="C4" s="21" t="s">
        <v>36</v>
      </c>
      <c r="D4" s="61" t="s">
        <v>37</v>
      </c>
      <c r="E4" s="138" t="s">
        <v>38</v>
      </c>
      <c r="F4" s="138" t="s">
        <v>39</v>
      </c>
      <c r="G4" s="138" t="s">
        <v>40</v>
      </c>
      <c r="H4" s="158" t="s">
        <v>41</v>
      </c>
    </row>
    <row r="5" spans="1:8" s="399" customFormat="1" ht="24.75" customHeight="1">
      <c r="A5" s="461" t="s">
        <v>42</v>
      </c>
      <c r="B5" s="319">
        <f aca="true" t="shared" si="0" ref="B5:F5">SUM(B6:B22)</f>
        <v>16976</v>
      </c>
      <c r="C5" s="319">
        <f t="shared" si="0"/>
        <v>16094</v>
      </c>
      <c r="D5" s="440">
        <f t="shared" si="0"/>
        <v>16154</v>
      </c>
      <c r="E5" s="62">
        <f>D5/C5*100</f>
        <v>100.37280974276128</v>
      </c>
      <c r="F5" s="240">
        <f t="shared" si="0"/>
        <v>15345</v>
      </c>
      <c r="G5" s="62">
        <f>(D5-F5)/F5*100</f>
        <v>5.27207559465624</v>
      </c>
      <c r="H5" s="467"/>
    </row>
    <row r="6" spans="1:8" s="399" customFormat="1" ht="24.75" customHeight="1">
      <c r="A6" s="395" t="s">
        <v>43</v>
      </c>
      <c r="B6" s="364">
        <v>7294</v>
      </c>
      <c r="C6" s="364">
        <v>6672</v>
      </c>
      <c r="D6" s="240">
        <v>7051</v>
      </c>
      <c r="E6" s="62">
        <f aca="true" t="shared" si="1" ref="E6:E31">D6/C6*100</f>
        <v>105.6804556354916</v>
      </c>
      <c r="F6" s="62">
        <v>6547</v>
      </c>
      <c r="G6" s="62">
        <f aca="true" t="shared" si="2" ref="G6:G31">(D6-F6)/F6*100</f>
        <v>7.698182373606231</v>
      </c>
      <c r="H6" s="467"/>
    </row>
    <row r="7" spans="1:8" s="399" customFormat="1" ht="24.75" customHeight="1">
      <c r="A7" s="395" t="s">
        <v>44</v>
      </c>
      <c r="B7" s="364"/>
      <c r="C7" s="364"/>
      <c r="D7" s="240"/>
      <c r="E7" s="62"/>
      <c r="F7" s="62">
        <v>3</v>
      </c>
      <c r="G7" s="62">
        <f t="shared" si="2"/>
        <v>-100</v>
      </c>
      <c r="H7" s="467"/>
    </row>
    <row r="8" spans="1:8" s="399" customFormat="1" ht="24.75" customHeight="1">
      <c r="A8" s="395" t="s">
        <v>45</v>
      </c>
      <c r="B8" s="364">
        <v>2860</v>
      </c>
      <c r="C8" s="364">
        <v>4021</v>
      </c>
      <c r="D8" s="240">
        <v>3777</v>
      </c>
      <c r="E8" s="62">
        <f t="shared" si="1"/>
        <v>93.93185774682915</v>
      </c>
      <c r="F8" s="62">
        <v>2796</v>
      </c>
      <c r="G8" s="62">
        <f t="shared" si="2"/>
        <v>35.08583690987124</v>
      </c>
      <c r="H8" s="467"/>
    </row>
    <row r="9" spans="1:8" s="399" customFormat="1" ht="24.75" customHeight="1">
      <c r="A9" s="395" t="s">
        <v>46</v>
      </c>
      <c r="B9" s="364"/>
      <c r="C9" s="364"/>
      <c r="D9" s="240"/>
      <c r="E9" s="62"/>
      <c r="F9" s="62"/>
      <c r="G9" s="62"/>
      <c r="H9" s="467"/>
    </row>
    <row r="10" spans="1:8" s="399" customFormat="1" ht="24.75" customHeight="1">
      <c r="A10" s="395" t="s">
        <v>47</v>
      </c>
      <c r="B10" s="364">
        <v>234</v>
      </c>
      <c r="C10" s="364">
        <v>351</v>
      </c>
      <c r="D10" s="240">
        <v>398</v>
      </c>
      <c r="E10" s="62">
        <f t="shared" si="1"/>
        <v>113.39031339031338</v>
      </c>
      <c r="F10" s="62">
        <v>496</v>
      </c>
      <c r="G10" s="62">
        <f t="shared" si="2"/>
        <v>-19.758064516129032</v>
      </c>
      <c r="H10" s="467"/>
    </row>
    <row r="11" spans="1:8" s="399" customFormat="1" ht="24.75" customHeight="1">
      <c r="A11" s="395" t="s">
        <v>48</v>
      </c>
      <c r="B11" s="364">
        <v>587</v>
      </c>
      <c r="C11" s="364">
        <v>845</v>
      </c>
      <c r="D11" s="240">
        <v>996</v>
      </c>
      <c r="E11" s="62">
        <f t="shared" si="1"/>
        <v>117.8698224852071</v>
      </c>
      <c r="F11" s="62">
        <v>500</v>
      </c>
      <c r="G11" s="62">
        <f t="shared" si="2"/>
        <v>99.2</v>
      </c>
      <c r="H11" s="467"/>
    </row>
    <row r="12" spans="1:8" s="399" customFormat="1" ht="24.75" customHeight="1">
      <c r="A12" s="395" t="s">
        <v>49</v>
      </c>
      <c r="B12" s="364">
        <v>1030</v>
      </c>
      <c r="C12" s="364">
        <v>900</v>
      </c>
      <c r="D12" s="240">
        <v>924</v>
      </c>
      <c r="E12" s="62">
        <f t="shared" si="1"/>
        <v>102.66666666666666</v>
      </c>
      <c r="F12" s="62">
        <v>1026</v>
      </c>
      <c r="G12" s="62">
        <f t="shared" si="2"/>
        <v>-9.941520467836257</v>
      </c>
      <c r="H12" s="467"/>
    </row>
    <row r="13" spans="1:8" s="399" customFormat="1" ht="24.75" customHeight="1">
      <c r="A13" s="395" t="s">
        <v>50</v>
      </c>
      <c r="B13" s="364">
        <v>240</v>
      </c>
      <c r="C13" s="364">
        <v>175</v>
      </c>
      <c r="D13" s="240">
        <v>261</v>
      </c>
      <c r="E13" s="62">
        <f t="shared" si="1"/>
        <v>149.14285714285714</v>
      </c>
      <c r="F13" s="62">
        <v>234</v>
      </c>
      <c r="G13" s="62">
        <f t="shared" si="2"/>
        <v>11.538461538461538</v>
      </c>
      <c r="H13" s="467"/>
    </row>
    <row r="14" spans="1:8" s="399" customFormat="1" ht="24.75" customHeight="1">
      <c r="A14" s="395" t="s">
        <v>51</v>
      </c>
      <c r="B14" s="364">
        <v>150</v>
      </c>
      <c r="C14" s="364">
        <v>163</v>
      </c>
      <c r="D14" s="240">
        <v>182</v>
      </c>
      <c r="E14" s="62">
        <f t="shared" si="1"/>
        <v>111.65644171779141</v>
      </c>
      <c r="F14" s="62">
        <v>149</v>
      </c>
      <c r="G14" s="62">
        <f t="shared" si="2"/>
        <v>22.14765100671141</v>
      </c>
      <c r="H14" s="467"/>
    </row>
    <row r="15" spans="1:8" s="399" customFormat="1" ht="24.75" customHeight="1">
      <c r="A15" s="395" t="s">
        <v>52</v>
      </c>
      <c r="B15" s="364">
        <v>110</v>
      </c>
      <c r="C15" s="364">
        <v>151</v>
      </c>
      <c r="D15" s="240">
        <v>190</v>
      </c>
      <c r="E15" s="62">
        <f t="shared" si="1"/>
        <v>125.82781456953643</v>
      </c>
      <c r="F15" s="62">
        <v>161</v>
      </c>
      <c r="G15" s="62">
        <f t="shared" si="2"/>
        <v>18.012422360248447</v>
      </c>
      <c r="H15" s="468"/>
    </row>
    <row r="16" spans="1:8" s="399" customFormat="1" ht="24.75" customHeight="1">
      <c r="A16" s="395" t="s">
        <v>53</v>
      </c>
      <c r="B16" s="364">
        <v>200</v>
      </c>
      <c r="C16" s="364">
        <v>210</v>
      </c>
      <c r="D16" s="240">
        <v>113</v>
      </c>
      <c r="E16" s="62">
        <f t="shared" si="1"/>
        <v>53.80952380952381</v>
      </c>
      <c r="F16" s="62">
        <v>188</v>
      </c>
      <c r="G16" s="62">
        <f t="shared" si="2"/>
        <v>-39.8936170212766</v>
      </c>
      <c r="H16" s="467"/>
    </row>
    <row r="17" spans="1:8" s="399" customFormat="1" ht="24.75" customHeight="1">
      <c r="A17" s="395" t="s">
        <v>54</v>
      </c>
      <c r="B17" s="364">
        <v>160</v>
      </c>
      <c r="C17" s="364">
        <v>180</v>
      </c>
      <c r="D17" s="240">
        <v>195</v>
      </c>
      <c r="E17" s="62">
        <f t="shared" si="1"/>
        <v>108.33333333333333</v>
      </c>
      <c r="F17" s="62">
        <v>153</v>
      </c>
      <c r="G17" s="62">
        <f t="shared" si="2"/>
        <v>27.450980392156865</v>
      </c>
      <c r="H17" s="467"/>
    </row>
    <row r="18" spans="1:8" s="399" customFormat="1" ht="24.75" customHeight="1">
      <c r="A18" s="395" t="s">
        <v>55</v>
      </c>
      <c r="B18" s="364">
        <v>3500</v>
      </c>
      <c r="C18" s="364">
        <v>1775</v>
      </c>
      <c r="D18" s="240">
        <v>1415</v>
      </c>
      <c r="E18" s="62">
        <f t="shared" si="1"/>
        <v>79.71830985915493</v>
      </c>
      <c r="F18" s="62">
        <v>2540</v>
      </c>
      <c r="G18" s="62">
        <f t="shared" si="2"/>
        <v>-44.29133858267716</v>
      </c>
      <c r="H18" s="467"/>
    </row>
    <row r="19" spans="1:8" s="399" customFormat="1" ht="24.75" customHeight="1">
      <c r="A19" s="395" t="s">
        <v>56</v>
      </c>
      <c r="B19" s="364">
        <v>400</v>
      </c>
      <c r="C19" s="364">
        <v>430</v>
      </c>
      <c r="D19" s="240">
        <v>461</v>
      </c>
      <c r="E19" s="62">
        <f t="shared" si="1"/>
        <v>107.20930232558139</v>
      </c>
      <c r="F19" s="62">
        <v>353</v>
      </c>
      <c r="G19" s="62">
        <f t="shared" si="2"/>
        <v>30.59490084985836</v>
      </c>
      <c r="H19" s="467"/>
    </row>
    <row r="20" spans="1:8" s="399" customFormat="1" ht="24.75" customHeight="1">
      <c r="A20" s="395" t="s">
        <v>57</v>
      </c>
      <c r="B20" s="364"/>
      <c r="C20" s="364"/>
      <c r="D20" s="240"/>
      <c r="E20" s="62"/>
      <c r="F20" s="62"/>
      <c r="G20" s="62"/>
      <c r="H20" s="467"/>
    </row>
    <row r="21" spans="1:8" s="399" customFormat="1" ht="24.75" customHeight="1">
      <c r="A21" s="395" t="s">
        <v>58</v>
      </c>
      <c r="B21" s="364">
        <v>211</v>
      </c>
      <c r="C21" s="364">
        <v>221</v>
      </c>
      <c r="D21" s="440">
        <v>197</v>
      </c>
      <c r="E21" s="62">
        <f t="shared" si="1"/>
        <v>89.14027149321268</v>
      </c>
      <c r="F21" s="62">
        <v>199</v>
      </c>
      <c r="G21" s="62">
        <f t="shared" si="2"/>
        <v>-1.0050251256281406</v>
      </c>
      <c r="H21" s="467"/>
    </row>
    <row r="22" spans="1:8" s="399" customFormat="1" ht="24.75" customHeight="1">
      <c r="A22" s="395" t="s">
        <v>59</v>
      </c>
      <c r="B22" s="364"/>
      <c r="C22" s="364"/>
      <c r="D22" s="240">
        <v>-6</v>
      </c>
      <c r="E22" s="62"/>
      <c r="F22" s="67"/>
      <c r="G22" s="62"/>
      <c r="H22" s="467"/>
    </row>
    <row r="23" spans="1:8" s="399" customFormat="1" ht="24.75" customHeight="1">
      <c r="A23" s="462" t="s">
        <v>60</v>
      </c>
      <c r="B23" s="319">
        <f aca="true" t="shared" si="3" ref="B23:F23">SUM(B24:B30)</f>
        <v>8290</v>
      </c>
      <c r="C23" s="319">
        <f t="shared" si="3"/>
        <v>9172</v>
      </c>
      <c r="D23" s="440">
        <f t="shared" si="3"/>
        <v>9205</v>
      </c>
      <c r="E23" s="62">
        <f t="shared" si="1"/>
        <v>100.35979066724813</v>
      </c>
      <c r="F23" s="240">
        <f t="shared" si="3"/>
        <v>8832</v>
      </c>
      <c r="G23" s="62">
        <f t="shared" si="2"/>
        <v>4.223278985507246</v>
      </c>
      <c r="H23" s="468"/>
    </row>
    <row r="24" spans="1:8" s="399" customFormat="1" ht="24.75" customHeight="1">
      <c r="A24" s="395" t="s">
        <v>61</v>
      </c>
      <c r="B24" s="364">
        <v>1500</v>
      </c>
      <c r="C24" s="364">
        <v>1420</v>
      </c>
      <c r="D24" s="440">
        <v>1454</v>
      </c>
      <c r="E24" s="62">
        <f t="shared" si="1"/>
        <v>102.39436619718309</v>
      </c>
      <c r="F24" s="62">
        <v>1444</v>
      </c>
      <c r="G24" s="62">
        <f t="shared" si="2"/>
        <v>0.6925207756232686</v>
      </c>
      <c r="H24" s="468"/>
    </row>
    <row r="25" spans="1:8" s="399" customFormat="1" ht="24.75" customHeight="1">
      <c r="A25" s="395" t="s">
        <v>62</v>
      </c>
      <c r="B25" s="364">
        <v>1068</v>
      </c>
      <c r="C25" s="364">
        <v>1068</v>
      </c>
      <c r="D25" s="463">
        <v>1677</v>
      </c>
      <c r="E25" s="62">
        <f t="shared" si="1"/>
        <v>157.02247191011236</v>
      </c>
      <c r="F25" s="62">
        <v>1161</v>
      </c>
      <c r="G25" s="62">
        <f t="shared" si="2"/>
        <v>44.44444444444444</v>
      </c>
      <c r="H25" s="468"/>
    </row>
    <row r="26" spans="1:8" s="399" customFormat="1" ht="24.75" customHeight="1">
      <c r="A26" s="395" t="s">
        <v>63</v>
      </c>
      <c r="B26" s="364">
        <v>1057</v>
      </c>
      <c r="C26" s="364">
        <v>1057</v>
      </c>
      <c r="D26" s="463">
        <v>2380</v>
      </c>
      <c r="E26" s="62">
        <f t="shared" si="1"/>
        <v>225.16556291390728</v>
      </c>
      <c r="F26" s="62">
        <v>1150</v>
      </c>
      <c r="G26" s="62">
        <f t="shared" si="2"/>
        <v>106.95652173913044</v>
      </c>
      <c r="H26" s="467"/>
    </row>
    <row r="27" spans="1:8" s="399" customFormat="1" ht="24.75" customHeight="1">
      <c r="A27" s="395" t="s">
        <v>64</v>
      </c>
      <c r="B27" s="364"/>
      <c r="C27" s="364"/>
      <c r="D27" s="463"/>
      <c r="E27" s="62"/>
      <c r="F27" s="62"/>
      <c r="G27" s="62"/>
      <c r="H27" s="467"/>
    </row>
    <row r="28" spans="1:8" s="399" customFormat="1" ht="24.75" customHeight="1">
      <c r="A28" s="318" t="s">
        <v>65</v>
      </c>
      <c r="B28" s="364">
        <v>3400</v>
      </c>
      <c r="C28" s="364">
        <v>4499</v>
      </c>
      <c r="D28" s="463">
        <v>2424</v>
      </c>
      <c r="E28" s="62">
        <f t="shared" si="1"/>
        <v>53.878639697710604</v>
      </c>
      <c r="F28" s="62">
        <v>3382</v>
      </c>
      <c r="G28" s="62">
        <f t="shared" si="2"/>
        <v>-28.326434062684804</v>
      </c>
      <c r="H28" s="467"/>
    </row>
    <row r="29" spans="1:8" s="399" customFormat="1" ht="24.75" customHeight="1">
      <c r="A29" s="395" t="s">
        <v>66</v>
      </c>
      <c r="B29" s="364">
        <v>1000</v>
      </c>
      <c r="C29" s="364">
        <v>450</v>
      </c>
      <c r="D29" s="464">
        <v>570</v>
      </c>
      <c r="E29" s="62">
        <f t="shared" si="1"/>
        <v>126.66666666666666</v>
      </c>
      <c r="F29" s="469">
        <v>1172</v>
      </c>
      <c r="G29" s="62">
        <f t="shared" si="2"/>
        <v>-51.365187713310576</v>
      </c>
      <c r="H29" s="470"/>
    </row>
    <row r="30" spans="1:8" s="399" customFormat="1" ht="24.75" customHeight="1">
      <c r="A30" s="395" t="s">
        <v>67</v>
      </c>
      <c r="B30" s="364">
        <v>265</v>
      </c>
      <c r="C30" s="364">
        <v>678</v>
      </c>
      <c r="D30" s="464">
        <v>700</v>
      </c>
      <c r="E30" s="62">
        <f t="shared" si="1"/>
        <v>103.24483775811208</v>
      </c>
      <c r="F30" s="469">
        <v>523</v>
      </c>
      <c r="G30" s="62">
        <f t="shared" si="2"/>
        <v>33.84321223709369</v>
      </c>
      <c r="H30" s="470"/>
    </row>
    <row r="31" spans="1:253" s="455" customFormat="1" ht="24.75" customHeight="1">
      <c r="A31" s="366" t="s">
        <v>68</v>
      </c>
      <c r="B31" s="465">
        <f>B5+B23</f>
        <v>25266</v>
      </c>
      <c r="C31" s="465">
        <f>C5+C23</f>
        <v>25266</v>
      </c>
      <c r="D31" s="465">
        <f>D23+D5</f>
        <v>25359</v>
      </c>
      <c r="E31" s="67">
        <f t="shared" si="1"/>
        <v>100.36808359059606</v>
      </c>
      <c r="F31" s="465">
        <f>F23+F5</f>
        <v>24177</v>
      </c>
      <c r="G31" s="67">
        <f t="shared" si="2"/>
        <v>4.888944037721802</v>
      </c>
      <c r="H31" s="471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0"/>
      <c r="DY31" s="300"/>
      <c r="DZ31" s="300"/>
      <c r="EA31" s="300"/>
      <c r="EB31" s="300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0"/>
      <c r="EP31" s="300"/>
      <c r="EQ31" s="300"/>
      <c r="ER31" s="300"/>
      <c r="ES31" s="300"/>
      <c r="ET31" s="300"/>
      <c r="EU31" s="300"/>
      <c r="EV31" s="300"/>
      <c r="EW31" s="300"/>
      <c r="EX31" s="300"/>
      <c r="EY31" s="300"/>
      <c r="EZ31" s="300"/>
      <c r="FA31" s="300"/>
      <c r="FB31" s="300"/>
      <c r="FC31" s="300"/>
      <c r="FD31" s="300"/>
      <c r="FE31" s="300"/>
      <c r="FF31" s="300"/>
      <c r="FG31" s="300"/>
      <c r="FH31" s="300"/>
      <c r="FI31" s="300"/>
      <c r="FJ31" s="300"/>
      <c r="FK31" s="300"/>
      <c r="FL31" s="300"/>
      <c r="FM31" s="300"/>
      <c r="FN31" s="300"/>
      <c r="FO31" s="300"/>
      <c r="FP31" s="300"/>
      <c r="FQ31" s="300"/>
      <c r="FR31" s="300"/>
      <c r="FS31" s="300"/>
      <c r="FT31" s="300"/>
      <c r="FU31" s="300"/>
      <c r="FV31" s="300"/>
      <c r="FW31" s="300"/>
      <c r="FX31" s="300"/>
      <c r="FY31" s="300"/>
      <c r="FZ31" s="300"/>
      <c r="GA31" s="300"/>
      <c r="GB31" s="300"/>
      <c r="GC31" s="300"/>
      <c r="GD31" s="300"/>
      <c r="GE31" s="300"/>
      <c r="GF31" s="300"/>
      <c r="GG31" s="300"/>
      <c r="GH31" s="300"/>
      <c r="GI31" s="300"/>
      <c r="GJ31" s="300"/>
      <c r="GK31" s="300"/>
      <c r="GL31" s="300"/>
      <c r="GM31" s="300"/>
      <c r="GN31" s="300"/>
      <c r="GO31" s="300"/>
      <c r="GP31" s="300"/>
      <c r="GQ31" s="300"/>
      <c r="GR31" s="300"/>
      <c r="GS31" s="300"/>
      <c r="GT31" s="300"/>
      <c r="GU31" s="300"/>
      <c r="GV31" s="300"/>
      <c r="GW31" s="300"/>
      <c r="GX31" s="300"/>
      <c r="GY31" s="300"/>
      <c r="GZ31" s="300"/>
      <c r="HA31" s="300"/>
      <c r="HB31" s="300"/>
      <c r="HC31" s="300"/>
      <c r="HD31" s="300"/>
      <c r="HE31" s="300"/>
      <c r="HF31" s="300"/>
      <c r="HG31" s="300"/>
      <c r="HH31" s="300"/>
      <c r="HI31" s="300"/>
      <c r="HJ31" s="300"/>
      <c r="HK31" s="300"/>
      <c r="HL31" s="300"/>
      <c r="HM31" s="300"/>
      <c r="HN31" s="300"/>
      <c r="HO31" s="300"/>
      <c r="HP31" s="300"/>
      <c r="HQ31" s="300"/>
      <c r="HR31" s="300"/>
      <c r="HS31" s="300"/>
      <c r="HT31" s="300"/>
      <c r="HU31" s="300"/>
      <c r="HV31" s="300"/>
      <c r="HW31" s="300"/>
      <c r="HX31" s="300"/>
      <c r="HY31" s="300"/>
      <c r="HZ31" s="300"/>
      <c r="IA31" s="300"/>
      <c r="IB31" s="300"/>
      <c r="IC31" s="300"/>
      <c r="ID31" s="300"/>
      <c r="IE31" s="300"/>
      <c r="IF31" s="300"/>
      <c r="IG31" s="300"/>
      <c r="IH31" s="300"/>
      <c r="II31" s="300"/>
      <c r="IJ31" s="300"/>
      <c r="IK31" s="300"/>
      <c r="IL31" s="300"/>
      <c r="IM31" s="300"/>
      <c r="IN31" s="300"/>
      <c r="IO31" s="300"/>
      <c r="IP31" s="300"/>
      <c r="IQ31" s="300"/>
      <c r="IR31" s="300"/>
      <c r="IS31" s="300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G3:H3"/>
  </mergeCells>
  <printOptions horizontalCentered="1"/>
  <pageMargins left="0.39" right="0.39" top="0.71" bottom="0.71" header="0.2" footer="0.39"/>
  <pageSetup horizontalDpi="600" verticalDpi="600" orientation="portrait" paperSize="9" scale="7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23"/>
  <sheetViews>
    <sheetView showZeros="0" workbookViewId="0" topLeftCell="A1">
      <selection activeCell="A2" sqref="A2:B2"/>
    </sheetView>
  </sheetViews>
  <sheetFormatPr defaultColWidth="9.00390625" defaultRowHeight="14.25"/>
  <cols>
    <col min="1" max="1" width="71.50390625" style="73" customWidth="1"/>
    <col min="2" max="2" width="13.625" style="74" customWidth="1"/>
    <col min="3" max="16384" width="9.00390625" style="73" customWidth="1"/>
  </cols>
  <sheetData>
    <row r="1" ht="14.25">
      <c r="A1" s="99" t="s">
        <v>1514</v>
      </c>
    </row>
    <row r="2" spans="1:2" ht="38.25" customHeight="1">
      <c r="A2" s="100" t="s">
        <v>1515</v>
      </c>
      <c r="B2" s="101"/>
    </row>
    <row r="3" spans="1:2" ht="21.75" customHeight="1">
      <c r="A3" s="79"/>
      <c r="B3" s="5" t="s">
        <v>33</v>
      </c>
    </row>
    <row r="4" spans="1:2" ht="24.75" customHeight="1">
      <c r="A4" s="80" t="s">
        <v>1472</v>
      </c>
      <c r="B4" s="81" t="s">
        <v>1215</v>
      </c>
    </row>
    <row r="5" spans="1:2" ht="24.75" customHeight="1">
      <c r="A5" s="102" t="s">
        <v>1473</v>
      </c>
      <c r="B5" s="83"/>
    </row>
    <row r="6" spans="1:2" s="72" customFormat="1" ht="24.75" customHeight="1">
      <c r="A6" s="102" t="s">
        <v>1474</v>
      </c>
      <c r="B6" s="103"/>
    </row>
    <row r="7" spans="1:2" s="72" customFormat="1" ht="24.75" customHeight="1">
      <c r="A7" s="102" t="s">
        <v>1475</v>
      </c>
      <c r="B7" s="103"/>
    </row>
    <row r="8" spans="1:2" s="70" customFormat="1" ht="24.75" customHeight="1">
      <c r="A8" s="102" t="s">
        <v>1476</v>
      </c>
      <c r="B8" s="103"/>
    </row>
    <row r="9" spans="1:2" ht="24.75" customHeight="1">
      <c r="A9" s="102" t="s">
        <v>1477</v>
      </c>
      <c r="B9" s="103"/>
    </row>
    <row r="10" spans="1:2" ht="24.75" customHeight="1">
      <c r="A10" s="102" t="s">
        <v>1478</v>
      </c>
      <c r="B10" s="103"/>
    </row>
    <row r="11" spans="1:2" ht="24.75" customHeight="1">
      <c r="A11" s="102" t="s">
        <v>1479</v>
      </c>
      <c r="B11" s="103"/>
    </row>
    <row r="12" spans="1:2" ht="24.75" customHeight="1">
      <c r="A12" s="102" t="s">
        <v>1480</v>
      </c>
      <c r="B12" s="103"/>
    </row>
    <row r="13" spans="1:2" ht="24.75" customHeight="1">
      <c r="A13" s="102" t="s">
        <v>1481</v>
      </c>
      <c r="B13" s="83">
        <f>SUM(B14:B16)</f>
        <v>120</v>
      </c>
    </row>
    <row r="14" spans="1:2" ht="24.75" customHeight="1">
      <c r="A14" s="102" t="s">
        <v>1482</v>
      </c>
      <c r="B14" s="103">
        <v>120</v>
      </c>
    </row>
    <row r="15" spans="1:2" ht="24.75" customHeight="1">
      <c r="A15" s="102" t="s">
        <v>1483</v>
      </c>
      <c r="B15" s="103"/>
    </row>
    <row r="16" spans="1:2" ht="24.75" customHeight="1">
      <c r="A16" s="102" t="s">
        <v>1484</v>
      </c>
      <c r="B16" s="103"/>
    </row>
    <row r="17" spans="1:2" ht="24.75" customHeight="1">
      <c r="A17" s="102" t="s">
        <v>1485</v>
      </c>
      <c r="B17" s="83"/>
    </row>
    <row r="18" spans="1:2" ht="24.75" customHeight="1">
      <c r="A18" s="102" t="s">
        <v>1486</v>
      </c>
      <c r="B18" s="103"/>
    </row>
    <row r="19" spans="1:2" ht="24.75" customHeight="1">
      <c r="A19" s="102" t="s">
        <v>1487</v>
      </c>
      <c r="B19" s="103"/>
    </row>
    <row r="20" spans="1:2" ht="24.75" customHeight="1">
      <c r="A20" s="102" t="s">
        <v>1488</v>
      </c>
      <c r="B20" s="103"/>
    </row>
    <row r="21" spans="1:2" ht="24.75" customHeight="1">
      <c r="A21" s="102" t="s">
        <v>1489</v>
      </c>
      <c r="B21" s="83">
        <f>B22</f>
        <v>60</v>
      </c>
    </row>
    <row r="22" spans="1:2" ht="24.75" customHeight="1">
      <c r="A22" s="102" t="s">
        <v>1490</v>
      </c>
      <c r="B22" s="103">
        <v>60</v>
      </c>
    </row>
    <row r="23" spans="1:2" ht="24.75" customHeight="1">
      <c r="A23" s="104" t="s">
        <v>1241</v>
      </c>
      <c r="B23" s="105">
        <f>B21+B13</f>
        <v>180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52"/>
  <sheetViews>
    <sheetView showZeros="0" workbookViewId="0" topLeftCell="A1">
      <selection activeCell="A2" sqref="A2:B2"/>
    </sheetView>
  </sheetViews>
  <sheetFormatPr defaultColWidth="9.00390625" defaultRowHeight="14.25"/>
  <cols>
    <col min="1" max="1" width="50.00390625" style="73" customWidth="1"/>
    <col min="2" max="2" width="20.25390625" style="74" customWidth="1"/>
    <col min="3" max="16384" width="9.00390625" style="73" customWidth="1"/>
  </cols>
  <sheetData>
    <row r="1" spans="1:2" ht="24.75" customHeight="1">
      <c r="A1" s="75" t="s">
        <v>1516</v>
      </c>
      <c r="B1" s="76"/>
    </row>
    <row r="2" spans="1:2" ht="24.75" customHeight="1">
      <c r="A2" s="77" t="s">
        <v>1517</v>
      </c>
      <c r="B2" s="78"/>
    </row>
    <row r="3" spans="1:2" ht="24.75" customHeight="1">
      <c r="A3" s="79"/>
      <c r="B3" s="5" t="s">
        <v>33</v>
      </c>
    </row>
    <row r="4" spans="1:2" ht="24.75" customHeight="1">
      <c r="A4" s="80" t="s">
        <v>1472</v>
      </c>
      <c r="B4" s="81" t="s">
        <v>1215</v>
      </c>
    </row>
    <row r="5" spans="1:2" s="68" customFormat="1" ht="24.75" customHeight="1">
      <c r="A5" s="82" t="s">
        <v>1493</v>
      </c>
      <c r="B5" s="83">
        <f>B6+B12+B17+B19+B23</f>
        <v>180</v>
      </c>
    </row>
    <row r="6" spans="1:2" s="68" customFormat="1" ht="24.75" customHeight="1">
      <c r="A6" s="82" t="s">
        <v>1494</v>
      </c>
      <c r="B6" s="83">
        <f>B10</f>
        <v>0</v>
      </c>
    </row>
    <row r="7" spans="1:2" s="68" customFormat="1" ht="24.75" customHeight="1">
      <c r="A7" s="82" t="s">
        <v>1495</v>
      </c>
      <c r="B7" s="83"/>
    </row>
    <row r="8" spans="1:2" s="68" customFormat="1" ht="24.75" customHeight="1">
      <c r="A8" s="82" t="s">
        <v>1496</v>
      </c>
      <c r="B8" s="83"/>
    </row>
    <row r="9" spans="1:2" s="68" customFormat="1" ht="24.75" customHeight="1">
      <c r="A9" s="82" t="s">
        <v>1497</v>
      </c>
      <c r="B9" s="83"/>
    </row>
    <row r="10" spans="1:2" s="68" customFormat="1" ht="24.75" customHeight="1">
      <c r="A10" s="82" t="s">
        <v>1498</v>
      </c>
      <c r="B10" s="83"/>
    </row>
    <row r="11" spans="1:2" s="68" customFormat="1" ht="24.75" customHeight="1">
      <c r="A11" s="82" t="s">
        <v>1499</v>
      </c>
      <c r="B11" s="83"/>
    </row>
    <row r="12" spans="1:2" s="68" customFormat="1" ht="24.75" customHeight="1">
      <c r="A12" s="82" t="s">
        <v>1500</v>
      </c>
      <c r="B12" s="83"/>
    </row>
    <row r="13" spans="1:2" s="68" customFormat="1" ht="24.75" customHeight="1">
      <c r="A13" s="84" t="s">
        <v>1501</v>
      </c>
      <c r="B13" s="83"/>
    </row>
    <row r="14" spans="1:2" s="68" customFormat="1" ht="24.75" customHeight="1">
      <c r="A14" s="82" t="s">
        <v>1502</v>
      </c>
      <c r="B14" s="83"/>
    </row>
    <row r="15" spans="1:2" s="69" customFormat="1" ht="24.75" customHeight="1">
      <c r="A15" s="84" t="s">
        <v>1503</v>
      </c>
      <c r="B15" s="85"/>
    </row>
    <row r="16" spans="1:2" s="70" customFormat="1" ht="24.75" customHeight="1">
      <c r="A16" s="82" t="s">
        <v>1504</v>
      </c>
      <c r="B16" s="86"/>
    </row>
    <row r="17" spans="1:2" s="70" customFormat="1" ht="24.75" customHeight="1">
      <c r="A17" s="84" t="s">
        <v>1505</v>
      </c>
      <c r="B17" s="86"/>
    </row>
    <row r="18" spans="1:2" s="70" customFormat="1" ht="24.75" customHeight="1">
      <c r="A18" s="84" t="s">
        <v>1506</v>
      </c>
      <c r="B18" s="86"/>
    </row>
    <row r="19" spans="1:2" s="70" customFormat="1" ht="24.75" customHeight="1">
      <c r="A19" s="84" t="s">
        <v>1507</v>
      </c>
      <c r="B19" s="86"/>
    </row>
    <row r="20" spans="1:2" s="70" customFormat="1" ht="24.75" customHeight="1">
      <c r="A20" s="84" t="s">
        <v>1508</v>
      </c>
      <c r="B20" s="86"/>
    </row>
    <row r="21" spans="1:2" s="70" customFormat="1" ht="24.75" customHeight="1">
      <c r="A21" s="84" t="s">
        <v>1509</v>
      </c>
      <c r="B21" s="86"/>
    </row>
    <row r="22" spans="1:2" s="70" customFormat="1" ht="24.75" customHeight="1">
      <c r="A22" s="84" t="s">
        <v>1510</v>
      </c>
      <c r="B22" s="86"/>
    </row>
    <row r="23" spans="1:2" s="70" customFormat="1" ht="24.75" customHeight="1">
      <c r="A23" s="84" t="s">
        <v>1511</v>
      </c>
      <c r="B23" s="87">
        <f>B24</f>
        <v>180</v>
      </c>
    </row>
    <row r="24" spans="1:2" s="70" customFormat="1" ht="24.75" customHeight="1">
      <c r="A24" s="88" t="s">
        <v>1512</v>
      </c>
      <c r="B24" s="89">
        <v>180</v>
      </c>
    </row>
    <row r="25" spans="1:2" s="71" customFormat="1" ht="24.75" customHeight="1">
      <c r="A25" s="90" t="s">
        <v>1513</v>
      </c>
      <c r="B25" s="91">
        <f>B5</f>
        <v>180</v>
      </c>
    </row>
    <row r="26" spans="1:2" s="70" customFormat="1" ht="22.5" customHeight="1">
      <c r="A26" s="72"/>
      <c r="B26" s="92"/>
    </row>
    <row r="27" s="72" customFormat="1" ht="22.5" customHeight="1">
      <c r="B27" s="93"/>
    </row>
    <row r="28" spans="1:2" s="70" customFormat="1" ht="22.5" customHeight="1">
      <c r="A28" s="72"/>
      <c r="B28" s="93"/>
    </row>
    <row r="29" spans="1:2" s="70" customFormat="1" ht="22.5" customHeight="1">
      <c r="A29" s="72"/>
      <c r="B29" s="93"/>
    </row>
    <row r="30" s="72" customFormat="1" ht="22.5" customHeight="1">
      <c r="B30" s="93"/>
    </row>
    <row r="31" spans="1:2" s="70" customFormat="1" ht="22.5" customHeight="1">
      <c r="A31" s="72"/>
      <c r="B31" s="93"/>
    </row>
    <row r="32" spans="1:2" s="70" customFormat="1" ht="22.5" customHeight="1">
      <c r="A32" s="72"/>
      <c r="B32" s="93"/>
    </row>
    <row r="33" spans="1:2" s="70" customFormat="1" ht="22.5" customHeight="1">
      <c r="A33" s="72"/>
      <c r="B33" s="93"/>
    </row>
    <row r="34" s="72" customFormat="1" ht="22.5" customHeight="1">
      <c r="B34" s="92"/>
    </row>
    <row r="35" spans="1:2" s="70" customFormat="1" ht="22.5" customHeight="1">
      <c r="A35" s="72"/>
      <c r="B35" s="92"/>
    </row>
    <row r="36" spans="1:2" s="70" customFormat="1" ht="22.5" customHeight="1">
      <c r="A36" s="72"/>
      <c r="B36" s="92"/>
    </row>
    <row r="37" spans="1:2" s="72" customFormat="1" ht="22.5" customHeight="1">
      <c r="A37" s="94"/>
      <c r="B37" s="92"/>
    </row>
    <row r="38" s="72" customFormat="1" ht="22.5" customHeight="1">
      <c r="B38" s="92"/>
    </row>
    <row r="39" s="72" customFormat="1" ht="22.5" customHeight="1">
      <c r="B39" s="92"/>
    </row>
    <row r="40" spans="1:2" s="70" customFormat="1" ht="22.5" customHeight="1">
      <c r="A40" s="72"/>
      <c r="B40" s="92"/>
    </row>
    <row r="41" spans="1:2" s="70" customFormat="1" ht="22.5" customHeight="1">
      <c r="A41" s="72"/>
      <c r="B41" s="92"/>
    </row>
    <row r="42" spans="1:2" s="70" customFormat="1" ht="22.5" customHeight="1">
      <c r="A42" s="72"/>
      <c r="B42" s="92"/>
    </row>
    <row r="43" spans="1:2" ht="22.5" customHeight="1">
      <c r="A43" s="95"/>
      <c r="B43" s="96"/>
    </row>
    <row r="44" spans="1:2" ht="22.5" customHeight="1">
      <c r="A44" s="97"/>
      <c r="B44" s="96"/>
    </row>
    <row r="45" spans="1:2" ht="22.5" customHeight="1">
      <c r="A45" s="97"/>
      <c r="B45" s="98"/>
    </row>
    <row r="46" spans="1:2" ht="22.5" customHeight="1">
      <c r="A46" s="97"/>
      <c r="B46" s="98"/>
    </row>
    <row r="47" spans="1:2" ht="22.5" customHeight="1">
      <c r="A47" s="97"/>
      <c r="B47" s="96"/>
    </row>
    <row r="48" spans="1:2" ht="22.5" customHeight="1">
      <c r="A48" s="97"/>
      <c r="B48" s="98"/>
    </row>
    <row r="49" spans="1:2" ht="22.5" customHeight="1">
      <c r="A49" s="95"/>
      <c r="B49" s="96"/>
    </row>
    <row r="50" spans="1:2" ht="22.5" customHeight="1">
      <c r="A50" s="97"/>
      <c r="B50" s="96"/>
    </row>
    <row r="51" spans="1:2" ht="22.5" customHeight="1">
      <c r="A51" s="97"/>
      <c r="B51" s="98"/>
    </row>
    <row r="52" spans="1:2" ht="22.5" customHeight="1">
      <c r="A52" s="97"/>
      <c r="B52" s="98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8"/>
  <sheetViews>
    <sheetView showZeros="0" workbookViewId="0" topLeftCell="A1">
      <pane ySplit="4" topLeftCell="A13" activePane="bottomLeft" state="frozen"/>
      <selection pane="bottomLeft" activeCell="E25" sqref="E25:E26"/>
    </sheetView>
  </sheetViews>
  <sheetFormatPr defaultColWidth="9.00390625" defaultRowHeight="14.25"/>
  <cols>
    <col min="1" max="1" width="33.625" style="37" customWidth="1"/>
    <col min="2" max="2" width="10.50390625" style="58" customWidth="1"/>
    <col min="3" max="3" width="10.625" style="58" customWidth="1"/>
    <col min="4" max="4" width="9.625" style="58" customWidth="1"/>
    <col min="5" max="5" width="10.125" style="58" customWidth="1"/>
    <col min="6" max="6" width="8.25390625" style="1" customWidth="1"/>
    <col min="7" max="7" width="8.375" style="1" customWidth="1"/>
    <col min="8" max="16384" width="9.00390625" style="1" customWidth="1"/>
  </cols>
  <sheetData>
    <row r="1" ht="24.75" customHeight="1">
      <c r="A1" s="38" t="s">
        <v>1518</v>
      </c>
    </row>
    <row r="2" spans="1:8" ht="24.75" customHeight="1">
      <c r="A2" s="39" t="s">
        <v>1519</v>
      </c>
      <c r="B2" s="39"/>
      <c r="C2" s="39"/>
      <c r="D2" s="39"/>
      <c r="E2" s="39"/>
      <c r="F2" s="19"/>
      <c r="G2" s="19"/>
      <c r="H2" s="19"/>
    </row>
    <row r="3" spans="1:8" ht="24.75" customHeight="1">
      <c r="A3" s="40"/>
      <c r="B3" s="59"/>
      <c r="C3" s="59"/>
      <c r="D3" s="59"/>
      <c r="E3" s="60" t="s">
        <v>33</v>
      </c>
      <c r="F3" s="20"/>
      <c r="G3" s="20"/>
      <c r="H3" s="20"/>
    </row>
    <row r="4" spans="1:8" ht="24.75" customHeight="1">
      <c r="A4" s="41" t="s">
        <v>1520</v>
      </c>
      <c r="B4" s="42" t="s">
        <v>1215</v>
      </c>
      <c r="C4" s="43" t="s">
        <v>36</v>
      </c>
      <c r="D4" s="42" t="s">
        <v>37</v>
      </c>
      <c r="E4" s="61" t="s">
        <v>1521</v>
      </c>
      <c r="F4" s="55" t="s">
        <v>39</v>
      </c>
      <c r="G4" s="54" t="s">
        <v>40</v>
      </c>
      <c r="H4" s="56" t="s">
        <v>41</v>
      </c>
    </row>
    <row r="5" spans="1:8" ht="24.75" customHeight="1">
      <c r="A5" s="45" t="s">
        <v>1522</v>
      </c>
      <c r="B5" s="42"/>
      <c r="C5" s="46"/>
      <c r="D5" s="49"/>
      <c r="E5" s="62"/>
      <c r="F5" s="31"/>
      <c r="G5" s="30"/>
      <c r="H5" s="31"/>
    </row>
    <row r="6" spans="1:8" ht="24.75" customHeight="1">
      <c r="A6" s="45" t="s">
        <v>1523</v>
      </c>
      <c r="B6" s="42"/>
      <c r="C6" s="46"/>
      <c r="D6" s="49"/>
      <c r="E6" s="62"/>
      <c r="F6" s="63"/>
      <c r="G6" s="30"/>
      <c r="H6" s="63"/>
    </row>
    <row r="7" spans="1:8" ht="24.75" customHeight="1">
      <c r="A7" s="45" t="s">
        <v>1524</v>
      </c>
      <c r="B7" s="42"/>
      <c r="C7" s="46"/>
      <c r="D7" s="49"/>
      <c r="E7" s="62"/>
      <c r="F7" s="63"/>
      <c r="G7" s="30"/>
      <c r="H7" s="63"/>
    </row>
    <row r="8" spans="1:8" ht="24.75" customHeight="1">
      <c r="A8" s="45" t="s">
        <v>1525</v>
      </c>
      <c r="B8" s="42"/>
      <c r="C8" s="46"/>
      <c r="D8" s="49"/>
      <c r="E8" s="62"/>
      <c r="F8" s="64"/>
      <c r="G8" s="30"/>
      <c r="H8" s="64"/>
    </row>
    <row r="9" spans="1:8" ht="24.75" customHeight="1">
      <c r="A9" s="45" t="s">
        <v>1526</v>
      </c>
      <c r="B9" s="42"/>
      <c r="C9" s="46"/>
      <c r="D9" s="49"/>
      <c r="E9" s="62"/>
      <c r="F9" s="31"/>
      <c r="G9" s="30"/>
      <c r="H9" s="31"/>
    </row>
    <row r="10" spans="1:8" ht="24.75" customHeight="1">
      <c r="A10" s="45" t="s">
        <v>1527</v>
      </c>
      <c r="B10" s="42"/>
      <c r="C10" s="46"/>
      <c r="D10" s="49"/>
      <c r="E10" s="62"/>
      <c r="F10" s="31"/>
      <c r="G10" s="30"/>
      <c r="H10" s="31"/>
    </row>
    <row r="11" spans="1:8" ht="24.75" customHeight="1">
      <c r="A11" s="45" t="s">
        <v>1528</v>
      </c>
      <c r="B11" s="42"/>
      <c r="C11" s="46"/>
      <c r="D11" s="49"/>
      <c r="E11" s="62"/>
      <c r="F11" s="31"/>
      <c r="G11" s="30"/>
      <c r="H11" s="31"/>
    </row>
    <row r="12" spans="1:8" ht="24.75" customHeight="1">
      <c r="A12" s="45" t="s">
        <v>1529</v>
      </c>
      <c r="B12" s="42"/>
      <c r="C12" s="46"/>
      <c r="D12" s="49"/>
      <c r="E12" s="62"/>
      <c r="F12" s="65"/>
      <c r="G12" s="30"/>
      <c r="H12" s="65"/>
    </row>
    <row r="13" spans="1:8" ht="24.75" customHeight="1">
      <c r="A13" s="45" t="s">
        <v>1530</v>
      </c>
      <c r="B13" s="42"/>
      <c r="C13" s="46"/>
      <c r="D13" s="49"/>
      <c r="E13" s="62"/>
      <c r="F13" s="31"/>
      <c r="G13" s="30"/>
      <c r="H13" s="31"/>
    </row>
    <row r="14" spans="1:8" ht="24.75" customHeight="1">
      <c r="A14" s="45" t="s">
        <v>1531</v>
      </c>
      <c r="B14" s="42"/>
      <c r="C14" s="46"/>
      <c r="D14" s="49"/>
      <c r="E14" s="62"/>
      <c r="F14" s="31"/>
      <c r="G14" s="30"/>
      <c r="H14" s="31"/>
    </row>
    <row r="15" spans="1:8" ht="24.75" customHeight="1">
      <c r="A15" s="45" t="s">
        <v>1532</v>
      </c>
      <c r="B15" s="42"/>
      <c r="C15" s="46"/>
      <c r="D15" s="49"/>
      <c r="E15" s="62"/>
      <c r="F15" s="31"/>
      <c r="G15" s="30"/>
      <c r="H15" s="31"/>
    </row>
    <row r="16" spans="1:8" ht="24.75" customHeight="1">
      <c r="A16" s="45" t="s">
        <v>1533</v>
      </c>
      <c r="B16" s="42"/>
      <c r="C16" s="46"/>
      <c r="D16" s="49"/>
      <c r="E16" s="62"/>
      <c r="F16" s="31"/>
      <c r="G16" s="30"/>
      <c r="H16" s="31"/>
    </row>
    <row r="17" spans="1:8" ht="24.75" customHeight="1">
      <c r="A17" s="45" t="s">
        <v>1534</v>
      </c>
      <c r="B17" s="42"/>
      <c r="C17" s="46"/>
      <c r="D17" s="49"/>
      <c r="E17" s="62"/>
      <c r="F17" s="31"/>
      <c r="G17" s="30"/>
      <c r="H17" s="31"/>
    </row>
    <row r="18" spans="1:8" ht="24.75" customHeight="1">
      <c r="A18" s="45" t="s">
        <v>1535</v>
      </c>
      <c r="B18" s="42"/>
      <c r="C18" s="46"/>
      <c r="D18" s="49"/>
      <c r="E18" s="62"/>
      <c r="F18" s="31"/>
      <c r="G18" s="30"/>
      <c r="H18" s="31"/>
    </row>
    <row r="19" spans="1:8" ht="24.75" customHeight="1">
      <c r="A19" s="45" t="s">
        <v>1536</v>
      </c>
      <c r="B19" s="42"/>
      <c r="C19" s="46"/>
      <c r="D19" s="49"/>
      <c r="E19" s="62"/>
      <c r="F19" s="31"/>
      <c r="G19" s="30"/>
      <c r="H19" s="31"/>
    </row>
    <row r="20" spans="1:8" ht="24.75" customHeight="1">
      <c r="A20" s="45" t="s">
        <v>1537</v>
      </c>
      <c r="B20" s="42"/>
      <c r="C20" s="46"/>
      <c r="D20" s="49"/>
      <c r="E20" s="62"/>
      <c r="F20" s="31"/>
      <c r="G20" s="30"/>
      <c r="H20" s="31"/>
    </row>
    <row r="21" spans="1:8" ht="24.75" customHeight="1">
      <c r="A21" s="47" t="s">
        <v>1538</v>
      </c>
      <c r="B21" s="42"/>
      <c r="C21" s="46"/>
      <c r="D21" s="49"/>
      <c r="E21" s="62"/>
      <c r="F21" s="31"/>
      <c r="G21" s="30"/>
      <c r="H21" s="31"/>
    </row>
    <row r="22" spans="1:8" ht="24.75" customHeight="1">
      <c r="A22" s="45" t="s">
        <v>1539</v>
      </c>
      <c r="B22" s="42"/>
      <c r="C22" s="46"/>
      <c r="D22" s="49"/>
      <c r="E22" s="62"/>
      <c r="F22" s="65"/>
      <c r="G22" s="30"/>
      <c r="H22" s="65"/>
    </row>
    <row r="23" spans="1:8" ht="24.75" customHeight="1">
      <c r="A23" s="45" t="s">
        <v>1540</v>
      </c>
      <c r="B23" s="42"/>
      <c r="C23" s="46"/>
      <c r="D23" s="49"/>
      <c r="E23" s="62"/>
      <c r="F23" s="31"/>
      <c r="G23" s="30"/>
      <c r="H23" s="31"/>
    </row>
    <row r="24" spans="1:8" ht="24.75" customHeight="1">
      <c r="A24" s="45" t="s">
        <v>1541</v>
      </c>
      <c r="B24" s="42"/>
      <c r="C24" s="46"/>
      <c r="D24" s="49"/>
      <c r="E24" s="62"/>
      <c r="F24" s="32"/>
      <c r="G24" s="30"/>
      <c r="H24" s="32"/>
    </row>
    <row r="25" spans="1:8" ht="24.75" customHeight="1">
      <c r="A25" s="48" t="s">
        <v>1542</v>
      </c>
      <c r="B25" s="49">
        <f>SUM(B26:B26)</f>
        <v>0</v>
      </c>
      <c r="C25" s="49">
        <f>SUM(C26:C26)</f>
        <v>0</v>
      </c>
      <c r="D25" s="49">
        <f>SUM(D26)</f>
        <v>0</v>
      </c>
      <c r="E25" s="62"/>
      <c r="F25" s="66"/>
      <c r="G25" s="30"/>
      <c r="H25" s="32"/>
    </row>
    <row r="26" spans="1:8" ht="24.75" customHeight="1">
      <c r="A26" s="48" t="s">
        <v>1543</v>
      </c>
      <c r="B26" s="49"/>
      <c r="C26" s="49"/>
      <c r="D26" s="50"/>
      <c r="E26" s="62"/>
      <c r="F26" s="66"/>
      <c r="G26" s="30"/>
      <c r="H26" s="32"/>
    </row>
    <row r="27" spans="1:8" ht="24.75" customHeight="1">
      <c r="A27" s="47" t="s">
        <v>1544</v>
      </c>
      <c r="B27" s="11">
        <v>6337.41</v>
      </c>
      <c r="C27" s="23">
        <v>5030</v>
      </c>
      <c r="D27" s="49">
        <v>5733</v>
      </c>
      <c r="E27" s="62">
        <f aca="true" t="shared" si="0" ref="E25:E28">D27/C27*100</f>
        <v>113.97614314115307</v>
      </c>
      <c r="F27" s="49">
        <v>6222</v>
      </c>
      <c r="G27" s="30">
        <f>(D27-F27)/F27*100</f>
        <v>-7.8592092574734815</v>
      </c>
      <c r="H27" s="32"/>
    </row>
    <row r="28" spans="1:8" s="36" customFormat="1" ht="24.75" customHeight="1">
      <c r="A28" s="51" t="s">
        <v>1545</v>
      </c>
      <c r="B28" s="52">
        <f aca="true" t="shared" si="1" ref="B28:F28">SUM(B5,B9,B13,B17,B21,B25,B27)</f>
        <v>6337.41</v>
      </c>
      <c r="C28" s="52">
        <f t="shared" si="1"/>
        <v>5030</v>
      </c>
      <c r="D28" s="52">
        <f>D27+D25</f>
        <v>5733</v>
      </c>
      <c r="E28" s="67">
        <f t="shared" si="0"/>
        <v>113.97614314115307</v>
      </c>
      <c r="F28" s="52">
        <f t="shared" si="1"/>
        <v>6222</v>
      </c>
      <c r="G28" s="33">
        <f>(D28-F28)/F28*100</f>
        <v>-7.8592092574734815</v>
      </c>
      <c r="H28" s="57"/>
    </row>
  </sheetData>
  <sheetProtection/>
  <autoFilter ref="A1:H28"/>
  <mergeCells count="2">
    <mergeCell ref="A2:H2"/>
    <mergeCell ref="E3:H3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showZeros="0" workbookViewId="0" topLeftCell="A1">
      <pane ySplit="4" topLeftCell="A5" activePane="bottomLeft" state="frozen"/>
      <selection pane="bottomLeft" activeCell="E26" sqref="E26:E27"/>
    </sheetView>
  </sheetViews>
  <sheetFormatPr defaultColWidth="9.00390625" defaultRowHeight="14.25"/>
  <cols>
    <col min="1" max="1" width="33.75390625" style="37" customWidth="1"/>
    <col min="2" max="2" width="12.625" style="37" bestFit="1" customWidth="1"/>
    <col min="3" max="3" width="10.00390625" style="37" customWidth="1"/>
    <col min="4" max="4" width="9.125" style="37" customWidth="1"/>
    <col min="5" max="5" width="9.25390625" style="1" customWidth="1"/>
    <col min="6" max="6" width="9.75390625" style="1" customWidth="1"/>
    <col min="7" max="16384" width="9.00390625" style="1" customWidth="1"/>
  </cols>
  <sheetData>
    <row r="1" ht="17.25" customHeight="1">
      <c r="A1" s="38" t="s">
        <v>1546</v>
      </c>
    </row>
    <row r="2" spans="1:8" ht="24.75" customHeight="1">
      <c r="A2" s="39" t="s">
        <v>1547</v>
      </c>
      <c r="B2" s="39"/>
      <c r="C2" s="39"/>
      <c r="D2" s="39"/>
      <c r="E2" s="19"/>
      <c r="F2" s="19"/>
      <c r="G2" s="19"/>
      <c r="H2" s="19"/>
    </row>
    <row r="3" spans="1:8" ht="24.75" customHeight="1">
      <c r="A3" s="40"/>
      <c r="B3" s="40"/>
      <c r="C3" s="40"/>
      <c r="D3" s="40"/>
      <c r="E3" s="53" t="s">
        <v>33</v>
      </c>
      <c r="F3" s="53"/>
      <c r="G3" s="53"/>
      <c r="H3" s="53"/>
    </row>
    <row r="4" spans="1:8" ht="24.75" customHeight="1">
      <c r="A4" s="41" t="s">
        <v>1520</v>
      </c>
      <c r="B4" s="42" t="s">
        <v>1215</v>
      </c>
      <c r="C4" s="43" t="s">
        <v>36</v>
      </c>
      <c r="D4" s="44" t="s">
        <v>37</v>
      </c>
      <c r="E4" s="54" t="s">
        <v>1521</v>
      </c>
      <c r="F4" s="55" t="s">
        <v>39</v>
      </c>
      <c r="G4" s="54" t="s">
        <v>40</v>
      </c>
      <c r="H4" s="56" t="s">
        <v>41</v>
      </c>
    </row>
    <row r="5" spans="1:8" ht="24.75" customHeight="1">
      <c r="A5" s="45" t="s">
        <v>1548</v>
      </c>
      <c r="B5" s="42"/>
      <c r="C5" s="46"/>
      <c r="D5" s="44"/>
      <c r="E5" s="30"/>
      <c r="F5" s="31"/>
      <c r="G5" s="30"/>
      <c r="H5" s="32"/>
    </row>
    <row r="6" spans="1:8" ht="24.75" customHeight="1">
      <c r="A6" s="45" t="s">
        <v>1549</v>
      </c>
      <c r="B6" s="42"/>
      <c r="C6" s="46"/>
      <c r="D6" s="44"/>
      <c r="E6" s="30"/>
      <c r="F6" s="31"/>
      <c r="G6" s="30"/>
      <c r="H6" s="32"/>
    </row>
    <row r="7" spans="1:8" ht="24.75" customHeight="1">
      <c r="A7" s="45" t="s">
        <v>1550</v>
      </c>
      <c r="B7" s="42"/>
      <c r="C7" s="46"/>
      <c r="D7" s="44"/>
      <c r="E7" s="30"/>
      <c r="F7" s="31"/>
      <c r="G7" s="30"/>
      <c r="H7" s="32"/>
    </row>
    <row r="8" spans="1:8" ht="24.75" customHeight="1">
      <c r="A8" s="45" t="s">
        <v>1551</v>
      </c>
      <c r="B8" s="42"/>
      <c r="C8" s="46"/>
      <c r="D8" s="44"/>
      <c r="E8" s="30"/>
      <c r="F8" s="31"/>
      <c r="G8" s="30"/>
      <c r="H8" s="32"/>
    </row>
    <row r="9" spans="1:8" ht="24.75" customHeight="1">
      <c r="A9" s="45" t="s">
        <v>1552</v>
      </c>
      <c r="B9" s="42"/>
      <c r="C9" s="46"/>
      <c r="D9" s="44"/>
      <c r="E9" s="30"/>
      <c r="F9" s="31"/>
      <c r="G9" s="30"/>
      <c r="H9" s="32"/>
    </row>
    <row r="10" spans="1:8" ht="24.75" customHeight="1">
      <c r="A10" s="45" t="s">
        <v>1553</v>
      </c>
      <c r="B10" s="42"/>
      <c r="C10" s="46"/>
      <c r="D10" s="44"/>
      <c r="E10" s="30"/>
      <c r="F10" s="31"/>
      <c r="G10" s="30"/>
      <c r="H10" s="32"/>
    </row>
    <row r="11" spans="1:8" ht="24.75" customHeight="1">
      <c r="A11" s="45" t="s">
        <v>1554</v>
      </c>
      <c r="B11" s="42"/>
      <c r="C11" s="46"/>
      <c r="D11" s="44"/>
      <c r="E11" s="30"/>
      <c r="F11" s="31"/>
      <c r="G11" s="30"/>
      <c r="H11" s="32"/>
    </row>
    <row r="12" spans="1:8" ht="24.75" customHeight="1">
      <c r="A12" s="45" t="s">
        <v>1555</v>
      </c>
      <c r="B12" s="42"/>
      <c r="C12" s="46"/>
      <c r="D12" s="44"/>
      <c r="E12" s="30"/>
      <c r="F12" s="31"/>
      <c r="G12" s="30"/>
      <c r="H12" s="32"/>
    </row>
    <row r="13" spans="1:8" ht="24.75" customHeight="1">
      <c r="A13" s="45" t="s">
        <v>1551</v>
      </c>
      <c r="B13" s="42"/>
      <c r="C13" s="46"/>
      <c r="D13" s="44"/>
      <c r="E13" s="30"/>
      <c r="F13" s="31"/>
      <c r="G13" s="30"/>
      <c r="H13" s="32"/>
    </row>
    <row r="14" spans="1:8" ht="24.75" customHeight="1">
      <c r="A14" s="45" t="s">
        <v>1556</v>
      </c>
      <c r="B14" s="42"/>
      <c r="C14" s="46"/>
      <c r="D14" s="44"/>
      <c r="E14" s="30"/>
      <c r="F14" s="31"/>
      <c r="G14" s="30"/>
      <c r="H14" s="32"/>
    </row>
    <row r="15" spans="1:8" ht="24.75" customHeight="1">
      <c r="A15" s="45" t="s">
        <v>1557</v>
      </c>
      <c r="B15" s="42"/>
      <c r="C15" s="46"/>
      <c r="D15" s="44"/>
      <c r="E15" s="30"/>
      <c r="F15" s="31"/>
      <c r="G15" s="30"/>
      <c r="H15" s="32"/>
    </row>
    <row r="16" spans="1:8" ht="24.75" customHeight="1">
      <c r="A16" s="45" t="s">
        <v>1558</v>
      </c>
      <c r="B16" s="42"/>
      <c r="C16" s="46"/>
      <c r="D16" s="44"/>
      <c r="E16" s="30"/>
      <c r="F16" s="31"/>
      <c r="G16" s="30"/>
      <c r="H16" s="32"/>
    </row>
    <row r="17" spans="1:8" ht="24.75" customHeight="1">
      <c r="A17" s="45" t="s">
        <v>1559</v>
      </c>
      <c r="B17" s="42"/>
      <c r="C17" s="46"/>
      <c r="D17" s="44"/>
      <c r="E17" s="30"/>
      <c r="F17" s="31"/>
      <c r="G17" s="30"/>
      <c r="H17" s="32"/>
    </row>
    <row r="18" spans="1:8" ht="24.75" customHeight="1">
      <c r="A18" s="45" t="s">
        <v>1560</v>
      </c>
      <c r="B18" s="42"/>
      <c r="C18" s="46"/>
      <c r="D18" s="44"/>
      <c r="E18" s="30"/>
      <c r="F18" s="31"/>
      <c r="G18" s="30"/>
      <c r="H18" s="32"/>
    </row>
    <row r="19" spans="1:8" ht="24.75" customHeight="1">
      <c r="A19" s="45" t="s">
        <v>1561</v>
      </c>
      <c r="B19" s="42"/>
      <c r="C19" s="46"/>
      <c r="D19" s="44"/>
      <c r="E19" s="30"/>
      <c r="F19" s="31"/>
      <c r="G19" s="30"/>
      <c r="H19" s="32"/>
    </row>
    <row r="20" spans="1:8" ht="24.75" customHeight="1">
      <c r="A20" s="45" t="s">
        <v>1562</v>
      </c>
      <c r="B20" s="42"/>
      <c r="C20" s="46"/>
      <c r="D20" s="44"/>
      <c r="E20" s="30"/>
      <c r="F20" s="31"/>
      <c r="G20" s="30"/>
      <c r="H20" s="32"/>
    </row>
    <row r="21" spans="1:8" ht="24.75" customHeight="1">
      <c r="A21" s="45" t="s">
        <v>1563</v>
      </c>
      <c r="B21" s="42"/>
      <c r="C21" s="46"/>
      <c r="D21" s="44"/>
      <c r="E21" s="30"/>
      <c r="F21" s="31"/>
      <c r="G21" s="30"/>
      <c r="H21" s="32"/>
    </row>
    <row r="22" spans="1:8" ht="24.75" customHeight="1">
      <c r="A22" s="45" t="s">
        <v>1564</v>
      </c>
      <c r="B22" s="42"/>
      <c r="C22" s="46"/>
      <c r="D22" s="44"/>
      <c r="E22" s="30"/>
      <c r="F22" s="31"/>
      <c r="G22" s="30"/>
      <c r="H22" s="32"/>
    </row>
    <row r="23" spans="1:8" ht="24.75" customHeight="1">
      <c r="A23" s="47" t="s">
        <v>1565</v>
      </c>
      <c r="B23" s="42"/>
      <c r="C23" s="46"/>
      <c r="D23" s="44"/>
      <c r="E23" s="30"/>
      <c r="F23" s="31"/>
      <c r="G23" s="30"/>
      <c r="H23" s="32"/>
    </row>
    <row r="24" spans="1:8" ht="24.75" customHeight="1">
      <c r="A24" s="45" t="s">
        <v>1566</v>
      </c>
      <c r="B24" s="42"/>
      <c r="C24" s="46"/>
      <c r="D24" s="44"/>
      <c r="E24" s="30"/>
      <c r="F24" s="31"/>
      <c r="G24" s="30"/>
      <c r="H24" s="32"/>
    </row>
    <row r="25" spans="1:8" ht="24.75" customHeight="1">
      <c r="A25" s="45" t="s">
        <v>1567</v>
      </c>
      <c r="B25" s="42"/>
      <c r="C25" s="46"/>
      <c r="D25" s="44"/>
      <c r="E25" s="30"/>
      <c r="F25" s="31"/>
      <c r="G25" s="30"/>
      <c r="H25" s="32"/>
    </row>
    <row r="26" spans="1:8" ht="24.75" customHeight="1">
      <c r="A26" s="48" t="s">
        <v>1542</v>
      </c>
      <c r="B26" s="49">
        <f>SUM(B27:B27)</f>
        <v>0</v>
      </c>
      <c r="C26" s="49">
        <f>SUM(C27:C27)</f>
        <v>0</v>
      </c>
      <c r="D26" s="49">
        <f>D27</f>
        <v>0</v>
      </c>
      <c r="E26" s="30"/>
      <c r="F26" s="11"/>
      <c r="G26" s="30"/>
      <c r="H26" s="32"/>
    </row>
    <row r="27" spans="1:8" ht="24.75" customHeight="1">
      <c r="A27" s="48" t="s">
        <v>1543</v>
      </c>
      <c r="B27" s="49"/>
      <c r="C27" s="49"/>
      <c r="D27" s="50"/>
      <c r="E27" s="30"/>
      <c r="F27" s="11"/>
      <c r="G27" s="30"/>
      <c r="H27" s="32"/>
    </row>
    <row r="28" spans="1:8" ht="24.75" customHeight="1">
      <c r="A28" s="47" t="s">
        <v>1568</v>
      </c>
      <c r="B28" s="11">
        <v>4676.28</v>
      </c>
      <c r="C28" s="23">
        <v>4676.28</v>
      </c>
      <c r="D28" s="49">
        <v>4361</v>
      </c>
      <c r="E28" s="30">
        <f aca="true" t="shared" si="0" ref="E26:E29">D28/C28*100</f>
        <v>93.2578887491767</v>
      </c>
      <c r="F28" s="11">
        <v>4263</v>
      </c>
      <c r="G28" s="30">
        <f>(D28-F28)/F28*100</f>
        <v>2.2988505747126435</v>
      </c>
      <c r="H28" s="32"/>
    </row>
    <row r="29" spans="1:8" s="36" customFormat="1" ht="24.75" customHeight="1">
      <c r="A29" s="51" t="s">
        <v>1569</v>
      </c>
      <c r="B29" s="52">
        <f>SUM(B5,B10,B16,B20,B23,B26,B28)</f>
        <v>4676.28</v>
      </c>
      <c r="C29" s="52">
        <f>SUM(C5,C10,C16,C20,C23,C26,C28)</f>
        <v>4676.28</v>
      </c>
      <c r="D29" s="52">
        <f>D28+D26</f>
        <v>4361</v>
      </c>
      <c r="E29" s="33">
        <f t="shared" si="0"/>
        <v>93.2578887491767</v>
      </c>
      <c r="F29" s="52">
        <f>F28+F26</f>
        <v>4263</v>
      </c>
      <c r="G29" s="30">
        <f>(D29-F29)/F29*100</f>
        <v>2.2988505747126435</v>
      </c>
      <c r="H29" s="57"/>
    </row>
  </sheetData>
  <sheetProtection/>
  <mergeCells count="2">
    <mergeCell ref="A2:H2"/>
    <mergeCell ref="E3:H3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7"/>
  <sheetViews>
    <sheetView showZeros="0" workbookViewId="0" topLeftCell="A1">
      <pane ySplit="4" topLeftCell="A11" activePane="bottomLeft" state="frozen"/>
      <selection pane="bottomLeft" activeCell="J27" sqref="J27"/>
    </sheetView>
  </sheetViews>
  <sheetFormatPr defaultColWidth="9.00390625" defaultRowHeight="14.25"/>
  <cols>
    <col min="1" max="1" width="37.25390625" style="1" customWidth="1"/>
    <col min="2" max="2" width="9.25390625" style="18" customWidth="1"/>
    <col min="3" max="3" width="11.75390625" style="18" customWidth="1"/>
    <col min="4" max="4" width="11.00390625" style="18" customWidth="1"/>
    <col min="5" max="5" width="9.125" style="18" customWidth="1"/>
    <col min="6" max="6" width="9.50390625" style="1" customWidth="1"/>
    <col min="7" max="7" width="8.25390625" style="1" customWidth="1"/>
    <col min="8" max="16384" width="9.00390625" style="1" customWidth="1"/>
  </cols>
  <sheetData>
    <row r="1" ht="24.75" customHeight="1">
      <c r="A1" s="3" t="s">
        <v>1570</v>
      </c>
    </row>
    <row r="2" spans="1:8" ht="24.75" customHeight="1">
      <c r="A2" s="19" t="s">
        <v>1571</v>
      </c>
      <c r="B2" s="19"/>
      <c r="C2" s="19"/>
      <c r="D2" s="19"/>
      <c r="E2" s="19"/>
      <c r="F2" s="19"/>
      <c r="G2" s="19"/>
      <c r="H2" s="19"/>
    </row>
    <row r="3" spans="1:8" ht="24.75" customHeight="1">
      <c r="A3" s="16"/>
      <c r="B3" s="20"/>
      <c r="C3" s="20"/>
      <c r="D3" s="20"/>
      <c r="E3" s="20" t="s">
        <v>33</v>
      </c>
      <c r="F3" s="20"/>
      <c r="G3" s="20"/>
      <c r="H3" s="20"/>
    </row>
    <row r="4" spans="1:8" ht="24.75" customHeight="1">
      <c r="A4" s="6" t="s">
        <v>1520</v>
      </c>
      <c r="B4" s="7" t="s">
        <v>1215</v>
      </c>
      <c r="C4" s="21" t="s">
        <v>36</v>
      </c>
      <c r="D4" s="22" t="s">
        <v>37</v>
      </c>
      <c r="E4" s="27" t="s">
        <v>1521</v>
      </c>
      <c r="F4" s="28" t="s">
        <v>39</v>
      </c>
      <c r="G4" s="27" t="s">
        <v>40</v>
      </c>
      <c r="H4" s="29" t="s">
        <v>41</v>
      </c>
    </row>
    <row r="5" spans="1:8" ht="24.75" customHeight="1">
      <c r="A5" s="8" t="s">
        <v>1572</v>
      </c>
      <c r="B5" s="7"/>
      <c r="C5" s="7">
        <f aca="true" t="shared" si="0" ref="C5:C9">SUM(C6)</f>
        <v>0</v>
      </c>
      <c r="D5" s="23"/>
      <c r="E5" s="30"/>
      <c r="F5" s="31"/>
      <c r="G5" s="30"/>
      <c r="H5" s="32"/>
    </row>
    <row r="6" spans="1:8" ht="24.75" customHeight="1">
      <c r="A6" s="8" t="s">
        <v>1573</v>
      </c>
      <c r="B6" s="7"/>
      <c r="C6" s="7"/>
      <c r="D6" s="23"/>
      <c r="E6" s="30"/>
      <c r="F6" s="31"/>
      <c r="G6" s="30"/>
      <c r="H6" s="32"/>
    </row>
    <row r="7" spans="1:8" ht="24.75" customHeight="1">
      <c r="A7" s="8" t="s">
        <v>1574</v>
      </c>
      <c r="B7" s="7"/>
      <c r="C7" s="7">
        <f t="shared" si="0"/>
        <v>0</v>
      </c>
      <c r="D7" s="23"/>
      <c r="E7" s="30"/>
      <c r="F7" s="31"/>
      <c r="G7" s="30"/>
      <c r="H7" s="32"/>
    </row>
    <row r="8" spans="1:8" ht="24.75" customHeight="1">
      <c r="A8" s="8" t="s">
        <v>1575</v>
      </c>
      <c r="B8" s="7"/>
      <c r="C8" s="7"/>
      <c r="D8" s="23"/>
      <c r="E8" s="30"/>
      <c r="F8" s="31"/>
      <c r="G8" s="30"/>
      <c r="H8" s="32"/>
    </row>
    <row r="9" spans="1:8" ht="24.75" customHeight="1">
      <c r="A9" s="8" t="s">
        <v>1576</v>
      </c>
      <c r="B9" s="7"/>
      <c r="C9" s="7">
        <f t="shared" si="0"/>
        <v>0</v>
      </c>
      <c r="D9" s="23"/>
      <c r="E9" s="30"/>
      <c r="F9" s="31"/>
      <c r="G9" s="30"/>
      <c r="H9" s="32"/>
    </row>
    <row r="10" spans="1:8" ht="24.75" customHeight="1">
      <c r="A10" s="8" t="s">
        <v>1577</v>
      </c>
      <c r="B10" s="7"/>
      <c r="C10" s="7"/>
      <c r="D10" s="23"/>
      <c r="E10" s="30"/>
      <c r="F10" s="31"/>
      <c r="G10" s="30"/>
      <c r="H10" s="32"/>
    </row>
    <row r="11" spans="1:8" ht="24.75" customHeight="1">
      <c r="A11" s="8" t="s">
        <v>1578</v>
      </c>
      <c r="B11" s="7"/>
      <c r="C11" s="7">
        <f>SUM(C12)</f>
        <v>0</v>
      </c>
      <c r="D11" s="23"/>
      <c r="E11" s="30"/>
      <c r="F11" s="31"/>
      <c r="G11" s="30"/>
      <c r="H11" s="32"/>
    </row>
    <row r="12" spans="1:8" ht="24.75" customHeight="1">
      <c r="A12" s="8" t="s">
        <v>1579</v>
      </c>
      <c r="B12" s="7"/>
      <c r="C12" s="7"/>
      <c r="D12" s="23"/>
      <c r="E12" s="30"/>
      <c r="F12" s="31"/>
      <c r="G12" s="30"/>
      <c r="H12" s="32"/>
    </row>
    <row r="13" spans="1:8" ht="24.75" customHeight="1">
      <c r="A13" s="9" t="s">
        <v>1580</v>
      </c>
      <c r="B13" s="7"/>
      <c r="C13" s="7">
        <f>SUM(C14)</f>
        <v>0</v>
      </c>
      <c r="D13" s="23"/>
      <c r="E13" s="30"/>
      <c r="F13" s="31"/>
      <c r="G13" s="30"/>
      <c r="H13" s="32"/>
    </row>
    <row r="14" spans="1:8" ht="24.75" customHeight="1">
      <c r="A14" s="9" t="s">
        <v>1581</v>
      </c>
      <c r="B14" s="7"/>
      <c r="C14" s="7"/>
      <c r="D14" s="23"/>
      <c r="E14" s="30"/>
      <c r="F14" s="31"/>
      <c r="G14" s="30"/>
      <c r="H14" s="32"/>
    </row>
    <row r="15" spans="1:8" ht="24.75" customHeight="1">
      <c r="A15" s="9" t="s">
        <v>1582</v>
      </c>
      <c r="B15" s="11">
        <f>SUM(B17,B19,B21)</f>
        <v>0</v>
      </c>
      <c r="C15" s="11"/>
      <c r="D15" s="23">
        <f>SUM(D17,D19,D21)</f>
        <v>0</v>
      </c>
      <c r="E15" s="30"/>
      <c r="F15" s="11"/>
      <c r="G15" s="30"/>
      <c r="H15" s="32"/>
    </row>
    <row r="16" spans="1:8" ht="24.75" customHeight="1">
      <c r="A16" s="9" t="s">
        <v>1583</v>
      </c>
      <c r="B16" s="11">
        <f>SUM(B18,B20,B22)</f>
        <v>0</v>
      </c>
      <c r="C16" s="11"/>
      <c r="D16" s="23"/>
      <c r="E16" s="30"/>
      <c r="F16" s="11"/>
      <c r="G16" s="30"/>
      <c r="H16" s="32"/>
    </row>
    <row r="17" spans="1:8" ht="24.75" customHeight="1">
      <c r="A17" s="8" t="s">
        <v>1584</v>
      </c>
      <c r="B17" s="11"/>
      <c r="C17" s="11"/>
      <c r="D17" s="23"/>
      <c r="E17" s="30"/>
      <c r="F17" s="11"/>
      <c r="G17" s="30"/>
      <c r="H17" s="32"/>
    </row>
    <row r="18" spans="1:8" ht="24.75" customHeight="1">
      <c r="A18" s="8" t="s">
        <v>1585</v>
      </c>
      <c r="B18" s="11"/>
      <c r="C18" s="11"/>
      <c r="D18" s="23"/>
      <c r="E18" s="30"/>
      <c r="F18" s="11"/>
      <c r="G18" s="30"/>
      <c r="H18" s="32"/>
    </row>
    <row r="19" spans="1:8" ht="24.75" customHeight="1">
      <c r="A19" s="8" t="s">
        <v>1586</v>
      </c>
      <c r="B19" s="11"/>
      <c r="C19" s="11"/>
      <c r="D19" s="23"/>
      <c r="E19" s="30"/>
      <c r="F19" s="11"/>
      <c r="G19" s="30"/>
      <c r="H19" s="32"/>
    </row>
    <row r="20" spans="1:8" ht="24.75" customHeight="1">
      <c r="A20" s="8" t="s">
        <v>1587</v>
      </c>
      <c r="B20" s="11"/>
      <c r="C20" s="11"/>
      <c r="D20" s="23"/>
      <c r="E20" s="30"/>
      <c r="F20" s="31"/>
      <c r="G20" s="30"/>
      <c r="H20" s="32"/>
    </row>
    <row r="21" spans="1:8" ht="24.75" customHeight="1">
      <c r="A21" s="8" t="s">
        <v>1588</v>
      </c>
      <c r="B21" s="11"/>
      <c r="C21" s="11"/>
      <c r="D21" s="23"/>
      <c r="E21" s="30"/>
      <c r="F21" s="31"/>
      <c r="G21" s="30"/>
      <c r="H21" s="32"/>
    </row>
    <row r="22" spans="1:8" ht="24.75" customHeight="1">
      <c r="A22" s="8" t="s">
        <v>1589</v>
      </c>
      <c r="B22" s="11"/>
      <c r="C22" s="11"/>
      <c r="D22" s="23"/>
      <c r="E22" s="30"/>
      <c r="F22" s="31"/>
      <c r="G22" s="30"/>
      <c r="H22" s="32"/>
    </row>
    <row r="23" spans="1:8" ht="24.75" customHeight="1">
      <c r="A23" s="9" t="s">
        <v>1590</v>
      </c>
      <c r="B23" s="11">
        <v>1661</v>
      </c>
      <c r="C23" s="11">
        <v>354</v>
      </c>
      <c r="D23" s="23">
        <v>1372</v>
      </c>
      <c r="E23" s="30">
        <f aca="true" t="shared" si="1" ref="E23:E26">D23/C23*100</f>
        <v>387.57062146892656</v>
      </c>
      <c r="F23" s="23">
        <v>1959</v>
      </c>
      <c r="G23" s="30">
        <f aca="true" t="shared" si="2" ref="G23:G26">(D23-F23)/F23*100</f>
        <v>-29.964267483409902</v>
      </c>
      <c r="H23" s="32"/>
    </row>
    <row r="24" spans="1:8" ht="24.75" customHeight="1">
      <c r="A24" s="9" t="s">
        <v>1591</v>
      </c>
      <c r="B24" s="11">
        <v>15680</v>
      </c>
      <c r="C24" s="11">
        <v>14373</v>
      </c>
      <c r="D24" s="23">
        <v>15391</v>
      </c>
      <c r="E24" s="30">
        <f t="shared" si="1"/>
        <v>107.08272455298129</v>
      </c>
      <c r="F24" s="23">
        <v>14019</v>
      </c>
      <c r="G24" s="30">
        <f t="shared" si="2"/>
        <v>9.786718025536771</v>
      </c>
      <c r="H24" s="32"/>
    </row>
    <row r="25" spans="1:8" s="17" customFormat="1" ht="24.75" customHeight="1">
      <c r="A25" s="12" t="s">
        <v>1592</v>
      </c>
      <c r="B25" s="13">
        <f>SUM(B5,B7,B9,B11,B13,B15,B23)</f>
        <v>1661</v>
      </c>
      <c r="C25" s="15">
        <f aca="true" t="shared" si="3" ref="B25:F25">SUM(C5,C7,C9,C11,C13,C15,C23)</f>
        <v>354</v>
      </c>
      <c r="D25" s="24">
        <f t="shared" si="3"/>
        <v>1372</v>
      </c>
      <c r="E25" s="33">
        <f t="shared" si="1"/>
        <v>387.57062146892656</v>
      </c>
      <c r="F25" s="24">
        <f>SUM(F5,F7,F9,F11,F13,F15,F23)</f>
        <v>1959</v>
      </c>
      <c r="G25" s="33">
        <f t="shared" si="2"/>
        <v>-29.964267483409902</v>
      </c>
      <c r="H25" s="34"/>
    </row>
    <row r="26" spans="1:8" s="17" customFormat="1" ht="24.75" customHeight="1">
      <c r="A26" s="12" t="s">
        <v>1593</v>
      </c>
      <c r="B26" s="13">
        <f>SUM(B6,B8,B10,B12,B14,B16,B24)</f>
        <v>15680</v>
      </c>
      <c r="C26" s="15">
        <f aca="true" t="shared" si="4" ref="B26:F26">SUM(C6,C8,C10,C12,C14,C16,C24)</f>
        <v>14373</v>
      </c>
      <c r="D26" s="24">
        <f t="shared" si="4"/>
        <v>15391</v>
      </c>
      <c r="E26" s="33">
        <f t="shared" si="1"/>
        <v>107.08272455298129</v>
      </c>
      <c r="F26" s="24">
        <f>SUM(F6,F8,F10,F12,F14,F16,F24)</f>
        <v>14019</v>
      </c>
      <c r="G26" s="33">
        <f t="shared" si="2"/>
        <v>9.786718025536771</v>
      </c>
      <c r="H26" s="34"/>
    </row>
    <row r="27" spans="1:5" ht="102.75" customHeight="1">
      <c r="A27" s="25"/>
      <c r="B27" s="26"/>
      <c r="C27" s="26"/>
      <c r="D27" s="26"/>
      <c r="E27" s="35"/>
    </row>
  </sheetData>
  <sheetProtection/>
  <mergeCells count="3">
    <mergeCell ref="A2:H2"/>
    <mergeCell ref="E3:H3"/>
    <mergeCell ref="A27:E27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pane ySplit="4" topLeftCell="A17" activePane="bottomLeft" state="frozen"/>
      <selection pane="bottomLeft" activeCell="A2" sqref="A2:B2"/>
    </sheetView>
  </sheetViews>
  <sheetFormatPr defaultColWidth="9.00390625" defaultRowHeight="14.25"/>
  <cols>
    <col min="1" max="1" width="54.50390625" style="1" customWidth="1"/>
    <col min="2" max="2" width="15.625" style="2" customWidth="1"/>
    <col min="3" max="16384" width="9.00390625" style="1" customWidth="1"/>
  </cols>
  <sheetData>
    <row r="1" ht="24.75" customHeight="1">
      <c r="A1" s="3" t="s">
        <v>1594</v>
      </c>
    </row>
    <row r="2" spans="1:2" ht="24.75" customHeight="1">
      <c r="A2" s="4" t="s">
        <v>1595</v>
      </c>
      <c r="B2" s="4"/>
    </row>
    <row r="3" spans="1:2" ht="24.75" customHeight="1">
      <c r="A3" s="16"/>
      <c r="B3" s="5" t="s">
        <v>33</v>
      </c>
    </row>
    <row r="4" spans="1:2" ht="24.75" customHeight="1">
      <c r="A4" s="6" t="s">
        <v>1520</v>
      </c>
      <c r="B4" s="7" t="s">
        <v>1215</v>
      </c>
    </row>
    <row r="5" spans="1:2" ht="24.75" customHeight="1">
      <c r="A5" s="8" t="s">
        <v>1522</v>
      </c>
      <c r="B5" s="7"/>
    </row>
    <row r="6" spans="1:2" ht="24.75" customHeight="1">
      <c r="A6" s="8" t="s">
        <v>1523</v>
      </c>
      <c r="B6" s="7"/>
    </row>
    <row r="7" spans="1:2" ht="24.75" customHeight="1">
      <c r="A7" s="8" t="s">
        <v>1524</v>
      </c>
      <c r="B7" s="7"/>
    </row>
    <row r="8" spans="1:2" ht="24.75" customHeight="1">
      <c r="A8" s="8" t="s">
        <v>1525</v>
      </c>
      <c r="B8" s="7"/>
    </row>
    <row r="9" spans="1:2" ht="24.75" customHeight="1">
      <c r="A9" s="8" t="s">
        <v>1526</v>
      </c>
      <c r="B9" s="7"/>
    </row>
    <row r="10" spans="1:2" ht="24.75" customHeight="1">
      <c r="A10" s="8" t="s">
        <v>1527</v>
      </c>
      <c r="B10" s="7"/>
    </row>
    <row r="11" spans="1:2" ht="24.75" customHeight="1">
      <c r="A11" s="8" t="s">
        <v>1528</v>
      </c>
      <c r="B11" s="7"/>
    </row>
    <row r="12" spans="1:2" ht="24.75" customHeight="1">
      <c r="A12" s="8" t="s">
        <v>1529</v>
      </c>
      <c r="B12" s="7"/>
    </row>
    <row r="13" spans="1:2" ht="24.75" customHeight="1">
      <c r="A13" s="8" t="s">
        <v>1530</v>
      </c>
      <c r="B13" s="7"/>
    </row>
    <row r="14" spans="1:2" ht="24.75" customHeight="1">
      <c r="A14" s="8" t="s">
        <v>1531</v>
      </c>
      <c r="B14" s="7"/>
    </row>
    <row r="15" spans="1:2" ht="24.75" customHeight="1">
      <c r="A15" s="8" t="s">
        <v>1532</v>
      </c>
      <c r="B15" s="7"/>
    </row>
    <row r="16" spans="1:2" ht="24.75" customHeight="1">
      <c r="A16" s="8" t="s">
        <v>1533</v>
      </c>
      <c r="B16" s="7"/>
    </row>
    <row r="17" spans="1:2" ht="24.75" customHeight="1">
      <c r="A17" s="8" t="s">
        <v>1534</v>
      </c>
      <c r="B17" s="7"/>
    </row>
    <row r="18" spans="1:2" ht="24.75" customHeight="1">
      <c r="A18" s="8" t="s">
        <v>1535</v>
      </c>
      <c r="B18" s="7"/>
    </row>
    <row r="19" spans="1:2" ht="24.75" customHeight="1">
      <c r="A19" s="8" t="s">
        <v>1536</v>
      </c>
      <c r="B19" s="7"/>
    </row>
    <row r="20" spans="1:2" ht="24.75" customHeight="1">
      <c r="A20" s="8" t="s">
        <v>1537</v>
      </c>
      <c r="B20" s="7"/>
    </row>
    <row r="21" spans="1:2" ht="24.75" customHeight="1">
      <c r="A21" s="9" t="s">
        <v>1538</v>
      </c>
      <c r="B21" s="7"/>
    </row>
    <row r="22" spans="1:2" ht="24.75" customHeight="1">
      <c r="A22" s="8" t="s">
        <v>1539</v>
      </c>
      <c r="B22" s="7"/>
    </row>
    <row r="23" spans="1:2" ht="24.75" customHeight="1">
      <c r="A23" s="8" t="s">
        <v>1540</v>
      </c>
      <c r="B23" s="7"/>
    </row>
    <row r="24" spans="1:2" ht="24.75" customHeight="1">
      <c r="A24" s="8" t="s">
        <v>1541</v>
      </c>
      <c r="B24" s="7"/>
    </row>
    <row r="25" spans="1:2" ht="24.75" customHeight="1">
      <c r="A25" s="10" t="s">
        <v>1542</v>
      </c>
      <c r="B25" s="11"/>
    </row>
    <row r="26" spans="1:2" ht="24.75" customHeight="1">
      <c r="A26" s="10" t="s">
        <v>1543</v>
      </c>
      <c r="B26" s="11"/>
    </row>
    <row r="27" spans="1:2" ht="24.75" customHeight="1">
      <c r="A27" s="9" t="s">
        <v>1544</v>
      </c>
      <c r="B27" s="11">
        <v>6209</v>
      </c>
    </row>
    <row r="28" spans="1:2" ht="24.75" customHeight="1">
      <c r="A28" s="12" t="s">
        <v>1545</v>
      </c>
      <c r="B28" s="15">
        <f>B27</f>
        <v>6209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29"/>
  <sheetViews>
    <sheetView showZeros="0" workbookViewId="0" topLeftCell="A1">
      <pane ySplit="4" topLeftCell="A13" activePane="bottomLeft" state="frozen"/>
      <selection pane="bottomLeft" activeCell="A2" sqref="A2:B2"/>
    </sheetView>
  </sheetViews>
  <sheetFormatPr defaultColWidth="9.00390625" defaultRowHeight="14.25"/>
  <cols>
    <col min="1" max="1" width="49.125" style="1" customWidth="1"/>
    <col min="2" max="2" width="18.625" style="2" customWidth="1"/>
    <col min="3" max="16384" width="9.00390625" style="1" customWidth="1"/>
  </cols>
  <sheetData>
    <row r="1" ht="24.75" customHeight="1">
      <c r="A1" s="3" t="s">
        <v>1596</v>
      </c>
    </row>
    <row r="2" spans="1:2" ht="24.75" customHeight="1">
      <c r="A2" s="4" t="s">
        <v>1597</v>
      </c>
      <c r="B2" s="4"/>
    </row>
    <row r="3" spans="1:2" ht="24.75" customHeight="1">
      <c r="A3" s="14"/>
      <c r="B3" s="5" t="s">
        <v>33</v>
      </c>
    </row>
    <row r="4" spans="1:2" ht="24.75" customHeight="1">
      <c r="A4" s="6" t="s">
        <v>1520</v>
      </c>
      <c r="B4" s="7" t="s">
        <v>1215</v>
      </c>
    </row>
    <row r="5" spans="1:2" ht="24.75" customHeight="1">
      <c r="A5" s="8" t="s">
        <v>1548</v>
      </c>
      <c r="B5" s="7"/>
    </row>
    <row r="6" spans="1:2" ht="24.75" customHeight="1">
      <c r="A6" s="8" t="s">
        <v>1549</v>
      </c>
      <c r="B6" s="7"/>
    </row>
    <row r="7" spans="1:2" ht="24.75" customHeight="1">
      <c r="A7" s="8" t="s">
        <v>1550</v>
      </c>
      <c r="B7" s="7"/>
    </row>
    <row r="8" spans="1:2" ht="24.75" customHeight="1">
      <c r="A8" s="8" t="s">
        <v>1551</v>
      </c>
      <c r="B8" s="7"/>
    </row>
    <row r="9" spans="1:2" ht="24.75" customHeight="1">
      <c r="A9" s="8" t="s">
        <v>1552</v>
      </c>
      <c r="B9" s="7"/>
    </row>
    <row r="10" spans="1:2" ht="24.75" customHeight="1">
      <c r="A10" s="8" t="s">
        <v>1553</v>
      </c>
      <c r="B10" s="7"/>
    </row>
    <row r="11" spans="1:2" ht="24.75" customHeight="1">
      <c r="A11" s="8" t="s">
        <v>1554</v>
      </c>
      <c r="B11" s="7"/>
    </row>
    <row r="12" spans="1:2" ht="24.75" customHeight="1">
      <c r="A12" s="8" t="s">
        <v>1555</v>
      </c>
      <c r="B12" s="7"/>
    </row>
    <row r="13" spans="1:2" ht="24.75" customHeight="1">
      <c r="A13" s="8" t="s">
        <v>1551</v>
      </c>
      <c r="B13" s="7"/>
    </row>
    <row r="14" spans="1:2" ht="24.75" customHeight="1">
      <c r="A14" s="8" t="s">
        <v>1556</v>
      </c>
      <c r="B14" s="7"/>
    </row>
    <row r="15" spans="1:2" ht="24.75" customHeight="1">
      <c r="A15" s="8" t="s">
        <v>1557</v>
      </c>
      <c r="B15" s="7"/>
    </row>
    <row r="16" spans="1:2" ht="24.75" customHeight="1">
      <c r="A16" s="8" t="s">
        <v>1558</v>
      </c>
      <c r="B16" s="7"/>
    </row>
    <row r="17" spans="1:2" ht="24.75" customHeight="1">
      <c r="A17" s="8" t="s">
        <v>1559</v>
      </c>
      <c r="B17" s="7"/>
    </row>
    <row r="18" spans="1:2" ht="24.75" customHeight="1">
      <c r="A18" s="8" t="s">
        <v>1560</v>
      </c>
      <c r="B18" s="7"/>
    </row>
    <row r="19" spans="1:2" ht="24.75" customHeight="1">
      <c r="A19" s="8" t="s">
        <v>1561</v>
      </c>
      <c r="B19" s="7"/>
    </row>
    <row r="20" spans="1:2" ht="24.75" customHeight="1">
      <c r="A20" s="8" t="s">
        <v>1562</v>
      </c>
      <c r="B20" s="7"/>
    </row>
    <row r="21" spans="1:2" ht="24.75" customHeight="1">
      <c r="A21" s="8" t="s">
        <v>1563</v>
      </c>
      <c r="B21" s="7"/>
    </row>
    <row r="22" spans="1:2" ht="24.75" customHeight="1">
      <c r="A22" s="8" t="s">
        <v>1564</v>
      </c>
      <c r="B22" s="7"/>
    </row>
    <row r="23" spans="1:2" ht="24.75" customHeight="1">
      <c r="A23" s="9" t="s">
        <v>1565</v>
      </c>
      <c r="B23" s="7"/>
    </row>
    <row r="24" spans="1:2" ht="24.75" customHeight="1">
      <c r="A24" s="8" t="s">
        <v>1566</v>
      </c>
      <c r="B24" s="7"/>
    </row>
    <row r="25" spans="1:2" ht="24.75" customHeight="1">
      <c r="A25" s="8" t="s">
        <v>1567</v>
      </c>
      <c r="B25" s="7"/>
    </row>
    <row r="26" spans="1:2" ht="24.75" customHeight="1">
      <c r="A26" s="10" t="s">
        <v>1542</v>
      </c>
      <c r="B26" s="11">
        <f>SUM(B27:B27)</f>
        <v>0</v>
      </c>
    </row>
    <row r="27" spans="1:2" ht="24.75" customHeight="1">
      <c r="A27" s="10" t="s">
        <v>1543</v>
      </c>
      <c r="B27" s="11"/>
    </row>
    <row r="28" spans="1:2" ht="24.75" customHeight="1">
      <c r="A28" s="9" t="s">
        <v>1568</v>
      </c>
      <c r="B28" s="11">
        <v>4518</v>
      </c>
    </row>
    <row r="29" spans="1:2" ht="24.75" customHeight="1">
      <c r="A29" s="12" t="s">
        <v>1569</v>
      </c>
      <c r="B29" s="15">
        <f>B28</f>
        <v>4518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20"/>
  <sheetViews>
    <sheetView showZeros="0" tabSelected="1" workbookViewId="0" topLeftCell="A1">
      <selection activeCell="K8" sqref="K8"/>
    </sheetView>
  </sheetViews>
  <sheetFormatPr defaultColWidth="9.00390625" defaultRowHeight="14.25"/>
  <cols>
    <col min="1" max="1" width="51.125" style="1" customWidth="1"/>
    <col min="2" max="2" width="17.75390625" style="2" customWidth="1"/>
    <col min="3" max="16384" width="9.00390625" style="1" customWidth="1"/>
  </cols>
  <sheetData>
    <row r="1" ht="24.75" customHeight="1">
      <c r="A1" s="3" t="s">
        <v>1598</v>
      </c>
    </row>
    <row r="2" spans="1:2" ht="24.75" customHeight="1">
      <c r="A2" s="4" t="s">
        <v>1599</v>
      </c>
      <c r="B2" s="4"/>
    </row>
    <row r="3" ht="24.75" customHeight="1">
      <c r="B3" s="5" t="s">
        <v>33</v>
      </c>
    </row>
    <row r="4" spans="1:2" ht="24.75" customHeight="1">
      <c r="A4" s="6" t="s">
        <v>1520</v>
      </c>
      <c r="B4" s="7" t="s">
        <v>1215</v>
      </c>
    </row>
    <row r="5" spans="1:2" ht="24.75" customHeight="1">
      <c r="A5" s="8" t="s">
        <v>1572</v>
      </c>
      <c r="B5" s="7"/>
    </row>
    <row r="6" spans="1:2" ht="24.75" customHeight="1">
      <c r="A6" s="8" t="s">
        <v>1573</v>
      </c>
      <c r="B6" s="7"/>
    </row>
    <row r="7" spans="1:2" ht="24.75" customHeight="1">
      <c r="A7" s="8" t="s">
        <v>1574</v>
      </c>
      <c r="B7" s="7"/>
    </row>
    <row r="8" spans="1:2" ht="24.75" customHeight="1">
      <c r="A8" s="8" t="s">
        <v>1575</v>
      </c>
      <c r="B8" s="7"/>
    </row>
    <row r="9" spans="1:2" ht="24.75" customHeight="1">
      <c r="A9" s="8" t="s">
        <v>1576</v>
      </c>
      <c r="B9" s="7"/>
    </row>
    <row r="10" spans="1:2" ht="24.75" customHeight="1">
      <c r="A10" s="8" t="s">
        <v>1577</v>
      </c>
      <c r="B10" s="7"/>
    </row>
    <row r="11" spans="1:2" ht="24.75" customHeight="1">
      <c r="A11" s="8" t="s">
        <v>1578</v>
      </c>
      <c r="B11" s="7"/>
    </row>
    <row r="12" spans="1:2" ht="24.75" customHeight="1">
      <c r="A12" s="8" t="s">
        <v>1579</v>
      </c>
      <c r="B12" s="7"/>
    </row>
    <row r="13" spans="1:2" ht="24.75" customHeight="1">
      <c r="A13" s="9" t="s">
        <v>1580</v>
      </c>
      <c r="B13" s="7"/>
    </row>
    <row r="14" spans="1:2" ht="24.75" customHeight="1">
      <c r="A14" s="9" t="s">
        <v>1581</v>
      </c>
      <c r="B14" s="7"/>
    </row>
    <row r="15" spans="1:2" ht="24.75" customHeight="1">
      <c r="A15" s="10" t="s">
        <v>1600</v>
      </c>
      <c r="B15" s="11"/>
    </row>
    <row r="16" spans="1:2" ht="24.75" customHeight="1">
      <c r="A16" s="10" t="s">
        <v>1601</v>
      </c>
      <c r="B16" s="11"/>
    </row>
    <row r="17" spans="1:2" ht="24.75" customHeight="1">
      <c r="A17" s="9" t="s">
        <v>1590</v>
      </c>
      <c r="B17" s="11">
        <v>1691</v>
      </c>
    </row>
    <row r="18" spans="1:2" ht="24.75" customHeight="1">
      <c r="A18" s="9" t="s">
        <v>1591</v>
      </c>
      <c r="B18" s="11">
        <v>17082</v>
      </c>
    </row>
    <row r="19" spans="1:2" ht="24.75" customHeight="1">
      <c r="A19" s="12" t="s">
        <v>1592</v>
      </c>
      <c r="B19" s="13">
        <f>B17</f>
        <v>1691</v>
      </c>
    </row>
    <row r="20" spans="1:2" ht="24.75" customHeight="1">
      <c r="A20" s="12" t="s">
        <v>1593</v>
      </c>
      <c r="B20" s="13">
        <f>B18</f>
        <v>17082</v>
      </c>
    </row>
  </sheetData>
  <sheetProtection/>
  <mergeCells count="1">
    <mergeCell ref="A2:B2"/>
  </mergeCells>
  <printOptions horizontalCentered="1"/>
  <pageMargins left="0.39" right="0.39" top="0.71" bottom="0.71" header="0.2" footer="0.39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1"/>
  <sheetViews>
    <sheetView showGridLines="0" showZeros="0" workbookViewId="0" topLeftCell="A1">
      <pane xSplit="1" ySplit="4" topLeftCell="B1264" activePane="bottomRight" state="frozen"/>
      <selection pane="bottomRight" activeCell="B674" sqref="B674"/>
    </sheetView>
  </sheetViews>
  <sheetFormatPr defaultColWidth="9.00390625" defaultRowHeight="14.25"/>
  <cols>
    <col min="1" max="1" width="37.75390625" style="421" customWidth="1"/>
    <col min="2" max="7" width="10.75390625" style="422" customWidth="1"/>
    <col min="8" max="8" width="8.375" style="421" customWidth="1"/>
    <col min="9" max="9" width="9.00390625" style="421" hidden="1" customWidth="1"/>
    <col min="10" max="10" width="16.25390625" style="421" hidden="1" customWidth="1"/>
    <col min="11" max="11" width="9.625" style="421" hidden="1" customWidth="1"/>
    <col min="12" max="12" width="10.75390625" style="421" hidden="1" customWidth="1"/>
    <col min="13" max="16384" width="9.00390625" style="421" customWidth="1"/>
  </cols>
  <sheetData>
    <row r="1" ht="24.75" customHeight="1">
      <c r="A1" s="423" t="s">
        <v>69</v>
      </c>
    </row>
    <row r="2" spans="1:8" ht="24.75" customHeight="1">
      <c r="A2" s="424" t="s">
        <v>70</v>
      </c>
      <c r="B2" s="424"/>
      <c r="C2" s="424"/>
      <c r="D2" s="424"/>
      <c r="E2" s="424"/>
      <c r="F2" s="424"/>
      <c r="G2" s="424"/>
      <c r="H2" s="424"/>
    </row>
    <row r="3" spans="1:8" ht="24.75" customHeight="1">
      <c r="A3" s="425"/>
      <c r="B3" s="426"/>
      <c r="C3" s="427"/>
      <c r="D3" s="427"/>
      <c r="E3" s="427"/>
      <c r="G3" s="431" t="s">
        <v>33</v>
      </c>
      <c r="H3" s="431"/>
    </row>
    <row r="4" spans="1:12" s="419" customFormat="1" ht="19.5" customHeight="1">
      <c r="A4" s="428" t="s">
        <v>34</v>
      </c>
      <c r="B4" s="429" t="s">
        <v>35</v>
      </c>
      <c r="C4" s="430" t="s">
        <v>36</v>
      </c>
      <c r="D4" s="138" t="s">
        <v>37</v>
      </c>
      <c r="E4" s="138" t="s">
        <v>71</v>
      </c>
      <c r="F4" s="138" t="s">
        <v>39</v>
      </c>
      <c r="G4" s="138" t="s">
        <v>72</v>
      </c>
      <c r="H4" s="432" t="s">
        <v>41</v>
      </c>
      <c r="J4" s="438" t="s">
        <v>73</v>
      </c>
      <c r="K4" s="419">
        <v>2013</v>
      </c>
      <c r="L4" s="419">
        <v>2012</v>
      </c>
    </row>
    <row r="5" spans="1:10" s="419" customFormat="1" ht="19.5" customHeight="1">
      <c r="A5" s="362" t="s">
        <v>74</v>
      </c>
      <c r="B5" s="363">
        <v>17074</v>
      </c>
      <c r="C5" s="363">
        <f>C6+C18+C27+C38+C50+C61+C72+C84+C106+C116+C125+C155+C170+C176+C183+C190+C197+C204+C210+C236+C253</f>
        <v>13794</v>
      </c>
      <c r="D5" s="363">
        <f>D6+D18+D27+D38+D50+D61+D72+D84+D93+D106+D116+D125+D136+D155+D162+D170+D176+D183+D190+D197+D204+D210+D218+D224+D230+D236+D253+D154</f>
        <v>14302</v>
      </c>
      <c r="E5" s="62">
        <f aca="true" t="shared" si="0" ref="E5:E8">D5/C5*100</f>
        <v>103.68276062055966</v>
      </c>
      <c r="F5" s="363">
        <f>F6+F18+F27+F38+F50+F61+F72+F84+F93+F106+F116+F125+F136+F155+F162+F170+F176+F183+F190+F197+F204+F210+F218+F224+F230+F236+F253+F154</f>
        <v>14885</v>
      </c>
      <c r="G5" s="62">
        <f>(D5-F5)/F5*100</f>
        <v>-3.916694659052738</v>
      </c>
      <c r="H5" s="433"/>
      <c r="J5" s="439"/>
    </row>
    <row r="6" spans="1:10" s="419" customFormat="1" ht="19.5" customHeight="1">
      <c r="A6" s="362" t="s">
        <v>75</v>
      </c>
      <c r="B6" s="363">
        <v>709</v>
      </c>
      <c r="C6" s="363">
        <f aca="true" t="shared" si="1" ref="C6:F6">SUM(C7:C17)</f>
        <v>637</v>
      </c>
      <c r="D6" s="363">
        <f t="shared" si="1"/>
        <v>753</v>
      </c>
      <c r="E6" s="62">
        <f t="shared" si="0"/>
        <v>118.21036106750394</v>
      </c>
      <c r="F6" s="363">
        <f t="shared" si="1"/>
        <v>690</v>
      </c>
      <c r="G6" s="62">
        <f aca="true" t="shared" si="2" ref="G6:G69">(D6-F6)/F6*100</f>
        <v>9.130434782608695</v>
      </c>
      <c r="H6" s="433"/>
      <c r="J6" s="439"/>
    </row>
    <row r="7" spans="1:10" s="419" customFormat="1" ht="19.5" customHeight="1">
      <c r="A7" s="362" t="s">
        <v>76</v>
      </c>
      <c r="B7" s="363">
        <v>559</v>
      </c>
      <c r="C7" s="363">
        <v>527</v>
      </c>
      <c r="D7" s="363">
        <v>753</v>
      </c>
      <c r="E7" s="62">
        <f t="shared" si="0"/>
        <v>142.88425047438332</v>
      </c>
      <c r="F7" s="363">
        <v>598</v>
      </c>
      <c r="G7" s="62">
        <f t="shared" si="2"/>
        <v>25.91973244147157</v>
      </c>
      <c r="H7" s="433"/>
      <c r="J7" s="439"/>
    </row>
    <row r="8" spans="1:10" s="419" customFormat="1" ht="19.5" customHeight="1">
      <c r="A8" s="362" t="s">
        <v>77</v>
      </c>
      <c r="B8" s="363">
        <v>40</v>
      </c>
      <c r="C8" s="363">
        <v>20</v>
      </c>
      <c r="D8" s="363"/>
      <c r="E8" s="62">
        <f t="shared" si="0"/>
        <v>0</v>
      </c>
      <c r="F8" s="363">
        <v>14</v>
      </c>
      <c r="G8" s="62">
        <f t="shared" si="2"/>
        <v>-100</v>
      </c>
      <c r="H8" s="433"/>
      <c r="J8" s="439"/>
    </row>
    <row r="9" spans="1:10" s="419" customFormat="1" ht="19.5" customHeight="1">
      <c r="A9" s="362" t="s">
        <v>78</v>
      </c>
      <c r="B9" s="363">
        <v>0</v>
      </c>
      <c r="C9" s="363"/>
      <c r="D9" s="363"/>
      <c r="E9" s="62"/>
      <c r="F9" s="363"/>
      <c r="G9" s="62"/>
      <c r="H9" s="433"/>
      <c r="J9" s="439"/>
    </row>
    <row r="10" spans="1:10" s="419" customFormat="1" ht="19.5" customHeight="1">
      <c r="A10" s="362" t="s">
        <v>79</v>
      </c>
      <c r="B10" s="363">
        <v>20</v>
      </c>
      <c r="C10" s="363">
        <v>20</v>
      </c>
      <c r="D10" s="363"/>
      <c r="E10" s="62">
        <f aca="true" t="shared" si="3" ref="E10:E15">D10/C10*100</f>
        <v>0</v>
      </c>
      <c r="F10" s="363">
        <v>28</v>
      </c>
      <c r="G10" s="62">
        <f t="shared" si="2"/>
        <v>-100</v>
      </c>
      <c r="H10" s="433"/>
      <c r="J10" s="439"/>
    </row>
    <row r="11" spans="1:10" s="419" customFormat="1" ht="19.5" customHeight="1">
      <c r="A11" s="362" t="s">
        <v>80</v>
      </c>
      <c r="B11" s="363">
        <v>6</v>
      </c>
      <c r="C11" s="363">
        <v>6</v>
      </c>
      <c r="D11" s="363"/>
      <c r="E11" s="62">
        <f t="shared" si="3"/>
        <v>0</v>
      </c>
      <c r="F11" s="363"/>
      <c r="G11" s="62"/>
      <c r="H11" s="433"/>
      <c r="J11" s="439"/>
    </row>
    <row r="12" spans="1:10" s="419" customFormat="1" ht="19.5" customHeight="1">
      <c r="A12" s="362" t="s">
        <v>81</v>
      </c>
      <c r="B12" s="363">
        <v>40</v>
      </c>
      <c r="C12" s="363">
        <v>20</v>
      </c>
      <c r="D12" s="363"/>
      <c r="E12" s="62">
        <f t="shared" si="3"/>
        <v>0</v>
      </c>
      <c r="F12" s="363">
        <v>13</v>
      </c>
      <c r="G12" s="62">
        <f t="shared" si="2"/>
        <v>-100</v>
      </c>
      <c r="H12" s="433"/>
      <c r="J12" s="439"/>
    </row>
    <row r="13" spans="1:10" s="419" customFormat="1" ht="19.5" customHeight="1">
      <c r="A13" s="362" t="s">
        <v>82</v>
      </c>
      <c r="B13" s="363">
        <v>21</v>
      </c>
      <c r="C13" s="363">
        <v>21</v>
      </c>
      <c r="D13" s="363"/>
      <c r="E13" s="62">
        <f t="shared" si="3"/>
        <v>0</v>
      </c>
      <c r="F13" s="363">
        <v>10</v>
      </c>
      <c r="G13" s="62">
        <f t="shared" si="2"/>
        <v>-100</v>
      </c>
      <c r="H13" s="433"/>
      <c r="J13" s="439"/>
    </row>
    <row r="14" spans="1:10" s="419" customFormat="1" ht="19.5" customHeight="1">
      <c r="A14" s="362" t="s">
        <v>83</v>
      </c>
      <c r="B14" s="363">
        <v>20</v>
      </c>
      <c r="C14" s="363">
        <v>20</v>
      </c>
      <c r="D14" s="363"/>
      <c r="E14" s="62">
        <f t="shared" si="3"/>
        <v>0</v>
      </c>
      <c r="F14" s="363">
        <v>19</v>
      </c>
      <c r="G14" s="62">
        <f t="shared" si="2"/>
        <v>-100</v>
      </c>
      <c r="H14" s="433"/>
      <c r="J14" s="439"/>
    </row>
    <row r="15" spans="1:10" s="419" customFormat="1" ht="19.5" customHeight="1">
      <c r="A15" s="362" t="s">
        <v>84</v>
      </c>
      <c r="B15" s="363">
        <v>3</v>
      </c>
      <c r="C15" s="363">
        <v>3</v>
      </c>
      <c r="D15" s="363"/>
      <c r="E15" s="62">
        <f t="shared" si="3"/>
        <v>0</v>
      </c>
      <c r="F15" s="363"/>
      <c r="G15" s="62"/>
      <c r="H15" s="433"/>
      <c r="J15" s="439"/>
    </row>
    <row r="16" spans="1:10" s="419" customFormat="1" ht="19.5" customHeight="1">
      <c r="A16" s="362" t="s">
        <v>85</v>
      </c>
      <c r="B16" s="363">
        <v>0</v>
      </c>
      <c r="C16" s="363"/>
      <c r="D16" s="363"/>
      <c r="E16" s="62"/>
      <c r="F16" s="363"/>
      <c r="G16" s="62"/>
      <c r="H16" s="433"/>
      <c r="J16" s="439"/>
    </row>
    <row r="17" spans="1:10" s="419" customFormat="1" ht="19.5" customHeight="1">
      <c r="A17" s="362" t="s">
        <v>86</v>
      </c>
      <c r="B17" s="363">
        <v>0</v>
      </c>
      <c r="C17" s="363"/>
      <c r="D17" s="363"/>
      <c r="E17" s="62"/>
      <c r="F17" s="363">
        <v>8</v>
      </c>
      <c r="G17" s="62">
        <f t="shared" si="2"/>
        <v>-100</v>
      </c>
      <c r="H17" s="433"/>
      <c r="J17" s="439"/>
    </row>
    <row r="18" spans="1:10" s="419" customFormat="1" ht="19.5" customHeight="1">
      <c r="A18" s="362" t="s">
        <v>87</v>
      </c>
      <c r="B18" s="363">
        <v>631</v>
      </c>
      <c r="C18" s="363">
        <f aca="true" t="shared" si="4" ref="C18:F18">SUM(C19:C26)</f>
        <v>546</v>
      </c>
      <c r="D18" s="363">
        <f t="shared" si="4"/>
        <v>530</v>
      </c>
      <c r="E18" s="62">
        <f>D18/C18*100</f>
        <v>97.06959706959707</v>
      </c>
      <c r="F18" s="363">
        <f t="shared" si="4"/>
        <v>528</v>
      </c>
      <c r="G18" s="62">
        <f t="shared" si="2"/>
        <v>0.3787878787878788</v>
      </c>
      <c r="H18" s="434"/>
      <c r="J18" s="439"/>
    </row>
    <row r="19" spans="1:10" s="419" customFormat="1" ht="19.5" customHeight="1">
      <c r="A19" s="362" t="s">
        <v>76</v>
      </c>
      <c r="B19" s="363">
        <v>506</v>
      </c>
      <c r="C19" s="363">
        <v>506</v>
      </c>
      <c r="D19" s="363">
        <v>530</v>
      </c>
      <c r="E19" s="62">
        <f>D19/C19*100</f>
        <v>104.74308300395256</v>
      </c>
      <c r="F19" s="363">
        <v>406</v>
      </c>
      <c r="G19" s="62">
        <f t="shared" si="2"/>
        <v>30.541871921182267</v>
      </c>
      <c r="H19" s="434"/>
      <c r="J19" s="439"/>
    </row>
    <row r="20" spans="1:10" s="419" customFormat="1" ht="19.5" customHeight="1">
      <c r="A20" s="362" t="s">
        <v>77</v>
      </c>
      <c r="B20" s="363">
        <v>85</v>
      </c>
      <c r="C20" s="363">
        <v>0</v>
      </c>
      <c r="D20" s="363"/>
      <c r="E20" s="62"/>
      <c r="F20" s="363">
        <v>94</v>
      </c>
      <c r="G20" s="62">
        <f t="shared" si="2"/>
        <v>-100</v>
      </c>
      <c r="H20" s="434"/>
      <c r="J20" s="439"/>
    </row>
    <row r="21" spans="1:10" s="419" customFormat="1" ht="19.5" customHeight="1">
      <c r="A21" s="362" t="s">
        <v>78</v>
      </c>
      <c r="B21" s="363">
        <v>0</v>
      </c>
      <c r="C21" s="363"/>
      <c r="D21" s="363"/>
      <c r="E21" s="62"/>
      <c r="F21" s="363"/>
      <c r="G21" s="62"/>
      <c r="H21" s="434"/>
      <c r="J21" s="439"/>
    </row>
    <row r="22" spans="1:10" s="419" customFormat="1" ht="19.5" customHeight="1">
      <c r="A22" s="362" t="s">
        <v>88</v>
      </c>
      <c r="B22" s="363">
        <v>20</v>
      </c>
      <c r="C22" s="363">
        <v>20</v>
      </c>
      <c r="D22" s="363"/>
      <c r="E22" s="62"/>
      <c r="F22" s="363">
        <v>12</v>
      </c>
      <c r="G22" s="62">
        <f t="shared" si="2"/>
        <v>-100</v>
      </c>
      <c r="H22" s="433"/>
      <c r="J22" s="439"/>
    </row>
    <row r="23" spans="1:10" s="419" customFormat="1" ht="19.5" customHeight="1">
      <c r="A23" s="362" t="s">
        <v>89</v>
      </c>
      <c r="B23" s="363">
        <v>15</v>
      </c>
      <c r="C23" s="363">
        <v>15</v>
      </c>
      <c r="D23" s="363"/>
      <c r="E23" s="62"/>
      <c r="F23" s="363">
        <v>9</v>
      </c>
      <c r="G23" s="62">
        <f t="shared" si="2"/>
        <v>-100</v>
      </c>
      <c r="H23" s="433"/>
      <c r="J23" s="439"/>
    </row>
    <row r="24" spans="1:10" s="419" customFormat="1" ht="19.5" customHeight="1">
      <c r="A24" s="362" t="s">
        <v>90</v>
      </c>
      <c r="B24" s="363">
        <v>5</v>
      </c>
      <c r="C24" s="363">
        <v>5</v>
      </c>
      <c r="D24" s="363"/>
      <c r="E24" s="62"/>
      <c r="F24" s="363">
        <v>7</v>
      </c>
      <c r="G24" s="62">
        <f t="shared" si="2"/>
        <v>-100</v>
      </c>
      <c r="H24" s="433"/>
      <c r="J24" s="439"/>
    </row>
    <row r="25" spans="1:10" s="419" customFormat="1" ht="19.5" customHeight="1">
      <c r="A25" s="362" t="s">
        <v>85</v>
      </c>
      <c r="B25" s="363">
        <v>0</v>
      </c>
      <c r="C25" s="363"/>
      <c r="D25" s="363"/>
      <c r="E25" s="62"/>
      <c r="F25" s="363"/>
      <c r="G25" s="62"/>
      <c r="H25" s="433"/>
      <c r="J25" s="439"/>
    </row>
    <row r="26" spans="1:10" s="419" customFormat="1" ht="19.5" customHeight="1">
      <c r="A26" s="362" t="s">
        <v>91</v>
      </c>
      <c r="B26" s="363">
        <v>0</v>
      </c>
      <c r="C26" s="363"/>
      <c r="D26" s="363"/>
      <c r="E26" s="62"/>
      <c r="F26" s="363"/>
      <c r="G26" s="62"/>
      <c r="H26" s="435"/>
      <c r="J26" s="439"/>
    </row>
    <row r="27" spans="1:10" s="419" customFormat="1" ht="19.5" customHeight="1">
      <c r="A27" s="362" t="s">
        <v>92</v>
      </c>
      <c r="B27" s="363">
        <v>7060</v>
      </c>
      <c r="C27" s="363">
        <f aca="true" t="shared" si="5" ref="C27:F27">SUM(C28:C37)</f>
        <v>5587</v>
      </c>
      <c r="D27" s="363">
        <f t="shared" si="5"/>
        <v>5873</v>
      </c>
      <c r="E27" s="62">
        <f aca="true" t="shared" si="6" ref="E27:E29">D27/C27*100</f>
        <v>105.1190263110793</v>
      </c>
      <c r="F27" s="363">
        <f t="shared" si="5"/>
        <v>5488</v>
      </c>
      <c r="G27" s="62">
        <f t="shared" si="2"/>
        <v>7.015306122448979</v>
      </c>
      <c r="H27" s="433"/>
      <c r="J27" s="439"/>
    </row>
    <row r="28" spans="1:10" s="419" customFormat="1" ht="19.5" customHeight="1">
      <c r="A28" s="362" t="s">
        <v>76</v>
      </c>
      <c r="B28" s="363">
        <v>4294</v>
      </c>
      <c r="C28" s="363">
        <v>4294</v>
      </c>
      <c r="D28" s="363">
        <v>4744</v>
      </c>
      <c r="E28" s="62">
        <f t="shared" si="6"/>
        <v>110.47973917093618</v>
      </c>
      <c r="F28" s="363">
        <v>3427</v>
      </c>
      <c r="G28" s="62">
        <f t="shared" si="2"/>
        <v>38.43011380215932</v>
      </c>
      <c r="H28" s="433"/>
      <c r="J28" s="439"/>
    </row>
    <row r="29" spans="1:10" s="419" customFormat="1" ht="19.5" customHeight="1">
      <c r="A29" s="362" t="s">
        <v>77</v>
      </c>
      <c r="B29" s="363">
        <v>2423</v>
      </c>
      <c r="C29" s="363">
        <v>950</v>
      </c>
      <c r="D29" s="363">
        <v>1063</v>
      </c>
      <c r="E29" s="62">
        <f t="shared" si="6"/>
        <v>111.89473684210527</v>
      </c>
      <c r="F29" s="363">
        <v>1797</v>
      </c>
      <c r="G29" s="62">
        <f t="shared" si="2"/>
        <v>-40.845854201446855</v>
      </c>
      <c r="H29" s="435"/>
      <c r="J29" s="439"/>
    </row>
    <row r="30" spans="1:10" s="419" customFormat="1" ht="19.5" customHeight="1">
      <c r="A30" s="362" t="s">
        <v>78</v>
      </c>
      <c r="B30" s="363">
        <v>0</v>
      </c>
      <c r="C30" s="363"/>
      <c r="D30" s="363"/>
      <c r="E30" s="62"/>
      <c r="F30" s="363"/>
      <c r="G30" s="62"/>
      <c r="H30" s="434"/>
      <c r="J30" s="439"/>
    </row>
    <row r="31" spans="1:10" s="419" customFormat="1" ht="19.5" customHeight="1">
      <c r="A31" s="362" t="s">
        <v>93</v>
      </c>
      <c r="B31" s="363">
        <v>0</v>
      </c>
      <c r="C31" s="363"/>
      <c r="D31" s="363"/>
      <c r="E31" s="62"/>
      <c r="F31" s="363"/>
      <c r="G31" s="62"/>
      <c r="H31" s="433"/>
      <c r="J31" s="439"/>
    </row>
    <row r="32" spans="1:10" s="419" customFormat="1" ht="19.5" customHeight="1">
      <c r="A32" s="362" t="s">
        <v>94</v>
      </c>
      <c r="B32" s="363">
        <v>0</v>
      </c>
      <c r="C32" s="363"/>
      <c r="D32" s="363"/>
      <c r="E32" s="62"/>
      <c r="F32" s="363"/>
      <c r="G32" s="62"/>
      <c r="H32" s="434"/>
      <c r="J32" s="439"/>
    </row>
    <row r="33" spans="1:10" s="419" customFormat="1" ht="19.5" customHeight="1">
      <c r="A33" s="362" t="s">
        <v>95</v>
      </c>
      <c r="B33" s="363">
        <v>119</v>
      </c>
      <c r="C33" s="363">
        <v>119</v>
      </c>
      <c r="D33" s="363">
        <v>6</v>
      </c>
      <c r="E33" s="62">
        <f aca="true" t="shared" si="7" ref="E33:E39">D33/C33*100</f>
        <v>5.042016806722689</v>
      </c>
      <c r="F33" s="363">
        <v>150</v>
      </c>
      <c r="G33" s="62">
        <f t="shared" si="2"/>
        <v>-96</v>
      </c>
      <c r="H33" s="436"/>
      <c r="J33" s="439"/>
    </row>
    <row r="34" spans="1:8" ht="19.5" customHeight="1">
      <c r="A34" s="362" t="s">
        <v>96</v>
      </c>
      <c r="B34" s="363">
        <v>17</v>
      </c>
      <c r="C34" s="363">
        <v>17</v>
      </c>
      <c r="D34" s="363">
        <v>3</v>
      </c>
      <c r="E34" s="62">
        <f t="shared" si="7"/>
        <v>17.647058823529413</v>
      </c>
      <c r="F34" s="363">
        <v>7</v>
      </c>
      <c r="G34" s="62">
        <f t="shared" si="2"/>
        <v>-57.14285714285714</v>
      </c>
      <c r="H34" s="437"/>
    </row>
    <row r="35" spans="1:8" ht="19.5" customHeight="1">
      <c r="A35" s="362" t="s">
        <v>97</v>
      </c>
      <c r="B35" s="363">
        <v>0</v>
      </c>
      <c r="C35" s="363"/>
      <c r="D35" s="363"/>
      <c r="E35" s="62"/>
      <c r="F35" s="363"/>
      <c r="G35" s="62"/>
      <c r="H35" s="437"/>
    </row>
    <row r="36" spans="1:8" ht="19.5" customHeight="1">
      <c r="A36" s="362" t="s">
        <v>85</v>
      </c>
      <c r="B36" s="363">
        <v>185</v>
      </c>
      <c r="C36" s="363">
        <v>185</v>
      </c>
      <c r="D36" s="363">
        <v>51</v>
      </c>
      <c r="E36" s="62">
        <f t="shared" si="7"/>
        <v>27.56756756756757</v>
      </c>
      <c r="F36" s="363">
        <v>105</v>
      </c>
      <c r="G36" s="62">
        <f t="shared" si="2"/>
        <v>-51.42857142857142</v>
      </c>
      <c r="H36" s="437"/>
    </row>
    <row r="37" spans="1:8" ht="19.5" customHeight="1">
      <c r="A37" s="362" t="s">
        <v>98</v>
      </c>
      <c r="B37" s="363">
        <v>22</v>
      </c>
      <c r="C37" s="363">
        <v>22</v>
      </c>
      <c r="D37" s="363">
        <v>6</v>
      </c>
      <c r="E37" s="62">
        <f t="shared" si="7"/>
        <v>27.27272727272727</v>
      </c>
      <c r="F37" s="363">
        <v>2</v>
      </c>
      <c r="G37" s="62">
        <f t="shared" si="2"/>
        <v>200</v>
      </c>
      <c r="H37" s="437"/>
    </row>
    <row r="38" spans="1:8" ht="19.5" customHeight="1">
      <c r="A38" s="362" t="s">
        <v>99</v>
      </c>
      <c r="B38" s="363">
        <v>518</v>
      </c>
      <c r="C38" s="363">
        <f aca="true" t="shared" si="8" ref="C38:F38">SUM(C39:C49)</f>
        <v>352</v>
      </c>
      <c r="D38" s="363">
        <f t="shared" si="8"/>
        <v>401</v>
      </c>
      <c r="E38" s="62">
        <f t="shared" si="7"/>
        <v>113.92045454545455</v>
      </c>
      <c r="F38" s="363">
        <f t="shared" si="8"/>
        <v>503</v>
      </c>
      <c r="G38" s="62">
        <f t="shared" si="2"/>
        <v>-20.278330019880716</v>
      </c>
      <c r="H38" s="437"/>
    </row>
    <row r="39" spans="1:8" ht="19.5" customHeight="1">
      <c r="A39" s="362" t="s">
        <v>76</v>
      </c>
      <c r="B39" s="363">
        <v>354</v>
      </c>
      <c r="C39" s="363">
        <v>352</v>
      </c>
      <c r="D39" s="363">
        <v>354</v>
      </c>
      <c r="E39" s="62">
        <f t="shared" si="7"/>
        <v>100.56818181818181</v>
      </c>
      <c r="F39" s="363">
        <v>297</v>
      </c>
      <c r="G39" s="62">
        <f t="shared" si="2"/>
        <v>19.19191919191919</v>
      </c>
      <c r="H39" s="437"/>
    </row>
    <row r="40" spans="1:8" ht="19.5" customHeight="1">
      <c r="A40" s="362" t="s">
        <v>77</v>
      </c>
      <c r="B40" s="363">
        <v>36</v>
      </c>
      <c r="C40" s="363">
        <v>0</v>
      </c>
      <c r="D40" s="363">
        <v>32</v>
      </c>
      <c r="E40" s="62"/>
      <c r="F40" s="363">
        <v>138</v>
      </c>
      <c r="G40" s="62">
        <f t="shared" si="2"/>
        <v>-76.81159420289855</v>
      </c>
      <c r="H40" s="437"/>
    </row>
    <row r="41" spans="1:8" ht="19.5" customHeight="1">
      <c r="A41" s="362" t="s">
        <v>78</v>
      </c>
      <c r="B41" s="363">
        <v>0</v>
      </c>
      <c r="C41" s="363"/>
      <c r="D41" s="363"/>
      <c r="E41" s="62"/>
      <c r="F41" s="363"/>
      <c r="G41" s="62"/>
      <c r="H41" s="437"/>
    </row>
    <row r="42" spans="1:8" ht="19.5" customHeight="1">
      <c r="A42" s="362" t="s">
        <v>100</v>
      </c>
      <c r="B42" s="363">
        <v>0</v>
      </c>
      <c r="C42" s="363"/>
      <c r="D42" s="363"/>
      <c r="E42" s="62"/>
      <c r="F42" s="363">
        <v>8</v>
      </c>
      <c r="G42" s="62">
        <f t="shared" si="2"/>
        <v>-100</v>
      </c>
      <c r="H42" s="437"/>
    </row>
    <row r="43" spans="1:8" ht="19.5" customHeight="1">
      <c r="A43" s="362" t="s">
        <v>101</v>
      </c>
      <c r="B43" s="363">
        <v>0</v>
      </c>
      <c r="C43" s="363"/>
      <c r="D43" s="363"/>
      <c r="E43" s="62"/>
      <c r="F43" s="363"/>
      <c r="G43" s="62"/>
      <c r="H43" s="437"/>
    </row>
    <row r="44" spans="1:8" ht="19.5" customHeight="1">
      <c r="A44" s="362" t="s">
        <v>102</v>
      </c>
      <c r="B44" s="363">
        <v>0</v>
      </c>
      <c r="C44" s="363"/>
      <c r="D44" s="363"/>
      <c r="E44" s="62"/>
      <c r="F44" s="363"/>
      <c r="G44" s="62"/>
      <c r="H44" s="437"/>
    </row>
    <row r="45" spans="1:8" ht="19.5" customHeight="1">
      <c r="A45" s="362" t="s">
        <v>103</v>
      </c>
      <c r="B45" s="363">
        <v>0</v>
      </c>
      <c r="C45" s="363"/>
      <c r="D45" s="363"/>
      <c r="E45" s="62"/>
      <c r="F45" s="363"/>
      <c r="G45" s="62"/>
      <c r="H45" s="437"/>
    </row>
    <row r="46" spans="1:8" ht="19.5" customHeight="1">
      <c r="A46" s="362" t="s">
        <v>104</v>
      </c>
      <c r="B46" s="363">
        <v>28</v>
      </c>
      <c r="C46" s="363">
        <v>28</v>
      </c>
      <c r="D46" s="363"/>
      <c r="E46" s="62"/>
      <c r="F46" s="363">
        <v>15</v>
      </c>
      <c r="G46" s="62">
        <f t="shared" si="2"/>
        <v>-100</v>
      </c>
      <c r="H46" s="437"/>
    </row>
    <row r="47" spans="1:8" ht="19.5" customHeight="1">
      <c r="A47" s="362" t="s">
        <v>105</v>
      </c>
      <c r="B47" s="363">
        <v>0</v>
      </c>
      <c r="C47" s="363">
        <v>-28</v>
      </c>
      <c r="D47" s="363"/>
      <c r="E47" s="62"/>
      <c r="F47" s="363"/>
      <c r="G47" s="62"/>
      <c r="H47" s="437"/>
    </row>
    <row r="48" spans="1:8" ht="19.5" customHeight="1">
      <c r="A48" s="362" t="s">
        <v>85</v>
      </c>
      <c r="B48" s="363">
        <v>0</v>
      </c>
      <c r="C48" s="363"/>
      <c r="D48" s="363"/>
      <c r="E48" s="62"/>
      <c r="F48" s="363"/>
      <c r="G48" s="62"/>
      <c r="H48" s="437"/>
    </row>
    <row r="49" spans="1:8" ht="19.5" customHeight="1">
      <c r="A49" s="362" t="s">
        <v>106</v>
      </c>
      <c r="B49" s="363">
        <v>100</v>
      </c>
      <c r="C49" s="363">
        <v>0</v>
      </c>
      <c r="D49" s="363">
        <v>15</v>
      </c>
      <c r="E49" s="62"/>
      <c r="F49" s="363">
        <v>45</v>
      </c>
      <c r="G49" s="62">
        <f t="shared" si="2"/>
        <v>-66.66666666666666</v>
      </c>
      <c r="H49" s="437"/>
    </row>
    <row r="50" spans="1:8" ht="19.5" customHeight="1">
      <c r="A50" s="362" t="s">
        <v>107</v>
      </c>
      <c r="B50" s="363">
        <v>347</v>
      </c>
      <c r="C50" s="363">
        <f aca="true" t="shared" si="9" ref="C50:F50">SUM(C51:C60)</f>
        <v>308</v>
      </c>
      <c r="D50" s="363">
        <f t="shared" si="9"/>
        <v>219</v>
      </c>
      <c r="E50" s="62">
        <f aca="true" t="shared" si="10" ref="E50:E52">D50/C50*100</f>
        <v>71.1038961038961</v>
      </c>
      <c r="F50" s="363">
        <f t="shared" si="9"/>
        <v>274</v>
      </c>
      <c r="G50" s="62">
        <f t="shared" si="2"/>
        <v>-20.072992700729927</v>
      </c>
      <c r="H50" s="437"/>
    </row>
    <row r="51" spans="1:8" ht="19.5" customHeight="1">
      <c r="A51" s="362" t="s">
        <v>76</v>
      </c>
      <c r="B51" s="363">
        <v>204</v>
      </c>
      <c r="C51" s="363">
        <v>204</v>
      </c>
      <c r="D51" s="363">
        <v>215</v>
      </c>
      <c r="E51" s="62">
        <f t="shared" si="10"/>
        <v>105.3921568627451</v>
      </c>
      <c r="F51" s="363">
        <v>180</v>
      </c>
      <c r="G51" s="62">
        <f t="shared" si="2"/>
        <v>19.444444444444446</v>
      </c>
      <c r="H51" s="437"/>
    </row>
    <row r="52" spans="1:8" ht="19.5" customHeight="1">
      <c r="A52" s="362" t="s">
        <v>77</v>
      </c>
      <c r="B52" s="363">
        <v>4</v>
      </c>
      <c r="C52" s="363">
        <v>4</v>
      </c>
      <c r="D52" s="363">
        <v>4</v>
      </c>
      <c r="E52" s="62">
        <f t="shared" si="10"/>
        <v>100</v>
      </c>
      <c r="F52" s="363">
        <v>6</v>
      </c>
      <c r="G52" s="62">
        <f t="shared" si="2"/>
        <v>-33.33333333333333</v>
      </c>
      <c r="H52" s="437"/>
    </row>
    <row r="53" spans="1:8" ht="19.5" customHeight="1">
      <c r="A53" s="362" t="s">
        <v>78</v>
      </c>
      <c r="B53" s="363">
        <v>0</v>
      </c>
      <c r="C53" s="363"/>
      <c r="D53" s="363"/>
      <c r="E53" s="62"/>
      <c r="F53" s="363"/>
      <c r="G53" s="62"/>
      <c r="H53" s="437"/>
    </row>
    <row r="54" spans="1:8" ht="19.5" customHeight="1">
      <c r="A54" s="362" t="s">
        <v>108</v>
      </c>
      <c r="B54" s="363">
        <v>0</v>
      </c>
      <c r="C54" s="363"/>
      <c r="D54" s="363"/>
      <c r="E54" s="62"/>
      <c r="F54" s="363"/>
      <c r="G54" s="62"/>
      <c r="H54" s="437"/>
    </row>
    <row r="55" spans="1:8" ht="19.5" customHeight="1">
      <c r="A55" s="362" t="s">
        <v>109</v>
      </c>
      <c r="B55" s="363">
        <v>89</v>
      </c>
      <c r="C55" s="363">
        <v>50</v>
      </c>
      <c r="D55" s="363"/>
      <c r="E55" s="62">
        <f>D55/C55*100</f>
        <v>0</v>
      </c>
      <c r="F55" s="363">
        <v>64</v>
      </c>
      <c r="G55" s="62">
        <f t="shared" si="2"/>
        <v>-100</v>
      </c>
      <c r="H55" s="437"/>
    </row>
    <row r="56" spans="1:8" ht="19.5" customHeight="1">
      <c r="A56" s="362" t="s">
        <v>110</v>
      </c>
      <c r="B56" s="363">
        <v>0</v>
      </c>
      <c r="C56" s="363"/>
      <c r="D56" s="363"/>
      <c r="E56" s="62"/>
      <c r="F56" s="363"/>
      <c r="G56" s="62"/>
      <c r="H56" s="437"/>
    </row>
    <row r="57" spans="1:8" ht="19.5" customHeight="1">
      <c r="A57" s="362" t="s">
        <v>111</v>
      </c>
      <c r="B57" s="363">
        <v>50</v>
      </c>
      <c r="C57" s="363">
        <v>50</v>
      </c>
      <c r="D57" s="363"/>
      <c r="E57" s="62">
        <f aca="true" t="shared" si="11" ref="E57:E63">D57/C57*100</f>
        <v>0</v>
      </c>
      <c r="F57" s="363">
        <v>24</v>
      </c>
      <c r="G57" s="62">
        <f t="shared" si="2"/>
        <v>-100</v>
      </c>
      <c r="H57" s="437"/>
    </row>
    <row r="58" spans="1:8" ht="19.5" customHeight="1">
      <c r="A58" s="362" t="s">
        <v>112</v>
      </c>
      <c r="B58" s="363">
        <v>0</v>
      </c>
      <c r="C58" s="363"/>
      <c r="D58" s="363"/>
      <c r="E58" s="62"/>
      <c r="F58" s="363"/>
      <c r="G58" s="62"/>
      <c r="H58" s="437"/>
    </row>
    <row r="59" spans="1:8" ht="19.5" customHeight="1">
      <c r="A59" s="362" t="s">
        <v>85</v>
      </c>
      <c r="B59" s="363">
        <v>0</v>
      </c>
      <c r="C59" s="363"/>
      <c r="D59" s="363"/>
      <c r="E59" s="62"/>
      <c r="F59" s="363"/>
      <c r="G59" s="62"/>
      <c r="H59" s="437"/>
    </row>
    <row r="60" spans="1:8" ht="19.5" customHeight="1">
      <c r="A60" s="362" t="s">
        <v>113</v>
      </c>
      <c r="B60" s="363">
        <v>0</v>
      </c>
      <c r="C60" s="363"/>
      <c r="D60" s="363"/>
      <c r="E60" s="62"/>
      <c r="F60" s="363"/>
      <c r="G60" s="62"/>
      <c r="H60" s="437"/>
    </row>
    <row r="61" spans="1:8" ht="19.5" customHeight="1">
      <c r="A61" s="362" t="s">
        <v>114</v>
      </c>
      <c r="B61" s="363">
        <v>914</v>
      </c>
      <c r="C61" s="363">
        <f aca="true" t="shared" si="12" ref="C61:F61">SUM(C62:C71)</f>
        <v>812</v>
      </c>
      <c r="D61" s="363">
        <f t="shared" si="12"/>
        <v>1112</v>
      </c>
      <c r="E61" s="62">
        <f t="shared" si="11"/>
        <v>136.9458128078818</v>
      </c>
      <c r="F61" s="363">
        <f t="shared" si="12"/>
        <v>1034</v>
      </c>
      <c r="G61" s="62">
        <f t="shared" si="2"/>
        <v>7.543520309477756</v>
      </c>
      <c r="H61" s="437"/>
    </row>
    <row r="62" spans="1:8" ht="19.5" customHeight="1">
      <c r="A62" s="362" t="s">
        <v>76</v>
      </c>
      <c r="B62" s="363">
        <v>758</v>
      </c>
      <c r="C62" s="363">
        <v>758</v>
      </c>
      <c r="D62" s="363">
        <v>947</v>
      </c>
      <c r="E62" s="62">
        <f t="shared" si="11"/>
        <v>124.93403693931397</v>
      </c>
      <c r="F62" s="363">
        <v>736</v>
      </c>
      <c r="G62" s="62">
        <f t="shared" si="2"/>
        <v>28.668478260869566</v>
      </c>
      <c r="H62" s="437"/>
    </row>
    <row r="63" spans="1:8" ht="19.5" customHeight="1">
      <c r="A63" s="362" t="s">
        <v>77</v>
      </c>
      <c r="B63" s="363">
        <v>46</v>
      </c>
      <c r="C63" s="363">
        <v>24</v>
      </c>
      <c r="D63" s="363">
        <v>95</v>
      </c>
      <c r="E63" s="62">
        <f t="shared" si="11"/>
        <v>395.83333333333337</v>
      </c>
      <c r="F63" s="363">
        <v>248</v>
      </c>
      <c r="G63" s="62">
        <f t="shared" si="2"/>
        <v>-61.693548387096776</v>
      </c>
      <c r="H63" s="437"/>
    </row>
    <row r="64" spans="1:8" ht="19.5" customHeight="1">
      <c r="A64" s="362" t="s">
        <v>78</v>
      </c>
      <c r="B64" s="363">
        <v>0</v>
      </c>
      <c r="C64" s="363"/>
      <c r="D64" s="363"/>
      <c r="E64" s="62"/>
      <c r="F64" s="363"/>
      <c r="G64" s="62"/>
      <c r="H64" s="437"/>
    </row>
    <row r="65" spans="1:8" ht="19.5" customHeight="1">
      <c r="A65" s="362" t="s">
        <v>115</v>
      </c>
      <c r="B65" s="363">
        <v>15</v>
      </c>
      <c r="C65" s="363">
        <v>15</v>
      </c>
      <c r="D65" s="363">
        <v>15</v>
      </c>
      <c r="E65" s="62">
        <f>D65/C65*100</f>
        <v>100</v>
      </c>
      <c r="F65" s="363"/>
      <c r="G65" s="62"/>
      <c r="H65" s="437"/>
    </row>
    <row r="66" spans="1:8" ht="19.5" customHeight="1">
      <c r="A66" s="362" t="s">
        <v>116</v>
      </c>
      <c r="B66" s="363">
        <v>0</v>
      </c>
      <c r="C66" s="363"/>
      <c r="D66" s="363">
        <v>15</v>
      </c>
      <c r="E66" s="62"/>
      <c r="F66" s="363">
        <v>20</v>
      </c>
      <c r="G66" s="62">
        <f t="shared" si="2"/>
        <v>-25</v>
      </c>
      <c r="H66" s="437"/>
    </row>
    <row r="67" spans="1:8" ht="19.5" customHeight="1">
      <c r="A67" s="362" t="s">
        <v>117</v>
      </c>
      <c r="B67" s="363">
        <v>15</v>
      </c>
      <c r="C67" s="363">
        <v>15</v>
      </c>
      <c r="D67" s="363">
        <v>15</v>
      </c>
      <c r="E67" s="62">
        <f>D67/C67*100</f>
        <v>100</v>
      </c>
      <c r="F67" s="363">
        <v>15</v>
      </c>
      <c r="G67" s="62">
        <f t="shared" si="2"/>
        <v>0</v>
      </c>
      <c r="H67" s="437"/>
    </row>
    <row r="68" spans="1:8" ht="19.5" customHeight="1">
      <c r="A68" s="362" t="s">
        <v>118</v>
      </c>
      <c r="B68" s="363">
        <v>0</v>
      </c>
      <c r="C68" s="363"/>
      <c r="D68" s="363">
        <v>1</v>
      </c>
      <c r="E68" s="62"/>
      <c r="F68" s="363">
        <v>15</v>
      </c>
      <c r="G68" s="62">
        <f t="shared" si="2"/>
        <v>-93.33333333333333</v>
      </c>
      <c r="H68" s="437"/>
    </row>
    <row r="69" spans="1:8" ht="19.5" customHeight="1">
      <c r="A69" s="362" t="s">
        <v>119</v>
      </c>
      <c r="B69" s="363">
        <v>0</v>
      </c>
      <c r="C69" s="363"/>
      <c r="D69" s="363"/>
      <c r="E69" s="62"/>
      <c r="F69" s="363"/>
      <c r="G69" s="62"/>
      <c r="H69" s="437"/>
    </row>
    <row r="70" spans="1:8" ht="19.5" customHeight="1">
      <c r="A70" s="362" t="s">
        <v>85</v>
      </c>
      <c r="B70" s="363">
        <v>80</v>
      </c>
      <c r="C70" s="363">
        <v>0</v>
      </c>
      <c r="D70" s="363"/>
      <c r="E70" s="62"/>
      <c r="F70" s="363"/>
      <c r="G70" s="62"/>
      <c r="H70" s="437"/>
    </row>
    <row r="71" spans="1:8" ht="19.5" customHeight="1">
      <c r="A71" s="362" t="s">
        <v>120</v>
      </c>
      <c r="B71" s="363">
        <v>0</v>
      </c>
      <c r="C71" s="363"/>
      <c r="D71" s="363">
        <v>24</v>
      </c>
      <c r="E71" s="62"/>
      <c r="F71" s="363"/>
      <c r="G71" s="62"/>
      <c r="H71" s="437"/>
    </row>
    <row r="72" spans="1:8" ht="19.5" customHeight="1">
      <c r="A72" s="362" t="s">
        <v>121</v>
      </c>
      <c r="B72" s="363">
        <v>242</v>
      </c>
      <c r="C72" s="363">
        <f aca="true" t="shared" si="13" ref="C72:F72">SUM(C73:C83)</f>
        <v>242</v>
      </c>
      <c r="D72" s="363">
        <f t="shared" si="13"/>
        <v>79</v>
      </c>
      <c r="E72" s="62">
        <f>D72/C72*100</f>
        <v>32.64462809917356</v>
      </c>
      <c r="F72" s="363">
        <f t="shared" si="13"/>
        <v>230</v>
      </c>
      <c r="G72" s="62">
        <f>(D72-F72)/F72*100</f>
        <v>-65.65217391304347</v>
      </c>
      <c r="H72" s="437"/>
    </row>
    <row r="73" spans="1:8" ht="19.5" customHeight="1">
      <c r="A73" s="362" t="s">
        <v>76</v>
      </c>
      <c r="B73" s="363">
        <v>242</v>
      </c>
      <c r="C73" s="363">
        <v>242</v>
      </c>
      <c r="D73" s="363"/>
      <c r="E73" s="62"/>
      <c r="F73" s="363"/>
      <c r="G73" s="62"/>
      <c r="H73" s="437"/>
    </row>
    <row r="74" spans="1:8" ht="19.5" customHeight="1">
      <c r="A74" s="362" t="s">
        <v>77</v>
      </c>
      <c r="B74" s="363">
        <v>0</v>
      </c>
      <c r="C74" s="363"/>
      <c r="D74" s="363"/>
      <c r="E74" s="62"/>
      <c r="F74" s="363"/>
      <c r="G74" s="62"/>
      <c r="H74" s="437"/>
    </row>
    <row r="75" spans="1:8" ht="19.5" customHeight="1">
      <c r="A75" s="362" t="s">
        <v>78</v>
      </c>
      <c r="B75" s="363">
        <v>0</v>
      </c>
      <c r="C75" s="363"/>
      <c r="D75" s="363"/>
      <c r="E75" s="62"/>
      <c r="F75" s="363"/>
      <c r="G75" s="62"/>
      <c r="H75" s="437"/>
    </row>
    <row r="76" spans="1:8" ht="19.5" customHeight="1">
      <c r="A76" s="362" t="s">
        <v>122</v>
      </c>
      <c r="B76" s="363">
        <v>0</v>
      </c>
      <c r="C76" s="363"/>
      <c r="D76" s="363"/>
      <c r="E76" s="62"/>
      <c r="F76" s="363"/>
      <c r="G76" s="62"/>
      <c r="H76" s="437"/>
    </row>
    <row r="77" spans="1:8" ht="19.5" customHeight="1">
      <c r="A77" s="362" t="s">
        <v>123</v>
      </c>
      <c r="B77" s="363">
        <v>0</v>
      </c>
      <c r="C77" s="363"/>
      <c r="D77" s="363"/>
      <c r="E77" s="62"/>
      <c r="F77" s="363"/>
      <c r="G77" s="62"/>
      <c r="H77" s="437"/>
    </row>
    <row r="78" spans="1:8" ht="19.5" customHeight="1">
      <c r="A78" s="362" t="s">
        <v>124</v>
      </c>
      <c r="B78" s="363">
        <v>0</v>
      </c>
      <c r="C78" s="363"/>
      <c r="D78" s="363"/>
      <c r="E78" s="62"/>
      <c r="F78" s="363"/>
      <c r="G78" s="62"/>
      <c r="H78" s="437"/>
    </row>
    <row r="79" spans="1:8" ht="19.5" customHeight="1">
      <c r="A79" s="362" t="s">
        <v>125</v>
      </c>
      <c r="B79" s="363">
        <v>0</v>
      </c>
      <c r="C79" s="363"/>
      <c r="D79" s="363"/>
      <c r="E79" s="62"/>
      <c r="F79" s="363"/>
      <c r="G79" s="62"/>
      <c r="H79" s="437"/>
    </row>
    <row r="80" spans="1:8" ht="19.5" customHeight="1">
      <c r="A80" s="362" t="s">
        <v>126</v>
      </c>
      <c r="B80" s="363">
        <v>0</v>
      </c>
      <c r="C80" s="363"/>
      <c r="D80" s="363"/>
      <c r="E80" s="62"/>
      <c r="F80" s="363"/>
      <c r="G80" s="62"/>
      <c r="H80" s="437"/>
    </row>
    <row r="81" spans="1:8" ht="19.5" customHeight="1">
      <c r="A81" s="362" t="s">
        <v>118</v>
      </c>
      <c r="B81" s="363">
        <v>0</v>
      </c>
      <c r="C81" s="363"/>
      <c r="D81" s="363"/>
      <c r="E81" s="62"/>
      <c r="F81" s="363"/>
      <c r="G81" s="62"/>
      <c r="H81" s="437"/>
    </row>
    <row r="82" spans="1:8" ht="19.5" customHeight="1">
      <c r="A82" s="362" t="s">
        <v>85</v>
      </c>
      <c r="B82" s="363">
        <v>0</v>
      </c>
      <c r="C82" s="363"/>
      <c r="D82" s="363"/>
      <c r="E82" s="62"/>
      <c r="F82" s="363"/>
      <c r="G82" s="62"/>
      <c r="H82" s="437"/>
    </row>
    <row r="83" spans="1:8" ht="19.5" customHeight="1">
      <c r="A83" s="362" t="s">
        <v>127</v>
      </c>
      <c r="B83" s="363">
        <v>0</v>
      </c>
      <c r="C83" s="363"/>
      <c r="D83" s="363">
        <v>79</v>
      </c>
      <c r="E83" s="62"/>
      <c r="F83" s="363">
        <v>230</v>
      </c>
      <c r="G83" s="62">
        <f aca="true" t="shared" si="14" ref="G83:G86">(D83-F83)/F83*100</f>
        <v>-65.65217391304347</v>
      </c>
      <c r="H83" s="437"/>
    </row>
    <row r="84" spans="1:8" ht="19.5" customHeight="1">
      <c r="A84" s="362" t="s">
        <v>128</v>
      </c>
      <c r="B84" s="363">
        <v>284</v>
      </c>
      <c r="C84" s="363">
        <f aca="true" t="shared" si="15" ref="C84:F84">SUM(C85:C92)</f>
        <v>294</v>
      </c>
      <c r="D84" s="363">
        <f t="shared" si="15"/>
        <v>273</v>
      </c>
      <c r="E84" s="62">
        <f aca="true" t="shared" si="16" ref="E84:E86">D84/C84*100</f>
        <v>92.85714285714286</v>
      </c>
      <c r="F84" s="363">
        <f t="shared" si="15"/>
        <v>235</v>
      </c>
      <c r="G84" s="62">
        <f t="shared" si="14"/>
        <v>16.170212765957448</v>
      </c>
      <c r="H84" s="437"/>
    </row>
    <row r="85" spans="1:8" ht="19.5" customHeight="1">
      <c r="A85" s="362" t="s">
        <v>76</v>
      </c>
      <c r="B85" s="363">
        <v>252</v>
      </c>
      <c r="C85" s="363">
        <v>252</v>
      </c>
      <c r="D85" s="363">
        <v>258</v>
      </c>
      <c r="E85" s="62">
        <f t="shared" si="16"/>
        <v>102.38095238095238</v>
      </c>
      <c r="F85" s="363">
        <v>191</v>
      </c>
      <c r="G85" s="62">
        <f t="shared" si="14"/>
        <v>35.07853403141361</v>
      </c>
      <c r="H85" s="437"/>
    </row>
    <row r="86" spans="1:8" ht="19.5" customHeight="1">
      <c r="A86" s="362" t="s">
        <v>77</v>
      </c>
      <c r="B86" s="363">
        <v>12</v>
      </c>
      <c r="C86" s="363">
        <v>22</v>
      </c>
      <c r="D86" s="363">
        <v>15</v>
      </c>
      <c r="E86" s="62">
        <f t="shared" si="16"/>
        <v>68.18181818181817</v>
      </c>
      <c r="F86" s="363">
        <v>29</v>
      </c>
      <c r="G86" s="62">
        <f t="shared" si="14"/>
        <v>-48.275862068965516</v>
      </c>
      <c r="H86" s="437"/>
    </row>
    <row r="87" spans="1:8" ht="19.5" customHeight="1">
      <c r="A87" s="362" t="s">
        <v>78</v>
      </c>
      <c r="B87" s="363">
        <v>0</v>
      </c>
      <c r="C87" s="363"/>
      <c r="D87" s="363"/>
      <c r="E87" s="62"/>
      <c r="F87" s="363"/>
      <c r="G87" s="62"/>
      <c r="H87" s="437"/>
    </row>
    <row r="88" spans="1:8" ht="19.5" customHeight="1">
      <c r="A88" s="362" t="s">
        <v>129</v>
      </c>
      <c r="B88" s="363">
        <v>15</v>
      </c>
      <c r="C88" s="363">
        <v>15</v>
      </c>
      <c r="D88" s="363"/>
      <c r="E88" s="62">
        <f>D88/C88*100</f>
        <v>0</v>
      </c>
      <c r="F88" s="363">
        <v>10</v>
      </c>
      <c r="G88" s="62">
        <f>(D88-F88)/F88*100</f>
        <v>-100</v>
      </c>
      <c r="H88" s="437"/>
    </row>
    <row r="89" spans="1:8" ht="19.5" customHeight="1">
      <c r="A89" s="362" t="s">
        <v>130</v>
      </c>
      <c r="B89" s="363">
        <v>0</v>
      </c>
      <c r="C89" s="363"/>
      <c r="D89" s="363"/>
      <c r="E89" s="62"/>
      <c r="F89" s="363"/>
      <c r="G89" s="62"/>
      <c r="H89" s="437"/>
    </row>
    <row r="90" spans="1:8" ht="19.5" customHeight="1">
      <c r="A90" s="362" t="s">
        <v>118</v>
      </c>
      <c r="B90" s="363">
        <v>5</v>
      </c>
      <c r="C90" s="363">
        <v>5</v>
      </c>
      <c r="D90" s="363"/>
      <c r="E90" s="62">
        <f>D90/C90*100</f>
        <v>0</v>
      </c>
      <c r="F90" s="363">
        <v>5</v>
      </c>
      <c r="G90" s="62">
        <f>(D90-F90)/F90*100</f>
        <v>-100</v>
      </c>
      <c r="H90" s="437"/>
    </row>
    <row r="91" spans="1:8" ht="19.5" customHeight="1">
      <c r="A91" s="362" t="s">
        <v>85</v>
      </c>
      <c r="B91" s="363">
        <v>0</v>
      </c>
      <c r="C91" s="363"/>
      <c r="D91" s="363"/>
      <c r="E91" s="62"/>
      <c r="F91" s="363"/>
      <c r="G91" s="62"/>
      <c r="H91" s="437"/>
    </row>
    <row r="92" spans="1:8" ht="19.5" customHeight="1">
      <c r="A92" s="362" t="s">
        <v>131</v>
      </c>
      <c r="B92" s="363">
        <v>0</v>
      </c>
      <c r="C92" s="363"/>
      <c r="D92" s="363"/>
      <c r="E92" s="62"/>
      <c r="F92" s="363"/>
      <c r="G92" s="62"/>
      <c r="H92" s="437"/>
    </row>
    <row r="93" spans="1:8" ht="19.5" customHeight="1">
      <c r="A93" s="362" t="s">
        <v>132</v>
      </c>
      <c r="B93" s="363">
        <v>0</v>
      </c>
      <c r="C93" s="363"/>
      <c r="D93" s="363"/>
      <c r="E93" s="62"/>
      <c r="F93" s="363"/>
      <c r="G93" s="62"/>
      <c r="H93" s="437"/>
    </row>
    <row r="94" spans="1:8" ht="19.5" customHeight="1">
      <c r="A94" s="362" t="s">
        <v>76</v>
      </c>
      <c r="B94" s="363">
        <v>0</v>
      </c>
      <c r="C94" s="363"/>
      <c r="D94" s="363"/>
      <c r="E94" s="62"/>
      <c r="F94" s="363"/>
      <c r="G94" s="62"/>
      <c r="H94" s="437"/>
    </row>
    <row r="95" spans="1:8" ht="19.5" customHeight="1">
      <c r="A95" s="362" t="s">
        <v>77</v>
      </c>
      <c r="B95" s="363">
        <v>0</v>
      </c>
      <c r="C95" s="363"/>
      <c r="D95" s="363"/>
      <c r="E95" s="62"/>
      <c r="F95" s="363"/>
      <c r="G95" s="62"/>
      <c r="H95" s="437"/>
    </row>
    <row r="96" spans="1:8" ht="19.5" customHeight="1">
      <c r="A96" s="362" t="s">
        <v>78</v>
      </c>
      <c r="B96" s="363">
        <v>0</v>
      </c>
      <c r="C96" s="363"/>
      <c r="D96" s="363"/>
      <c r="E96" s="62"/>
      <c r="F96" s="363"/>
      <c r="G96" s="62"/>
      <c r="H96" s="437"/>
    </row>
    <row r="97" spans="1:8" ht="19.5" customHeight="1">
      <c r="A97" s="362" t="s">
        <v>133</v>
      </c>
      <c r="B97" s="363">
        <v>0</v>
      </c>
      <c r="C97" s="363"/>
      <c r="D97" s="363"/>
      <c r="E97" s="62"/>
      <c r="F97" s="363"/>
      <c r="G97" s="62"/>
      <c r="H97" s="437"/>
    </row>
    <row r="98" spans="1:8" ht="19.5" customHeight="1">
      <c r="A98" s="362" t="s">
        <v>134</v>
      </c>
      <c r="B98" s="363">
        <v>0</v>
      </c>
      <c r="C98" s="363"/>
      <c r="D98" s="363"/>
      <c r="E98" s="62"/>
      <c r="F98" s="363"/>
      <c r="G98" s="62"/>
      <c r="H98" s="437"/>
    </row>
    <row r="99" spans="1:8" ht="19.5" customHeight="1">
      <c r="A99" s="362" t="s">
        <v>118</v>
      </c>
      <c r="B99" s="363">
        <v>0</v>
      </c>
      <c r="C99" s="363"/>
      <c r="D99" s="363"/>
      <c r="E99" s="62"/>
      <c r="F99" s="363"/>
      <c r="G99" s="62"/>
      <c r="H99" s="437"/>
    </row>
    <row r="100" spans="1:8" ht="19.5" customHeight="1">
      <c r="A100" s="362" t="s">
        <v>135</v>
      </c>
      <c r="B100" s="363">
        <v>0</v>
      </c>
      <c r="C100" s="363"/>
      <c r="D100" s="363"/>
      <c r="E100" s="62"/>
      <c r="F100" s="363"/>
      <c r="G100" s="62"/>
      <c r="H100" s="437"/>
    </row>
    <row r="101" spans="1:8" ht="19.5" customHeight="1">
      <c r="A101" s="362" t="s">
        <v>136</v>
      </c>
      <c r="B101" s="363">
        <v>0</v>
      </c>
      <c r="C101" s="363"/>
      <c r="D101" s="363"/>
      <c r="E101" s="62"/>
      <c r="F101" s="363"/>
      <c r="G101" s="62"/>
      <c r="H101" s="437"/>
    </row>
    <row r="102" spans="1:8" ht="19.5" customHeight="1">
      <c r="A102" s="362" t="s">
        <v>137</v>
      </c>
      <c r="B102" s="363">
        <v>0</v>
      </c>
      <c r="C102" s="363"/>
      <c r="D102" s="363"/>
      <c r="E102" s="62"/>
      <c r="F102" s="363"/>
      <c r="G102" s="62"/>
      <c r="H102" s="437"/>
    </row>
    <row r="103" spans="1:8" ht="19.5" customHeight="1">
      <c r="A103" s="362" t="s">
        <v>138</v>
      </c>
      <c r="B103" s="363">
        <v>0</v>
      </c>
      <c r="C103" s="363"/>
      <c r="D103" s="363"/>
      <c r="E103" s="62"/>
      <c r="F103" s="363"/>
      <c r="G103" s="62"/>
      <c r="H103" s="437"/>
    </row>
    <row r="104" spans="1:8" ht="19.5" customHeight="1">
      <c r="A104" s="362" t="s">
        <v>85</v>
      </c>
      <c r="B104" s="363">
        <v>0</v>
      </c>
      <c r="C104" s="363"/>
      <c r="D104" s="363"/>
      <c r="E104" s="62"/>
      <c r="F104" s="363"/>
      <c r="G104" s="62"/>
      <c r="H104" s="437"/>
    </row>
    <row r="105" spans="1:8" ht="19.5" customHeight="1">
      <c r="A105" s="362" t="s">
        <v>139</v>
      </c>
      <c r="B105" s="363">
        <v>0</v>
      </c>
      <c r="C105" s="363"/>
      <c r="D105" s="363"/>
      <c r="E105" s="62"/>
      <c r="F105" s="363"/>
      <c r="G105" s="62"/>
      <c r="H105" s="437"/>
    </row>
    <row r="106" spans="1:8" ht="19.5" customHeight="1">
      <c r="A106" s="362" t="s">
        <v>140</v>
      </c>
      <c r="B106" s="363">
        <v>464</v>
      </c>
      <c r="C106" s="363">
        <f aca="true" t="shared" si="17" ref="C106:F106">SUM(C107:C115)</f>
        <v>137</v>
      </c>
      <c r="D106" s="363">
        <f t="shared" si="17"/>
        <v>431</v>
      </c>
      <c r="E106" s="62">
        <f>D106/C106*100</f>
        <v>314.5985401459854</v>
      </c>
      <c r="F106" s="363">
        <f t="shared" si="17"/>
        <v>152</v>
      </c>
      <c r="G106" s="62">
        <f aca="true" t="shared" si="18" ref="G106:G108">(D106-F106)/F106*100</f>
        <v>183.55263157894737</v>
      </c>
      <c r="H106" s="437"/>
    </row>
    <row r="107" spans="1:8" ht="19.5" customHeight="1">
      <c r="A107" s="362" t="s">
        <v>76</v>
      </c>
      <c r="B107" s="363">
        <v>131</v>
      </c>
      <c r="C107" s="363">
        <v>131</v>
      </c>
      <c r="D107" s="363">
        <v>136</v>
      </c>
      <c r="E107" s="62">
        <f>D107/C107*100</f>
        <v>103.81679389312977</v>
      </c>
      <c r="F107" s="363">
        <v>97</v>
      </c>
      <c r="G107" s="62">
        <f t="shared" si="18"/>
        <v>40.20618556701031</v>
      </c>
      <c r="H107" s="437"/>
    </row>
    <row r="108" spans="1:8" ht="19.5" customHeight="1">
      <c r="A108" s="362" t="s">
        <v>77</v>
      </c>
      <c r="B108" s="363">
        <v>20</v>
      </c>
      <c r="C108" s="363">
        <v>0</v>
      </c>
      <c r="D108" s="363"/>
      <c r="E108" s="62"/>
      <c r="F108" s="363">
        <v>55</v>
      </c>
      <c r="G108" s="62">
        <f t="shared" si="18"/>
        <v>-100</v>
      </c>
      <c r="H108" s="437"/>
    </row>
    <row r="109" spans="1:8" ht="19.5" customHeight="1">
      <c r="A109" s="362" t="s">
        <v>78</v>
      </c>
      <c r="B109" s="363">
        <v>0</v>
      </c>
      <c r="C109" s="363"/>
      <c r="D109" s="363"/>
      <c r="E109" s="62"/>
      <c r="F109" s="363"/>
      <c r="G109" s="62"/>
      <c r="H109" s="437"/>
    </row>
    <row r="110" spans="1:8" ht="19.5" customHeight="1">
      <c r="A110" s="362" t="s">
        <v>141</v>
      </c>
      <c r="B110" s="363">
        <v>0</v>
      </c>
      <c r="C110" s="363"/>
      <c r="D110" s="363"/>
      <c r="E110" s="62"/>
      <c r="F110" s="363"/>
      <c r="G110" s="62"/>
      <c r="H110" s="437"/>
    </row>
    <row r="111" spans="1:8" ht="19.5" customHeight="1">
      <c r="A111" s="362" t="s">
        <v>142</v>
      </c>
      <c r="B111" s="363">
        <v>0</v>
      </c>
      <c r="C111" s="363"/>
      <c r="D111" s="363"/>
      <c r="E111" s="62"/>
      <c r="F111" s="363"/>
      <c r="G111" s="62"/>
      <c r="H111" s="437"/>
    </row>
    <row r="112" spans="1:8" ht="19.5" customHeight="1">
      <c r="A112" s="362" t="s">
        <v>143</v>
      </c>
      <c r="B112" s="363">
        <v>0</v>
      </c>
      <c r="C112" s="363"/>
      <c r="D112" s="363"/>
      <c r="E112" s="62"/>
      <c r="F112" s="363"/>
      <c r="G112" s="62"/>
      <c r="H112" s="437"/>
    </row>
    <row r="113" spans="1:8" ht="19.5" customHeight="1">
      <c r="A113" s="362" t="s">
        <v>144</v>
      </c>
      <c r="B113" s="363">
        <v>100</v>
      </c>
      <c r="C113" s="363">
        <v>0</v>
      </c>
      <c r="D113" s="363">
        <v>12</v>
      </c>
      <c r="E113" s="62"/>
      <c r="F113" s="363"/>
      <c r="G113" s="62"/>
      <c r="H113" s="437"/>
    </row>
    <row r="114" spans="1:8" ht="19.5" customHeight="1">
      <c r="A114" s="362" t="s">
        <v>85</v>
      </c>
      <c r="B114" s="363">
        <v>0</v>
      </c>
      <c r="C114" s="363"/>
      <c r="D114" s="363"/>
      <c r="E114" s="62"/>
      <c r="F114" s="363"/>
      <c r="G114" s="62"/>
      <c r="H114" s="437"/>
    </row>
    <row r="115" spans="1:8" ht="19.5" customHeight="1">
      <c r="A115" s="362" t="s">
        <v>145</v>
      </c>
      <c r="B115" s="363">
        <v>213</v>
      </c>
      <c r="C115" s="363">
        <v>6</v>
      </c>
      <c r="D115" s="363">
        <v>283</v>
      </c>
      <c r="E115" s="62">
        <f aca="true" t="shared" si="19" ref="E115:E118">D115/C115*100</f>
        <v>4716.666666666666</v>
      </c>
      <c r="F115" s="363"/>
      <c r="G115" s="62"/>
      <c r="H115" s="437"/>
    </row>
    <row r="116" spans="1:8" ht="19.5" customHeight="1">
      <c r="A116" s="362" t="s">
        <v>146</v>
      </c>
      <c r="B116" s="363">
        <v>747</v>
      </c>
      <c r="C116" s="363">
        <f aca="true" t="shared" si="20" ref="C116:F116">SUM(C117:C124)</f>
        <v>700</v>
      </c>
      <c r="D116" s="363">
        <f t="shared" si="20"/>
        <v>509</v>
      </c>
      <c r="E116" s="62">
        <f t="shared" si="19"/>
        <v>72.71428571428571</v>
      </c>
      <c r="F116" s="363">
        <f t="shared" si="20"/>
        <v>520</v>
      </c>
      <c r="G116" s="62">
        <f aca="true" t="shared" si="21" ref="G116:G118">(D116-F116)/F116*100</f>
        <v>-2.1153846153846154</v>
      </c>
      <c r="H116" s="437"/>
    </row>
    <row r="117" spans="1:8" ht="19.5" customHeight="1">
      <c r="A117" s="362" t="s">
        <v>76</v>
      </c>
      <c r="B117" s="363">
        <v>285</v>
      </c>
      <c r="C117" s="363">
        <v>285</v>
      </c>
      <c r="D117" s="363">
        <v>419</v>
      </c>
      <c r="E117" s="62">
        <f t="shared" si="19"/>
        <v>147.01754385964912</v>
      </c>
      <c r="F117" s="363">
        <v>273</v>
      </c>
      <c r="G117" s="62">
        <f t="shared" si="21"/>
        <v>53.47985347985348</v>
      </c>
      <c r="H117" s="437"/>
    </row>
    <row r="118" spans="1:8" ht="19.5" customHeight="1">
      <c r="A118" s="362" t="s">
        <v>77</v>
      </c>
      <c r="B118" s="363">
        <v>462</v>
      </c>
      <c r="C118" s="363">
        <v>415</v>
      </c>
      <c r="D118" s="363">
        <v>90</v>
      </c>
      <c r="E118" s="62">
        <f t="shared" si="19"/>
        <v>21.686746987951807</v>
      </c>
      <c r="F118" s="363">
        <v>247</v>
      </c>
      <c r="G118" s="62">
        <f t="shared" si="21"/>
        <v>-63.56275303643725</v>
      </c>
      <c r="H118" s="437"/>
    </row>
    <row r="119" spans="1:8" ht="19.5" customHeight="1">
      <c r="A119" s="362" t="s">
        <v>78</v>
      </c>
      <c r="B119" s="363">
        <v>0</v>
      </c>
      <c r="C119" s="363"/>
      <c r="D119" s="363"/>
      <c r="E119" s="62"/>
      <c r="F119" s="363"/>
      <c r="G119" s="62"/>
      <c r="H119" s="437"/>
    </row>
    <row r="120" spans="1:8" ht="19.5" customHeight="1">
      <c r="A120" s="362" t="s">
        <v>147</v>
      </c>
      <c r="B120" s="363">
        <v>0</v>
      </c>
      <c r="C120" s="363"/>
      <c r="D120" s="363"/>
      <c r="E120" s="62"/>
      <c r="F120" s="363"/>
      <c r="G120" s="62"/>
      <c r="H120" s="437"/>
    </row>
    <row r="121" spans="1:8" ht="19.5" customHeight="1">
      <c r="A121" s="362" t="s">
        <v>148</v>
      </c>
      <c r="B121" s="363">
        <v>0</v>
      </c>
      <c r="C121" s="363"/>
      <c r="D121" s="363"/>
      <c r="E121" s="62"/>
      <c r="F121" s="363"/>
      <c r="G121" s="62"/>
      <c r="H121" s="437"/>
    </row>
    <row r="122" spans="1:8" ht="19.5" customHeight="1">
      <c r="A122" s="362" t="s">
        <v>149</v>
      </c>
      <c r="B122" s="363">
        <v>0</v>
      </c>
      <c r="C122" s="363"/>
      <c r="D122" s="363"/>
      <c r="E122" s="62"/>
      <c r="F122" s="363"/>
      <c r="G122" s="62"/>
      <c r="H122" s="437"/>
    </row>
    <row r="123" spans="1:8" ht="19.5" customHeight="1">
      <c r="A123" s="362" t="s">
        <v>85</v>
      </c>
      <c r="B123" s="363">
        <v>0</v>
      </c>
      <c r="C123" s="363"/>
      <c r="D123" s="363"/>
      <c r="E123" s="62"/>
      <c r="F123" s="363"/>
      <c r="G123" s="62"/>
      <c r="H123" s="437"/>
    </row>
    <row r="124" spans="1:8" ht="19.5" customHeight="1">
      <c r="A124" s="362" t="s">
        <v>150</v>
      </c>
      <c r="B124" s="363">
        <v>0</v>
      </c>
      <c r="C124" s="363"/>
      <c r="D124" s="363"/>
      <c r="E124" s="62"/>
      <c r="F124" s="363"/>
      <c r="G124" s="62"/>
      <c r="H124" s="437"/>
    </row>
    <row r="125" spans="1:8" ht="19.5" customHeight="1">
      <c r="A125" s="362" t="s">
        <v>151</v>
      </c>
      <c r="B125" s="363">
        <v>768</v>
      </c>
      <c r="C125" s="363">
        <f aca="true" t="shared" si="22" ref="C125:F125">SUM(C126:C135)</f>
        <v>268</v>
      </c>
      <c r="D125" s="363">
        <f t="shared" si="22"/>
        <v>377</v>
      </c>
      <c r="E125" s="62">
        <f aca="true" t="shared" si="23" ref="E125:E127">D125/C125*100</f>
        <v>140.67164179104478</v>
      </c>
      <c r="F125" s="363">
        <f t="shared" si="22"/>
        <v>629</v>
      </c>
      <c r="G125" s="62">
        <f aca="true" t="shared" si="24" ref="G125:G127">(D125-F125)/F125*100</f>
        <v>-40.06359300476948</v>
      </c>
      <c r="H125" s="437"/>
    </row>
    <row r="126" spans="1:8" ht="19.5" customHeight="1">
      <c r="A126" s="362" t="s">
        <v>76</v>
      </c>
      <c r="B126" s="363">
        <v>241</v>
      </c>
      <c r="C126" s="363">
        <v>241</v>
      </c>
      <c r="D126" s="363">
        <v>272</v>
      </c>
      <c r="E126" s="62">
        <f t="shared" si="23"/>
        <v>112.86307053941908</v>
      </c>
      <c r="F126" s="363">
        <v>216</v>
      </c>
      <c r="G126" s="62">
        <f t="shared" si="24"/>
        <v>25.925925925925924</v>
      </c>
      <c r="H126" s="437"/>
    </row>
    <row r="127" spans="1:8" ht="19.5" customHeight="1">
      <c r="A127" s="362" t="s">
        <v>77</v>
      </c>
      <c r="B127" s="363">
        <v>27</v>
      </c>
      <c r="C127" s="363">
        <v>27</v>
      </c>
      <c r="D127" s="363">
        <v>41</v>
      </c>
      <c r="E127" s="62">
        <f t="shared" si="23"/>
        <v>151.85185185185185</v>
      </c>
      <c r="F127" s="363">
        <v>149</v>
      </c>
      <c r="G127" s="62">
        <f t="shared" si="24"/>
        <v>-72.48322147651007</v>
      </c>
      <c r="H127" s="437"/>
    </row>
    <row r="128" spans="1:8" ht="19.5" customHeight="1">
      <c r="A128" s="362" t="s">
        <v>78</v>
      </c>
      <c r="B128" s="363">
        <v>500</v>
      </c>
      <c r="C128" s="363">
        <v>0</v>
      </c>
      <c r="D128" s="363"/>
      <c r="E128" s="62"/>
      <c r="F128" s="363"/>
      <c r="G128" s="62"/>
      <c r="H128" s="437"/>
    </row>
    <row r="129" spans="1:8" ht="19.5" customHeight="1">
      <c r="A129" s="362" t="s">
        <v>152</v>
      </c>
      <c r="B129" s="363">
        <v>0</v>
      </c>
      <c r="C129" s="363"/>
      <c r="D129" s="363"/>
      <c r="E129" s="62"/>
      <c r="F129" s="363"/>
      <c r="G129" s="62"/>
      <c r="H129" s="437"/>
    </row>
    <row r="130" spans="1:8" ht="19.5" customHeight="1">
      <c r="A130" s="362" t="s">
        <v>153</v>
      </c>
      <c r="B130" s="363">
        <v>0</v>
      </c>
      <c r="C130" s="363"/>
      <c r="D130" s="363"/>
      <c r="E130" s="62"/>
      <c r="F130" s="363"/>
      <c r="G130" s="62"/>
      <c r="H130" s="437"/>
    </row>
    <row r="131" spans="1:8" ht="19.5" customHeight="1">
      <c r="A131" s="362" t="s">
        <v>154</v>
      </c>
      <c r="B131" s="363">
        <v>0</v>
      </c>
      <c r="C131" s="363"/>
      <c r="D131" s="363"/>
      <c r="E131" s="62"/>
      <c r="F131" s="363"/>
      <c r="G131" s="62"/>
      <c r="H131" s="437"/>
    </row>
    <row r="132" spans="1:8" ht="19.5" customHeight="1">
      <c r="A132" s="362" t="s">
        <v>155</v>
      </c>
      <c r="B132" s="363">
        <v>0</v>
      </c>
      <c r="C132" s="363"/>
      <c r="D132" s="363"/>
      <c r="E132" s="62"/>
      <c r="F132" s="363"/>
      <c r="G132" s="62"/>
      <c r="H132" s="437"/>
    </row>
    <row r="133" spans="1:8" ht="19.5" customHeight="1">
      <c r="A133" s="362" t="s">
        <v>156</v>
      </c>
      <c r="B133" s="363">
        <v>0</v>
      </c>
      <c r="C133" s="363"/>
      <c r="D133" s="363">
        <v>64</v>
      </c>
      <c r="E133" s="62"/>
      <c r="F133" s="363">
        <v>264</v>
      </c>
      <c r="G133" s="62">
        <f>(D133-F133)/F133*100</f>
        <v>-75.75757575757575</v>
      </c>
      <c r="H133" s="437"/>
    </row>
    <row r="134" spans="1:8" ht="19.5" customHeight="1">
      <c r="A134" s="362" t="s">
        <v>85</v>
      </c>
      <c r="B134" s="363">
        <v>0</v>
      </c>
      <c r="C134" s="363"/>
      <c r="D134" s="363"/>
      <c r="E134" s="62"/>
      <c r="F134" s="363"/>
      <c r="G134" s="62"/>
      <c r="H134" s="437"/>
    </row>
    <row r="135" spans="1:8" ht="19.5" customHeight="1">
      <c r="A135" s="362" t="s">
        <v>157</v>
      </c>
      <c r="B135" s="363">
        <v>0</v>
      </c>
      <c r="C135" s="363"/>
      <c r="D135" s="363"/>
      <c r="E135" s="62"/>
      <c r="F135" s="363"/>
      <c r="G135" s="62"/>
      <c r="H135" s="437"/>
    </row>
    <row r="136" spans="1:8" ht="19.5" customHeight="1">
      <c r="A136" s="362" t="s">
        <v>158</v>
      </c>
      <c r="B136" s="363">
        <v>0</v>
      </c>
      <c r="C136" s="363"/>
      <c r="D136" s="363"/>
      <c r="E136" s="62"/>
      <c r="F136" s="363">
        <f>SUM(F137:F149)</f>
        <v>10</v>
      </c>
      <c r="G136" s="62">
        <f>(D136-F136)/F136*100</f>
        <v>-100</v>
      </c>
      <c r="H136" s="437"/>
    </row>
    <row r="137" spans="1:8" ht="19.5" customHeight="1">
      <c r="A137" s="362" t="s">
        <v>76</v>
      </c>
      <c r="B137" s="363">
        <v>0</v>
      </c>
      <c r="C137" s="363"/>
      <c r="D137" s="363"/>
      <c r="E137" s="62"/>
      <c r="F137" s="363"/>
      <c r="G137" s="62"/>
      <c r="H137" s="437"/>
    </row>
    <row r="138" spans="1:8" ht="19.5" customHeight="1">
      <c r="A138" s="362" t="s">
        <v>77</v>
      </c>
      <c r="B138" s="363">
        <v>0</v>
      </c>
      <c r="C138" s="363"/>
      <c r="D138" s="363"/>
      <c r="E138" s="62"/>
      <c r="F138" s="363"/>
      <c r="G138" s="62"/>
      <c r="H138" s="437"/>
    </row>
    <row r="139" spans="1:8" ht="19.5" customHeight="1">
      <c r="A139" s="362" t="s">
        <v>78</v>
      </c>
      <c r="B139" s="363">
        <v>0</v>
      </c>
      <c r="C139" s="363"/>
      <c r="D139" s="363"/>
      <c r="E139" s="62"/>
      <c r="F139" s="363"/>
      <c r="G139" s="62"/>
      <c r="H139" s="437"/>
    </row>
    <row r="140" spans="1:8" ht="19.5" customHeight="1">
      <c r="A140" s="362" t="s">
        <v>159</v>
      </c>
      <c r="B140" s="363">
        <v>0</v>
      </c>
      <c r="C140" s="363"/>
      <c r="D140" s="363"/>
      <c r="E140" s="62"/>
      <c r="F140" s="363"/>
      <c r="G140" s="62"/>
      <c r="H140" s="437"/>
    </row>
    <row r="141" spans="1:8" ht="19.5" customHeight="1">
      <c r="A141" s="362" t="s">
        <v>160</v>
      </c>
      <c r="B141" s="363">
        <v>0</v>
      </c>
      <c r="C141" s="363"/>
      <c r="D141" s="363"/>
      <c r="E141" s="62"/>
      <c r="F141" s="363"/>
      <c r="G141" s="62"/>
      <c r="H141" s="437"/>
    </row>
    <row r="142" spans="1:8" ht="19.5" customHeight="1">
      <c r="A142" s="362" t="s">
        <v>161</v>
      </c>
      <c r="B142" s="363">
        <v>0</v>
      </c>
      <c r="C142" s="363"/>
      <c r="D142" s="363"/>
      <c r="E142" s="62"/>
      <c r="F142" s="363"/>
      <c r="G142" s="62"/>
      <c r="H142" s="437"/>
    </row>
    <row r="143" spans="1:8" ht="19.5" customHeight="1">
      <c r="A143" s="362" t="s">
        <v>162</v>
      </c>
      <c r="B143" s="363">
        <v>0</v>
      </c>
      <c r="C143" s="363"/>
      <c r="D143" s="363"/>
      <c r="E143" s="62"/>
      <c r="F143" s="363"/>
      <c r="G143" s="62"/>
      <c r="H143" s="437"/>
    </row>
    <row r="144" spans="1:8" ht="19.5" customHeight="1">
      <c r="A144" s="362" t="s">
        <v>163</v>
      </c>
      <c r="B144" s="363">
        <v>0</v>
      </c>
      <c r="C144" s="363"/>
      <c r="D144" s="363"/>
      <c r="E144" s="62"/>
      <c r="F144" s="363"/>
      <c r="G144" s="62"/>
      <c r="H144" s="437"/>
    </row>
    <row r="145" spans="1:8" ht="19.5" customHeight="1">
      <c r="A145" s="362" t="s">
        <v>164</v>
      </c>
      <c r="B145" s="363">
        <v>0</v>
      </c>
      <c r="C145" s="363"/>
      <c r="D145" s="363"/>
      <c r="E145" s="62"/>
      <c r="F145" s="363"/>
      <c r="G145" s="62"/>
      <c r="H145" s="437"/>
    </row>
    <row r="146" spans="1:8" ht="19.5" customHeight="1">
      <c r="A146" s="362" t="s">
        <v>165</v>
      </c>
      <c r="B146" s="363">
        <v>0</v>
      </c>
      <c r="C146" s="363"/>
      <c r="D146" s="363"/>
      <c r="E146" s="62"/>
      <c r="F146" s="363"/>
      <c r="G146" s="62"/>
      <c r="H146" s="437"/>
    </row>
    <row r="147" spans="1:8" ht="19.5" customHeight="1">
      <c r="A147" s="362" t="s">
        <v>166</v>
      </c>
      <c r="B147" s="363">
        <v>0</v>
      </c>
      <c r="C147" s="363"/>
      <c r="D147" s="363"/>
      <c r="E147" s="62"/>
      <c r="F147" s="363"/>
      <c r="G147" s="62"/>
      <c r="H147" s="437"/>
    </row>
    <row r="148" spans="1:8" ht="19.5" customHeight="1">
      <c r="A148" s="362" t="s">
        <v>85</v>
      </c>
      <c r="B148" s="363">
        <v>0</v>
      </c>
      <c r="C148" s="363"/>
      <c r="D148" s="363"/>
      <c r="E148" s="62"/>
      <c r="F148" s="363"/>
      <c r="G148" s="62"/>
      <c r="H148" s="437"/>
    </row>
    <row r="149" spans="1:8" ht="19.5" customHeight="1">
      <c r="A149" s="362" t="s">
        <v>167</v>
      </c>
      <c r="B149" s="363">
        <v>0</v>
      </c>
      <c r="C149" s="363"/>
      <c r="D149" s="363"/>
      <c r="E149" s="62"/>
      <c r="F149" s="363">
        <v>10</v>
      </c>
      <c r="G149" s="62">
        <f aca="true" t="shared" si="25" ref="G149:G157">(D149-F149)/F149*100</f>
        <v>-100</v>
      </c>
      <c r="H149" s="437"/>
    </row>
    <row r="150" spans="1:8" ht="19.5" customHeight="1">
      <c r="A150" s="362" t="s">
        <v>168</v>
      </c>
      <c r="B150" s="363"/>
      <c r="C150" s="363"/>
      <c r="D150" s="363"/>
      <c r="E150" s="62"/>
      <c r="F150" s="363">
        <f>SUM(F151:F154)</f>
        <v>75</v>
      </c>
      <c r="G150" s="62">
        <f t="shared" si="25"/>
        <v>-100</v>
      </c>
      <c r="H150" s="437"/>
    </row>
    <row r="151" spans="1:8" ht="19.5" customHeight="1">
      <c r="A151" s="362" t="s">
        <v>76</v>
      </c>
      <c r="B151" s="363"/>
      <c r="C151" s="363"/>
      <c r="D151" s="363"/>
      <c r="E151" s="62"/>
      <c r="F151" s="363"/>
      <c r="G151" s="62"/>
      <c r="H151" s="437"/>
    </row>
    <row r="152" spans="1:8" ht="19.5" customHeight="1">
      <c r="A152" s="362" t="s">
        <v>77</v>
      </c>
      <c r="B152" s="363"/>
      <c r="C152" s="363"/>
      <c r="D152" s="363"/>
      <c r="E152" s="62"/>
      <c r="F152" s="363"/>
      <c r="G152" s="62"/>
      <c r="H152" s="437"/>
    </row>
    <row r="153" spans="1:8" ht="19.5" customHeight="1">
      <c r="A153" s="362" t="s">
        <v>78</v>
      </c>
      <c r="B153" s="363"/>
      <c r="C153" s="363"/>
      <c r="D153" s="363"/>
      <c r="E153" s="62"/>
      <c r="F153" s="363"/>
      <c r="G153" s="62"/>
      <c r="H153" s="437"/>
    </row>
    <row r="154" spans="1:8" ht="19.5" customHeight="1">
      <c r="A154" s="362" t="s">
        <v>169</v>
      </c>
      <c r="B154" s="363"/>
      <c r="C154" s="363"/>
      <c r="D154" s="363"/>
      <c r="E154" s="62"/>
      <c r="F154" s="363">
        <v>75</v>
      </c>
      <c r="G154" s="62">
        <f t="shared" si="25"/>
        <v>-100</v>
      </c>
      <c r="H154" s="437"/>
    </row>
    <row r="155" spans="1:8" ht="19.5" customHeight="1">
      <c r="A155" s="362" t="s">
        <v>170</v>
      </c>
      <c r="B155" s="363">
        <v>39</v>
      </c>
      <c r="C155" s="363">
        <f aca="true" t="shared" si="26" ref="C155:F155">SUM(C156:C161)</f>
        <v>59</v>
      </c>
      <c r="D155" s="363">
        <f t="shared" si="26"/>
        <v>51</v>
      </c>
      <c r="E155" s="62">
        <f aca="true" t="shared" si="27" ref="E155:E157">D155/C155*100</f>
        <v>86.4406779661017</v>
      </c>
      <c r="F155" s="363">
        <f t="shared" si="26"/>
        <v>33</v>
      </c>
      <c r="G155" s="62">
        <f t="shared" si="25"/>
        <v>54.54545454545454</v>
      </c>
      <c r="H155" s="437"/>
    </row>
    <row r="156" spans="1:8" ht="19.5" customHeight="1">
      <c r="A156" s="362" t="s">
        <v>76</v>
      </c>
      <c r="B156" s="363">
        <v>32</v>
      </c>
      <c r="C156" s="363">
        <v>32</v>
      </c>
      <c r="D156" s="363">
        <v>31</v>
      </c>
      <c r="E156" s="62">
        <f t="shared" si="27"/>
        <v>96.875</v>
      </c>
      <c r="F156" s="363">
        <v>28</v>
      </c>
      <c r="G156" s="62">
        <f t="shared" si="25"/>
        <v>10.714285714285714</v>
      </c>
      <c r="H156" s="437"/>
    </row>
    <row r="157" spans="1:8" ht="19.5" customHeight="1">
      <c r="A157" s="362" t="s">
        <v>77</v>
      </c>
      <c r="B157" s="363">
        <v>4</v>
      </c>
      <c r="C157" s="363">
        <v>4</v>
      </c>
      <c r="D157" s="363">
        <v>20</v>
      </c>
      <c r="E157" s="62">
        <f t="shared" si="27"/>
        <v>500</v>
      </c>
      <c r="F157" s="363">
        <v>5</v>
      </c>
      <c r="G157" s="62">
        <f t="shared" si="25"/>
        <v>300</v>
      </c>
      <c r="H157" s="437"/>
    </row>
    <row r="158" spans="1:8" ht="19.5" customHeight="1">
      <c r="A158" s="362" t="s">
        <v>78</v>
      </c>
      <c r="B158" s="363">
        <v>0</v>
      </c>
      <c r="C158" s="363"/>
      <c r="D158" s="363"/>
      <c r="E158" s="62"/>
      <c r="F158" s="363"/>
      <c r="G158" s="62"/>
      <c r="H158" s="437"/>
    </row>
    <row r="159" spans="1:8" ht="19.5" customHeight="1">
      <c r="A159" s="362" t="s">
        <v>171</v>
      </c>
      <c r="B159" s="363">
        <v>3</v>
      </c>
      <c r="C159" s="363">
        <v>3</v>
      </c>
      <c r="D159" s="363"/>
      <c r="E159" s="62"/>
      <c r="F159" s="363"/>
      <c r="G159" s="62"/>
      <c r="H159" s="437"/>
    </row>
    <row r="160" spans="1:8" ht="19.5" customHeight="1">
      <c r="A160" s="362" t="s">
        <v>85</v>
      </c>
      <c r="B160" s="363">
        <v>0</v>
      </c>
      <c r="C160" s="363"/>
      <c r="D160" s="363"/>
      <c r="E160" s="62"/>
      <c r="F160" s="363"/>
      <c r="G160" s="62"/>
      <c r="H160" s="437"/>
    </row>
    <row r="161" spans="1:8" ht="19.5" customHeight="1">
      <c r="A161" s="362" t="s">
        <v>172</v>
      </c>
      <c r="B161" s="363">
        <v>0</v>
      </c>
      <c r="C161" s="363">
        <v>20</v>
      </c>
      <c r="D161" s="363"/>
      <c r="E161" s="62"/>
      <c r="F161" s="363"/>
      <c r="G161" s="62"/>
      <c r="H161" s="437"/>
    </row>
    <row r="162" spans="1:8" ht="19.5" customHeight="1">
      <c r="A162" s="362" t="s">
        <v>173</v>
      </c>
      <c r="B162" s="363">
        <v>0</v>
      </c>
      <c r="C162" s="363"/>
      <c r="D162" s="363"/>
      <c r="E162" s="62"/>
      <c r="F162" s="363"/>
      <c r="G162" s="62"/>
      <c r="H162" s="437"/>
    </row>
    <row r="163" spans="1:8" ht="19.5" customHeight="1">
      <c r="A163" s="362" t="s">
        <v>76</v>
      </c>
      <c r="B163" s="363">
        <v>0</v>
      </c>
      <c r="C163" s="363"/>
      <c r="D163" s="363"/>
      <c r="E163" s="62"/>
      <c r="F163" s="363"/>
      <c r="G163" s="62"/>
      <c r="H163" s="437"/>
    </row>
    <row r="164" spans="1:8" ht="19.5" customHeight="1">
      <c r="A164" s="362" t="s">
        <v>77</v>
      </c>
      <c r="B164" s="363">
        <v>0</v>
      </c>
      <c r="C164" s="363"/>
      <c r="D164" s="363"/>
      <c r="E164" s="62"/>
      <c r="F164" s="363"/>
      <c r="G164" s="62"/>
      <c r="H164" s="437"/>
    </row>
    <row r="165" spans="1:8" ht="19.5" customHeight="1">
      <c r="A165" s="362" t="s">
        <v>78</v>
      </c>
      <c r="B165" s="363">
        <v>0</v>
      </c>
      <c r="C165" s="363"/>
      <c r="D165" s="363"/>
      <c r="E165" s="62"/>
      <c r="F165" s="363"/>
      <c r="G165" s="62"/>
      <c r="H165" s="437"/>
    </row>
    <row r="166" spans="1:8" ht="19.5" customHeight="1">
      <c r="A166" s="362" t="s">
        <v>174</v>
      </c>
      <c r="B166" s="363">
        <v>0</v>
      </c>
      <c r="C166" s="363"/>
      <c r="D166" s="363"/>
      <c r="E166" s="62"/>
      <c r="F166" s="363"/>
      <c r="G166" s="62"/>
      <c r="H166" s="437"/>
    </row>
    <row r="167" spans="1:8" ht="19.5" customHeight="1">
      <c r="A167" s="362" t="s">
        <v>175</v>
      </c>
      <c r="B167" s="363">
        <v>0</v>
      </c>
      <c r="C167" s="363"/>
      <c r="D167" s="363"/>
      <c r="E167" s="62"/>
      <c r="F167" s="363"/>
      <c r="G167" s="62"/>
      <c r="H167" s="437"/>
    </row>
    <row r="168" spans="1:8" ht="19.5" customHeight="1">
      <c r="A168" s="362" t="s">
        <v>85</v>
      </c>
      <c r="B168" s="363">
        <v>0</v>
      </c>
      <c r="C168" s="363"/>
      <c r="D168" s="363"/>
      <c r="E168" s="62"/>
      <c r="F168" s="363"/>
      <c r="G168" s="62"/>
      <c r="H168" s="437"/>
    </row>
    <row r="169" spans="1:8" ht="19.5" customHeight="1">
      <c r="A169" s="362" t="s">
        <v>176</v>
      </c>
      <c r="B169" s="363">
        <v>0</v>
      </c>
      <c r="C169" s="363"/>
      <c r="D169" s="363"/>
      <c r="E169" s="62"/>
      <c r="F169" s="363"/>
      <c r="G169" s="62"/>
      <c r="H169" s="437"/>
    </row>
    <row r="170" spans="1:8" ht="19.5" customHeight="1">
      <c r="A170" s="362" t="s">
        <v>177</v>
      </c>
      <c r="B170" s="363">
        <v>142</v>
      </c>
      <c r="C170" s="363">
        <f aca="true" t="shared" si="28" ref="C170:F170">SUM(C171:C175)</f>
        <v>142</v>
      </c>
      <c r="D170" s="363">
        <f t="shared" si="28"/>
        <v>103</v>
      </c>
      <c r="E170" s="62">
        <f aca="true" t="shared" si="29" ref="E170:E172">D170/C170*100</f>
        <v>72.53521126760563</v>
      </c>
      <c r="F170" s="363">
        <f t="shared" si="28"/>
        <v>163</v>
      </c>
      <c r="G170" s="62">
        <f aca="true" t="shared" si="30" ref="G170:G172">(D170-F170)/F170*100</f>
        <v>-36.809815950920246</v>
      </c>
      <c r="H170" s="437"/>
    </row>
    <row r="171" spans="1:8" ht="19.5" customHeight="1">
      <c r="A171" s="362" t="s">
        <v>76</v>
      </c>
      <c r="B171" s="363">
        <v>89</v>
      </c>
      <c r="C171" s="363">
        <v>89</v>
      </c>
      <c r="D171" s="363">
        <v>99</v>
      </c>
      <c r="E171" s="62">
        <f t="shared" si="29"/>
        <v>111.23595505617978</v>
      </c>
      <c r="F171" s="363">
        <v>107</v>
      </c>
      <c r="G171" s="62">
        <f t="shared" si="30"/>
        <v>-7.476635514018691</v>
      </c>
      <c r="H171" s="437"/>
    </row>
    <row r="172" spans="1:8" ht="19.5" customHeight="1">
      <c r="A172" s="362" t="s">
        <v>77</v>
      </c>
      <c r="B172" s="363">
        <v>6</v>
      </c>
      <c r="C172" s="363">
        <v>6</v>
      </c>
      <c r="D172" s="363"/>
      <c r="E172" s="62">
        <f t="shared" si="29"/>
        <v>0</v>
      </c>
      <c r="F172" s="363">
        <v>2</v>
      </c>
      <c r="G172" s="62">
        <f t="shared" si="30"/>
        <v>-100</v>
      </c>
      <c r="H172" s="437"/>
    </row>
    <row r="173" spans="1:8" ht="19.5" customHeight="1">
      <c r="A173" s="362" t="s">
        <v>78</v>
      </c>
      <c r="B173" s="363">
        <v>0</v>
      </c>
      <c r="C173" s="363"/>
      <c r="D173" s="363"/>
      <c r="E173" s="62"/>
      <c r="F173" s="363"/>
      <c r="G173" s="62"/>
      <c r="H173" s="437"/>
    </row>
    <row r="174" spans="1:8" ht="19.5" customHeight="1">
      <c r="A174" s="362" t="s">
        <v>178</v>
      </c>
      <c r="B174" s="363">
        <v>39</v>
      </c>
      <c r="C174" s="363">
        <v>39</v>
      </c>
      <c r="D174" s="363"/>
      <c r="E174" s="62">
        <f aca="true" t="shared" si="31" ref="E174:E177">D174/C174*100</f>
        <v>0</v>
      </c>
      <c r="F174" s="363">
        <v>34</v>
      </c>
      <c r="G174" s="62">
        <f aca="true" t="shared" si="32" ref="G174:G178">(D174-F174)/F174*100</f>
        <v>-100</v>
      </c>
      <c r="H174" s="437"/>
    </row>
    <row r="175" spans="1:8" ht="19.5" customHeight="1">
      <c r="A175" s="362" t="s">
        <v>179</v>
      </c>
      <c r="B175" s="363">
        <v>8</v>
      </c>
      <c r="C175" s="363">
        <v>8</v>
      </c>
      <c r="D175" s="363">
        <v>4</v>
      </c>
      <c r="E175" s="62">
        <f t="shared" si="31"/>
        <v>50</v>
      </c>
      <c r="F175" s="363">
        <v>20</v>
      </c>
      <c r="G175" s="62">
        <f t="shared" si="32"/>
        <v>-80</v>
      </c>
      <c r="H175" s="437"/>
    </row>
    <row r="176" spans="1:8" ht="19.5" customHeight="1">
      <c r="A176" s="362" t="s">
        <v>180</v>
      </c>
      <c r="B176" s="363">
        <v>70</v>
      </c>
      <c r="C176" s="363">
        <f aca="true" t="shared" si="33" ref="C176:F176">SUM(C177:C182)</f>
        <v>65</v>
      </c>
      <c r="D176" s="363">
        <f t="shared" si="33"/>
        <v>67</v>
      </c>
      <c r="E176" s="62">
        <f t="shared" si="31"/>
        <v>103.07692307692307</v>
      </c>
      <c r="F176" s="363">
        <f t="shared" si="33"/>
        <v>62</v>
      </c>
      <c r="G176" s="62">
        <f t="shared" si="32"/>
        <v>8.064516129032258</v>
      </c>
      <c r="H176" s="437"/>
    </row>
    <row r="177" spans="1:8" ht="19.5" customHeight="1">
      <c r="A177" s="362" t="s">
        <v>76</v>
      </c>
      <c r="B177" s="363">
        <v>65</v>
      </c>
      <c r="C177" s="363">
        <v>65</v>
      </c>
      <c r="D177" s="363">
        <v>66</v>
      </c>
      <c r="E177" s="62">
        <f t="shared" si="31"/>
        <v>101.53846153846153</v>
      </c>
      <c r="F177" s="363">
        <v>57</v>
      </c>
      <c r="G177" s="62">
        <f t="shared" si="32"/>
        <v>15.789473684210526</v>
      </c>
      <c r="H177" s="437"/>
    </row>
    <row r="178" spans="1:8" ht="19.5" customHeight="1">
      <c r="A178" s="362" t="s">
        <v>77</v>
      </c>
      <c r="B178" s="363">
        <v>5</v>
      </c>
      <c r="C178" s="363">
        <v>0</v>
      </c>
      <c r="D178" s="363">
        <v>1</v>
      </c>
      <c r="E178" s="62"/>
      <c r="F178" s="363">
        <v>5</v>
      </c>
      <c r="G178" s="62">
        <f t="shared" si="32"/>
        <v>-80</v>
      </c>
      <c r="H178" s="437"/>
    </row>
    <row r="179" spans="1:8" ht="19.5" customHeight="1">
      <c r="A179" s="362" t="s">
        <v>78</v>
      </c>
      <c r="B179" s="363">
        <v>0</v>
      </c>
      <c r="C179" s="363"/>
      <c r="D179" s="363"/>
      <c r="E179" s="62"/>
      <c r="F179" s="363"/>
      <c r="G179" s="62"/>
      <c r="H179" s="437"/>
    </row>
    <row r="180" spans="1:8" ht="19.5" customHeight="1">
      <c r="A180" s="362" t="s">
        <v>90</v>
      </c>
      <c r="B180" s="363">
        <v>0</v>
      </c>
      <c r="C180" s="363"/>
      <c r="D180" s="363"/>
      <c r="E180" s="62"/>
      <c r="F180" s="363"/>
      <c r="G180" s="62"/>
      <c r="H180" s="437"/>
    </row>
    <row r="181" spans="1:8" ht="19.5" customHeight="1">
      <c r="A181" s="362" t="s">
        <v>85</v>
      </c>
      <c r="B181" s="363">
        <v>0</v>
      </c>
      <c r="C181" s="363"/>
      <c r="D181" s="363"/>
      <c r="E181" s="62"/>
      <c r="F181" s="363"/>
      <c r="G181" s="62"/>
      <c r="H181" s="437"/>
    </row>
    <row r="182" spans="1:8" ht="19.5" customHeight="1">
      <c r="A182" s="362" t="s">
        <v>181</v>
      </c>
      <c r="B182" s="363">
        <v>0</v>
      </c>
      <c r="C182" s="363"/>
      <c r="D182" s="363"/>
      <c r="E182" s="62"/>
      <c r="F182" s="363"/>
      <c r="G182" s="62"/>
      <c r="H182" s="437"/>
    </row>
    <row r="183" spans="1:8" ht="19.5" customHeight="1">
      <c r="A183" s="362" t="s">
        <v>182</v>
      </c>
      <c r="B183" s="363">
        <v>427</v>
      </c>
      <c r="C183" s="363">
        <f aca="true" t="shared" si="34" ref="C183:F183">SUM(C184:C189)</f>
        <v>436</v>
      </c>
      <c r="D183" s="363">
        <f t="shared" si="34"/>
        <v>272</v>
      </c>
      <c r="E183" s="62">
        <f aca="true" t="shared" si="35" ref="E183:E185">D183/C183*100</f>
        <v>62.38532110091744</v>
      </c>
      <c r="F183" s="363">
        <f t="shared" si="34"/>
        <v>318</v>
      </c>
      <c r="G183" s="62">
        <f aca="true" t="shared" si="36" ref="G183:G185">(D183-F183)/F183*100</f>
        <v>-14.465408805031446</v>
      </c>
      <c r="H183" s="437"/>
    </row>
    <row r="184" spans="1:8" ht="19.5" customHeight="1">
      <c r="A184" s="362" t="s">
        <v>76</v>
      </c>
      <c r="B184" s="363">
        <v>200</v>
      </c>
      <c r="C184" s="363">
        <v>200</v>
      </c>
      <c r="D184" s="363">
        <v>188</v>
      </c>
      <c r="E184" s="62">
        <f t="shared" si="35"/>
        <v>94</v>
      </c>
      <c r="F184" s="363">
        <v>172</v>
      </c>
      <c r="G184" s="62">
        <f t="shared" si="36"/>
        <v>9.30232558139535</v>
      </c>
      <c r="H184" s="437"/>
    </row>
    <row r="185" spans="1:8" ht="19.5" customHeight="1">
      <c r="A185" s="362" t="s">
        <v>77</v>
      </c>
      <c r="B185" s="363">
        <v>147</v>
      </c>
      <c r="C185" s="363">
        <v>129</v>
      </c>
      <c r="D185" s="363">
        <v>56</v>
      </c>
      <c r="E185" s="62">
        <f t="shared" si="35"/>
        <v>43.41085271317829</v>
      </c>
      <c r="F185" s="363">
        <v>122</v>
      </c>
      <c r="G185" s="62">
        <f t="shared" si="36"/>
        <v>-54.09836065573771</v>
      </c>
      <c r="H185" s="437"/>
    </row>
    <row r="186" spans="1:8" ht="19.5" customHeight="1">
      <c r="A186" s="362" t="s">
        <v>78</v>
      </c>
      <c r="B186" s="363">
        <v>0</v>
      </c>
      <c r="C186" s="363"/>
      <c r="D186" s="363"/>
      <c r="E186" s="62"/>
      <c r="F186" s="363"/>
      <c r="G186" s="62"/>
      <c r="H186" s="437"/>
    </row>
    <row r="187" spans="1:8" ht="19.5" customHeight="1">
      <c r="A187" s="362" t="s">
        <v>183</v>
      </c>
      <c r="B187" s="363">
        <v>0</v>
      </c>
      <c r="C187" s="363"/>
      <c r="D187" s="363"/>
      <c r="E187" s="62"/>
      <c r="F187" s="363"/>
      <c r="G187" s="62"/>
      <c r="H187" s="437"/>
    </row>
    <row r="188" spans="1:8" ht="19.5" customHeight="1">
      <c r="A188" s="362" t="s">
        <v>85</v>
      </c>
      <c r="B188" s="363">
        <v>0</v>
      </c>
      <c r="C188" s="363"/>
      <c r="D188" s="363"/>
      <c r="E188" s="62"/>
      <c r="F188" s="363"/>
      <c r="G188" s="62"/>
      <c r="H188" s="437"/>
    </row>
    <row r="189" spans="1:8" ht="19.5" customHeight="1">
      <c r="A189" s="362" t="s">
        <v>184</v>
      </c>
      <c r="B189" s="363">
        <v>80</v>
      </c>
      <c r="C189" s="363">
        <v>107</v>
      </c>
      <c r="D189" s="363">
        <v>28</v>
      </c>
      <c r="E189" s="62">
        <f aca="true" t="shared" si="37" ref="E189:E192">D189/C189*100</f>
        <v>26.168224299065418</v>
      </c>
      <c r="F189" s="363">
        <v>24</v>
      </c>
      <c r="G189" s="62">
        <f aca="true" t="shared" si="38" ref="G189:G192">(D189-F189)/F189*100</f>
        <v>16.666666666666664</v>
      </c>
      <c r="H189" s="437"/>
    </row>
    <row r="190" spans="1:8" ht="19.5" customHeight="1">
      <c r="A190" s="362" t="s">
        <v>185</v>
      </c>
      <c r="B190" s="363">
        <v>1895</v>
      </c>
      <c r="C190" s="363">
        <f aca="true" t="shared" si="39" ref="C190:F190">SUM(C191:C196)</f>
        <v>1546</v>
      </c>
      <c r="D190" s="363">
        <f t="shared" si="39"/>
        <v>1614</v>
      </c>
      <c r="E190" s="62">
        <f t="shared" si="37"/>
        <v>104.39844760672703</v>
      </c>
      <c r="F190" s="363">
        <f t="shared" si="39"/>
        <v>2060</v>
      </c>
      <c r="G190" s="62">
        <f t="shared" si="38"/>
        <v>-21.650485436893206</v>
      </c>
      <c r="H190" s="437"/>
    </row>
    <row r="191" spans="1:8" ht="19.5" customHeight="1">
      <c r="A191" s="362" t="s">
        <v>76</v>
      </c>
      <c r="B191" s="363">
        <v>1404</v>
      </c>
      <c r="C191" s="363">
        <v>1404</v>
      </c>
      <c r="D191" s="363">
        <v>1534</v>
      </c>
      <c r="E191" s="62">
        <f t="shared" si="37"/>
        <v>109.25925925925925</v>
      </c>
      <c r="F191" s="363">
        <v>1513</v>
      </c>
      <c r="G191" s="62">
        <f t="shared" si="38"/>
        <v>1.3879709187045606</v>
      </c>
      <c r="H191" s="437"/>
    </row>
    <row r="192" spans="1:8" ht="19.5" customHeight="1">
      <c r="A192" s="362" t="s">
        <v>77</v>
      </c>
      <c r="B192" s="363">
        <v>491</v>
      </c>
      <c r="C192" s="363">
        <v>142</v>
      </c>
      <c r="D192" s="363">
        <v>74</v>
      </c>
      <c r="E192" s="62">
        <f t="shared" si="37"/>
        <v>52.112676056338024</v>
      </c>
      <c r="F192" s="363">
        <v>412</v>
      </c>
      <c r="G192" s="62">
        <f t="shared" si="38"/>
        <v>-82.03883495145631</v>
      </c>
      <c r="H192" s="437"/>
    </row>
    <row r="193" spans="1:8" ht="19.5" customHeight="1">
      <c r="A193" s="362" t="s">
        <v>78</v>
      </c>
      <c r="B193" s="363">
        <v>0</v>
      </c>
      <c r="C193" s="363"/>
      <c r="D193" s="363"/>
      <c r="E193" s="62"/>
      <c r="F193" s="363"/>
      <c r="G193" s="62"/>
      <c r="H193" s="437"/>
    </row>
    <row r="194" spans="1:8" ht="19.5" customHeight="1">
      <c r="A194" s="362" t="s">
        <v>186</v>
      </c>
      <c r="B194" s="363">
        <v>0</v>
      </c>
      <c r="C194" s="363"/>
      <c r="D194" s="363"/>
      <c r="E194" s="62"/>
      <c r="F194" s="363"/>
      <c r="G194" s="62"/>
      <c r="H194" s="437"/>
    </row>
    <row r="195" spans="1:8" ht="19.5" customHeight="1">
      <c r="A195" s="362" t="s">
        <v>85</v>
      </c>
      <c r="B195" s="363">
        <v>0</v>
      </c>
      <c r="C195" s="363"/>
      <c r="D195" s="363"/>
      <c r="E195" s="62"/>
      <c r="F195" s="363"/>
      <c r="G195" s="62"/>
      <c r="H195" s="437"/>
    </row>
    <row r="196" spans="1:8" ht="19.5" customHeight="1">
      <c r="A196" s="362" t="s">
        <v>187</v>
      </c>
      <c r="B196" s="363">
        <v>0</v>
      </c>
      <c r="C196" s="363"/>
      <c r="D196" s="363">
        <v>6</v>
      </c>
      <c r="E196" s="62"/>
      <c r="F196" s="363">
        <v>135</v>
      </c>
      <c r="G196" s="62">
        <f aca="true" t="shared" si="40" ref="G196:G199">(D196-F196)/F196*100</f>
        <v>-95.55555555555556</v>
      </c>
      <c r="H196" s="437"/>
    </row>
    <row r="197" spans="1:8" ht="19.5" customHeight="1">
      <c r="A197" s="362" t="s">
        <v>188</v>
      </c>
      <c r="B197" s="363">
        <v>475</v>
      </c>
      <c r="C197" s="363">
        <f aca="true" t="shared" si="41" ref="C197:F197">SUM(C198:C203)</f>
        <v>419</v>
      </c>
      <c r="D197" s="363">
        <f t="shared" si="41"/>
        <v>424</v>
      </c>
      <c r="E197" s="62">
        <f aca="true" t="shared" si="42" ref="E197:E199">D197/C197*100</f>
        <v>101.19331742243436</v>
      </c>
      <c r="F197" s="363">
        <f t="shared" si="41"/>
        <v>522</v>
      </c>
      <c r="G197" s="62">
        <f t="shared" si="40"/>
        <v>-18.773946360153257</v>
      </c>
      <c r="H197" s="437"/>
    </row>
    <row r="198" spans="1:8" ht="19.5" customHeight="1">
      <c r="A198" s="362" t="s">
        <v>76</v>
      </c>
      <c r="B198" s="363">
        <v>377</v>
      </c>
      <c r="C198" s="363">
        <v>377</v>
      </c>
      <c r="D198" s="363">
        <v>383</v>
      </c>
      <c r="E198" s="62">
        <f t="shared" si="42"/>
        <v>101.59151193633953</v>
      </c>
      <c r="F198" s="363">
        <v>381</v>
      </c>
      <c r="G198" s="62">
        <f t="shared" si="40"/>
        <v>0.5249343832020997</v>
      </c>
      <c r="H198" s="437"/>
    </row>
    <row r="199" spans="1:8" ht="19.5" customHeight="1">
      <c r="A199" s="362" t="s">
        <v>77</v>
      </c>
      <c r="B199" s="363">
        <v>98</v>
      </c>
      <c r="C199" s="363">
        <v>42</v>
      </c>
      <c r="D199" s="363">
        <v>41</v>
      </c>
      <c r="E199" s="62">
        <f t="shared" si="42"/>
        <v>97.61904761904762</v>
      </c>
      <c r="F199" s="363">
        <v>137</v>
      </c>
      <c r="G199" s="62">
        <f t="shared" si="40"/>
        <v>-70.07299270072993</v>
      </c>
      <c r="H199" s="437"/>
    </row>
    <row r="200" spans="1:8" ht="19.5" customHeight="1">
      <c r="A200" s="362" t="s">
        <v>78</v>
      </c>
      <c r="B200" s="363">
        <v>0</v>
      </c>
      <c r="C200" s="363"/>
      <c r="D200" s="363"/>
      <c r="E200" s="62"/>
      <c r="F200" s="363"/>
      <c r="G200" s="62"/>
      <c r="H200" s="437"/>
    </row>
    <row r="201" spans="1:8" ht="19.5" customHeight="1">
      <c r="A201" s="362" t="s">
        <v>189</v>
      </c>
      <c r="B201" s="363">
        <v>0</v>
      </c>
      <c r="C201" s="363"/>
      <c r="D201" s="363"/>
      <c r="E201" s="62"/>
      <c r="F201" s="363"/>
      <c r="G201" s="62"/>
      <c r="H201" s="437"/>
    </row>
    <row r="202" spans="1:8" ht="19.5" customHeight="1">
      <c r="A202" s="362" t="s">
        <v>85</v>
      </c>
      <c r="B202" s="363">
        <v>0</v>
      </c>
      <c r="C202" s="363"/>
      <c r="D202" s="363"/>
      <c r="E202" s="62"/>
      <c r="F202" s="363"/>
      <c r="G202" s="62"/>
      <c r="H202" s="437"/>
    </row>
    <row r="203" spans="1:8" ht="19.5" customHeight="1">
      <c r="A203" s="362" t="s">
        <v>190</v>
      </c>
      <c r="B203" s="363">
        <v>0</v>
      </c>
      <c r="C203" s="363"/>
      <c r="D203" s="363"/>
      <c r="E203" s="62"/>
      <c r="F203" s="363">
        <v>4</v>
      </c>
      <c r="G203" s="62">
        <f aca="true" t="shared" si="43" ref="G203:G206">(D203-F203)/F203*100</f>
        <v>-100</v>
      </c>
      <c r="H203" s="437"/>
    </row>
    <row r="204" spans="1:8" ht="19.5" customHeight="1">
      <c r="A204" s="362" t="s">
        <v>191</v>
      </c>
      <c r="B204" s="363">
        <v>410</v>
      </c>
      <c r="C204" s="363">
        <f aca="true" t="shared" si="44" ref="C204:F204">SUM(C205:C209)</f>
        <v>410</v>
      </c>
      <c r="D204" s="363">
        <f t="shared" si="44"/>
        <v>262</v>
      </c>
      <c r="E204" s="62">
        <f aca="true" t="shared" si="45" ref="E204:E206">D204/C204*100</f>
        <v>63.90243902439025</v>
      </c>
      <c r="F204" s="363">
        <f t="shared" si="44"/>
        <v>361</v>
      </c>
      <c r="G204" s="62">
        <f t="shared" si="43"/>
        <v>-27.42382271468144</v>
      </c>
      <c r="H204" s="437"/>
    </row>
    <row r="205" spans="1:8" ht="19.5" customHeight="1">
      <c r="A205" s="362" t="s">
        <v>76</v>
      </c>
      <c r="B205" s="363">
        <v>245</v>
      </c>
      <c r="C205" s="363">
        <v>245</v>
      </c>
      <c r="D205" s="363">
        <v>232</v>
      </c>
      <c r="E205" s="62">
        <f t="shared" si="45"/>
        <v>94.6938775510204</v>
      </c>
      <c r="F205" s="363">
        <v>230</v>
      </c>
      <c r="G205" s="62">
        <f t="shared" si="43"/>
        <v>0.8695652173913043</v>
      </c>
      <c r="H205" s="437"/>
    </row>
    <row r="206" spans="1:8" ht="19.5" customHeight="1">
      <c r="A206" s="362" t="s">
        <v>77</v>
      </c>
      <c r="B206" s="363">
        <v>165</v>
      </c>
      <c r="C206" s="363">
        <v>165</v>
      </c>
      <c r="D206" s="363">
        <v>30</v>
      </c>
      <c r="E206" s="62">
        <f t="shared" si="45"/>
        <v>18.181818181818183</v>
      </c>
      <c r="F206" s="363">
        <v>126</v>
      </c>
      <c r="G206" s="62">
        <f t="shared" si="43"/>
        <v>-76.19047619047619</v>
      </c>
      <c r="H206" s="437"/>
    </row>
    <row r="207" spans="1:8" ht="19.5" customHeight="1">
      <c r="A207" s="362" t="s">
        <v>78</v>
      </c>
      <c r="B207" s="363">
        <v>0</v>
      </c>
      <c r="C207" s="363"/>
      <c r="D207" s="363"/>
      <c r="E207" s="62"/>
      <c r="F207" s="363"/>
      <c r="G207" s="62"/>
      <c r="H207" s="437"/>
    </row>
    <row r="208" spans="1:8" ht="19.5" customHeight="1">
      <c r="A208" s="362" t="s">
        <v>85</v>
      </c>
      <c r="B208" s="363">
        <v>0</v>
      </c>
      <c r="C208" s="363"/>
      <c r="D208" s="363"/>
      <c r="E208" s="62"/>
      <c r="F208" s="363"/>
      <c r="G208" s="62"/>
      <c r="H208" s="437"/>
    </row>
    <row r="209" spans="1:8" ht="19.5" customHeight="1">
      <c r="A209" s="362" t="s">
        <v>192</v>
      </c>
      <c r="B209" s="363">
        <v>0</v>
      </c>
      <c r="C209" s="363"/>
      <c r="D209" s="363"/>
      <c r="E209" s="62"/>
      <c r="F209" s="363">
        <v>5</v>
      </c>
      <c r="G209" s="62">
        <f aca="true" t="shared" si="46" ref="G209:G212">(D209-F209)/F209*100</f>
        <v>-100</v>
      </c>
      <c r="H209" s="437"/>
    </row>
    <row r="210" spans="1:8" ht="19.5" customHeight="1">
      <c r="A210" s="362" t="s">
        <v>193</v>
      </c>
      <c r="B210" s="363">
        <v>102</v>
      </c>
      <c r="C210" s="363">
        <f aca="true" t="shared" si="47" ref="C210:F210">SUM(C211:C217)</f>
        <v>91</v>
      </c>
      <c r="D210" s="363">
        <f t="shared" si="47"/>
        <v>68</v>
      </c>
      <c r="E210" s="62">
        <f aca="true" t="shared" si="48" ref="E210:E212">D210/C210*100</f>
        <v>74.72527472527473</v>
      </c>
      <c r="F210" s="363">
        <f t="shared" si="47"/>
        <v>98</v>
      </c>
      <c r="G210" s="62">
        <f t="shared" si="46"/>
        <v>-30.612244897959183</v>
      </c>
      <c r="H210" s="437"/>
    </row>
    <row r="211" spans="1:8" ht="19.5" customHeight="1">
      <c r="A211" s="362" t="s">
        <v>76</v>
      </c>
      <c r="B211" s="363">
        <v>63</v>
      </c>
      <c r="C211" s="363">
        <v>63</v>
      </c>
      <c r="D211" s="363">
        <v>68</v>
      </c>
      <c r="E211" s="62">
        <f t="shared" si="48"/>
        <v>107.93650793650794</v>
      </c>
      <c r="F211" s="363">
        <v>58</v>
      </c>
      <c r="G211" s="62">
        <f t="shared" si="46"/>
        <v>17.24137931034483</v>
      </c>
      <c r="H211" s="437"/>
    </row>
    <row r="212" spans="1:8" ht="19.5" customHeight="1">
      <c r="A212" s="362" t="s">
        <v>77</v>
      </c>
      <c r="B212" s="363">
        <v>36</v>
      </c>
      <c r="C212" s="363">
        <v>25</v>
      </c>
      <c r="D212" s="363"/>
      <c r="E212" s="62">
        <f t="shared" si="48"/>
        <v>0</v>
      </c>
      <c r="F212" s="363">
        <v>20</v>
      </c>
      <c r="G212" s="62">
        <f t="shared" si="46"/>
        <v>-100</v>
      </c>
      <c r="H212" s="437"/>
    </row>
    <row r="213" spans="1:8" ht="19.5" customHeight="1">
      <c r="A213" s="362" t="s">
        <v>78</v>
      </c>
      <c r="B213" s="363">
        <v>0</v>
      </c>
      <c r="C213" s="363"/>
      <c r="D213" s="363"/>
      <c r="E213" s="62"/>
      <c r="F213" s="363"/>
      <c r="G213" s="62"/>
      <c r="H213" s="437"/>
    </row>
    <row r="214" spans="1:8" ht="19.5" customHeight="1">
      <c r="A214" s="362" t="s">
        <v>194</v>
      </c>
      <c r="B214" s="363">
        <v>3</v>
      </c>
      <c r="C214" s="363">
        <v>3</v>
      </c>
      <c r="D214" s="363"/>
      <c r="E214" s="62">
        <f>D214/C214*100</f>
        <v>0</v>
      </c>
      <c r="F214" s="363">
        <v>20</v>
      </c>
      <c r="G214" s="62">
        <f>(D214-F214)/F214*100</f>
        <v>-100</v>
      </c>
      <c r="H214" s="437"/>
    </row>
    <row r="215" spans="1:8" ht="19.5" customHeight="1">
      <c r="A215" s="362" t="s">
        <v>195</v>
      </c>
      <c r="B215" s="363">
        <v>0</v>
      </c>
      <c r="C215" s="363"/>
      <c r="D215" s="363"/>
      <c r="E215" s="62"/>
      <c r="F215" s="363"/>
      <c r="G215" s="62"/>
      <c r="H215" s="437"/>
    </row>
    <row r="216" spans="1:8" ht="19.5" customHeight="1">
      <c r="A216" s="362" t="s">
        <v>85</v>
      </c>
      <c r="B216" s="363">
        <v>0</v>
      </c>
      <c r="C216" s="363"/>
      <c r="D216" s="363"/>
      <c r="E216" s="62"/>
      <c r="F216" s="363"/>
      <c r="G216" s="62"/>
      <c r="H216" s="437"/>
    </row>
    <row r="217" spans="1:8" ht="19.5" customHeight="1">
      <c r="A217" s="362" t="s">
        <v>196</v>
      </c>
      <c r="B217" s="363">
        <v>0</v>
      </c>
      <c r="C217" s="363"/>
      <c r="D217" s="363"/>
      <c r="E217" s="62"/>
      <c r="F217" s="363"/>
      <c r="G217" s="62"/>
      <c r="H217" s="437"/>
    </row>
    <row r="218" spans="1:8" ht="19.5" customHeight="1">
      <c r="A218" s="362" t="s">
        <v>197</v>
      </c>
      <c r="B218" s="363">
        <v>0</v>
      </c>
      <c r="C218" s="363"/>
      <c r="D218" s="363"/>
      <c r="E218" s="62"/>
      <c r="F218" s="363"/>
      <c r="G218" s="62"/>
      <c r="H218" s="437"/>
    </row>
    <row r="219" spans="1:8" ht="19.5" customHeight="1">
      <c r="A219" s="362" t="s">
        <v>76</v>
      </c>
      <c r="B219" s="363">
        <v>0</v>
      </c>
      <c r="C219" s="363"/>
      <c r="D219" s="363"/>
      <c r="E219" s="62"/>
      <c r="F219" s="363"/>
      <c r="G219" s="62"/>
      <c r="H219" s="437"/>
    </row>
    <row r="220" spans="1:8" ht="19.5" customHeight="1">
      <c r="A220" s="362" t="s">
        <v>77</v>
      </c>
      <c r="B220" s="363">
        <v>0</v>
      </c>
      <c r="C220" s="363"/>
      <c r="D220" s="363"/>
      <c r="E220" s="62"/>
      <c r="F220" s="363"/>
      <c r="G220" s="62"/>
      <c r="H220" s="437"/>
    </row>
    <row r="221" spans="1:8" ht="19.5" customHeight="1">
      <c r="A221" s="362" t="s">
        <v>78</v>
      </c>
      <c r="B221" s="363">
        <v>0</v>
      </c>
      <c r="C221" s="363"/>
      <c r="D221" s="363"/>
      <c r="E221" s="62"/>
      <c r="F221" s="363"/>
      <c r="G221" s="62"/>
      <c r="H221" s="437"/>
    </row>
    <row r="222" spans="1:8" ht="19.5" customHeight="1">
      <c r="A222" s="362" t="s">
        <v>85</v>
      </c>
      <c r="B222" s="363">
        <v>0</v>
      </c>
      <c r="C222" s="363"/>
      <c r="D222" s="363"/>
      <c r="E222" s="62"/>
      <c r="F222" s="363"/>
      <c r="G222" s="62"/>
      <c r="H222" s="437"/>
    </row>
    <row r="223" spans="1:8" ht="19.5" customHeight="1">
      <c r="A223" s="362" t="s">
        <v>198</v>
      </c>
      <c r="B223" s="363">
        <v>0</v>
      </c>
      <c r="C223" s="363"/>
      <c r="D223" s="363"/>
      <c r="E223" s="62"/>
      <c r="F223" s="363"/>
      <c r="G223" s="62"/>
      <c r="H223" s="437"/>
    </row>
    <row r="224" spans="1:8" ht="19.5" customHeight="1">
      <c r="A224" s="362" t="s">
        <v>199</v>
      </c>
      <c r="B224" s="363">
        <v>0</v>
      </c>
      <c r="C224" s="363"/>
      <c r="D224" s="363"/>
      <c r="E224" s="62"/>
      <c r="F224" s="363">
        <f>SUM(F225:F229)</f>
        <v>12</v>
      </c>
      <c r="G224" s="62">
        <f>(D224-F224)/F224*100</f>
        <v>-100</v>
      </c>
      <c r="H224" s="437"/>
    </row>
    <row r="225" spans="1:8" ht="19.5" customHeight="1">
      <c r="A225" s="362" t="s">
        <v>76</v>
      </c>
      <c r="B225" s="363">
        <v>0</v>
      </c>
      <c r="C225" s="363"/>
      <c r="D225" s="363"/>
      <c r="E225" s="62"/>
      <c r="F225" s="363"/>
      <c r="G225" s="62"/>
      <c r="H225" s="437"/>
    </row>
    <row r="226" spans="1:8" ht="19.5" customHeight="1">
      <c r="A226" s="362" t="s">
        <v>77</v>
      </c>
      <c r="B226" s="363">
        <v>0</v>
      </c>
      <c r="C226" s="363"/>
      <c r="D226" s="363"/>
      <c r="E226" s="62"/>
      <c r="F226" s="363">
        <v>12</v>
      </c>
      <c r="G226" s="62">
        <f>(D226-F226)/F226*100</f>
        <v>-100</v>
      </c>
      <c r="H226" s="437"/>
    </row>
    <row r="227" spans="1:8" ht="19.5" customHeight="1">
      <c r="A227" s="362" t="s">
        <v>78</v>
      </c>
      <c r="B227" s="363">
        <v>0</v>
      </c>
      <c r="C227" s="363"/>
      <c r="D227" s="363"/>
      <c r="E227" s="62"/>
      <c r="F227" s="363"/>
      <c r="G227" s="62"/>
      <c r="H227" s="437"/>
    </row>
    <row r="228" spans="1:8" ht="19.5" customHeight="1">
      <c r="A228" s="362" t="s">
        <v>85</v>
      </c>
      <c r="B228" s="363">
        <v>0</v>
      </c>
      <c r="C228" s="363"/>
      <c r="D228" s="363"/>
      <c r="E228" s="62"/>
      <c r="F228" s="363"/>
      <c r="G228" s="62"/>
      <c r="H228" s="437"/>
    </row>
    <row r="229" spans="1:8" ht="19.5" customHeight="1">
      <c r="A229" s="362" t="s">
        <v>200</v>
      </c>
      <c r="B229" s="363">
        <v>0</v>
      </c>
      <c r="C229" s="363"/>
      <c r="D229" s="363"/>
      <c r="E229" s="62"/>
      <c r="F229" s="363"/>
      <c r="G229" s="62"/>
      <c r="H229" s="437"/>
    </row>
    <row r="230" spans="1:8" ht="19.5" customHeight="1">
      <c r="A230" s="362" t="s">
        <v>201</v>
      </c>
      <c r="B230" s="363">
        <v>0</v>
      </c>
      <c r="C230" s="363"/>
      <c r="D230" s="363"/>
      <c r="E230" s="62"/>
      <c r="F230" s="363"/>
      <c r="G230" s="62"/>
      <c r="H230" s="437"/>
    </row>
    <row r="231" spans="1:8" ht="19.5" customHeight="1">
      <c r="A231" s="362" t="s">
        <v>76</v>
      </c>
      <c r="B231" s="363">
        <v>0</v>
      </c>
      <c r="C231" s="363"/>
      <c r="D231" s="363"/>
      <c r="E231" s="62"/>
      <c r="F231" s="363"/>
      <c r="G231" s="62"/>
      <c r="H231" s="437"/>
    </row>
    <row r="232" spans="1:8" ht="19.5" customHeight="1">
      <c r="A232" s="362" t="s">
        <v>77</v>
      </c>
      <c r="B232" s="363">
        <v>0</v>
      </c>
      <c r="C232" s="363"/>
      <c r="D232" s="363"/>
      <c r="E232" s="62"/>
      <c r="F232" s="363"/>
      <c r="G232" s="62"/>
      <c r="H232" s="437"/>
    </row>
    <row r="233" spans="1:8" ht="19.5" customHeight="1">
      <c r="A233" s="362" t="s">
        <v>78</v>
      </c>
      <c r="B233" s="363">
        <v>0</v>
      </c>
      <c r="C233" s="363"/>
      <c r="D233" s="363"/>
      <c r="E233" s="62"/>
      <c r="F233" s="363"/>
      <c r="G233" s="62"/>
      <c r="H233" s="437"/>
    </row>
    <row r="234" spans="1:8" ht="19.5" customHeight="1">
      <c r="A234" s="362" t="s">
        <v>85</v>
      </c>
      <c r="B234" s="363">
        <v>0</v>
      </c>
      <c r="C234" s="363"/>
      <c r="D234" s="363"/>
      <c r="E234" s="62"/>
      <c r="F234" s="363"/>
      <c r="G234" s="62"/>
      <c r="H234" s="437"/>
    </row>
    <row r="235" spans="1:8" ht="19.5" customHeight="1">
      <c r="A235" s="362" t="s">
        <v>202</v>
      </c>
      <c r="B235" s="363">
        <v>0</v>
      </c>
      <c r="C235" s="363"/>
      <c r="D235" s="363"/>
      <c r="E235" s="62"/>
      <c r="F235" s="363"/>
      <c r="G235" s="62"/>
      <c r="H235" s="437"/>
    </row>
    <row r="236" spans="1:8" ht="19.5" customHeight="1">
      <c r="A236" s="362" t="s">
        <v>203</v>
      </c>
      <c r="B236" s="363">
        <v>706</v>
      </c>
      <c r="C236" s="363">
        <f aca="true" t="shared" si="49" ref="C236:F236">SUM(C237:C252)</f>
        <v>606</v>
      </c>
      <c r="D236" s="363">
        <f t="shared" si="49"/>
        <v>798</v>
      </c>
      <c r="E236" s="62">
        <f aca="true" t="shared" si="50" ref="E236:E238">D236/C236*100</f>
        <v>131.68316831683168</v>
      </c>
      <c r="F236" s="363">
        <f t="shared" si="49"/>
        <v>660</v>
      </c>
      <c r="G236" s="62">
        <f aca="true" t="shared" si="51" ref="G236:G238">(D236-F236)/F236*100</f>
        <v>20.909090909090907</v>
      </c>
      <c r="H236" s="437"/>
    </row>
    <row r="237" spans="1:8" ht="19.5" customHeight="1">
      <c r="A237" s="362" t="s">
        <v>76</v>
      </c>
      <c r="B237" s="363">
        <v>590</v>
      </c>
      <c r="C237" s="363">
        <v>590</v>
      </c>
      <c r="D237" s="363">
        <v>641</v>
      </c>
      <c r="E237" s="62">
        <f t="shared" si="50"/>
        <v>108.64406779661017</v>
      </c>
      <c r="F237" s="363">
        <v>477</v>
      </c>
      <c r="G237" s="62">
        <f t="shared" si="51"/>
        <v>34.38155136268344</v>
      </c>
      <c r="H237" s="437"/>
    </row>
    <row r="238" spans="1:8" ht="19.5" customHeight="1">
      <c r="A238" s="362" t="s">
        <v>77</v>
      </c>
      <c r="B238" s="363">
        <v>1</v>
      </c>
      <c r="C238" s="363">
        <v>1</v>
      </c>
      <c r="D238" s="363">
        <v>155</v>
      </c>
      <c r="E238" s="62">
        <f t="shared" si="50"/>
        <v>15500</v>
      </c>
      <c r="F238" s="363">
        <v>73</v>
      </c>
      <c r="G238" s="62">
        <f t="shared" si="51"/>
        <v>112.32876712328768</v>
      </c>
      <c r="H238" s="437"/>
    </row>
    <row r="239" spans="1:8" ht="19.5" customHeight="1">
      <c r="A239" s="362" t="s">
        <v>78</v>
      </c>
      <c r="B239" s="363">
        <v>0</v>
      </c>
      <c r="C239" s="363"/>
      <c r="D239" s="363"/>
      <c r="E239" s="62"/>
      <c r="F239" s="363"/>
      <c r="G239" s="62"/>
      <c r="H239" s="437"/>
    </row>
    <row r="240" spans="1:8" ht="19.5" customHeight="1">
      <c r="A240" s="362" t="s">
        <v>204</v>
      </c>
      <c r="B240" s="363">
        <v>35</v>
      </c>
      <c r="C240" s="363">
        <v>15</v>
      </c>
      <c r="D240" s="363"/>
      <c r="E240" s="62">
        <f>D240/C240*100</f>
        <v>0</v>
      </c>
      <c r="F240" s="363">
        <v>10</v>
      </c>
      <c r="G240" s="62">
        <f>(D240-F240)/F240*100</f>
        <v>-100</v>
      </c>
      <c r="H240" s="437"/>
    </row>
    <row r="241" spans="1:8" ht="19.5" customHeight="1">
      <c r="A241" s="362" t="s">
        <v>205</v>
      </c>
      <c r="B241" s="363">
        <v>40</v>
      </c>
      <c r="C241" s="363">
        <v>0</v>
      </c>
      <c r="D241" s="363"/>
      <c r="E241" s="62"/>
      <c r="F241" s="363"/>
      <c r="G241" s="62"/>
      <c r="H241" s="437"/>
    </row>
    <row r="242" spans="1:8" ht="19.5" customHeight="1">
      <c r="A242" s="362" t="s">
        <v>206</v>
      </c>
      <c r="B242" s="363">
        <v>0</v>
      </c>
      <c r="C242" s="363"/>
      <c r="D242" s="363"/>
      <c r="E242" s="62"/>
      <c r="F242" s="363">
        <v>5</v>
      </c>
      <c r="G242" s="62">
        <f>(D242-F242)/F242*100</f>
        <v>-100</v>
      </c>
      <c r="H242" s="437"/>
    </row>
    <row r="243" spans="1:8" ht="19.5" customHeight="1">
      <c r="A243" s="362" t="s">
        <v>207</v>
      </c>
      <c r="B243" s="363">
        <v>0</v>
      </c>
      <c r="C243" s="363"/>
      <c r="D243" s="363"/>
      <c r="E243" s="62"/>
      <c r="F243" s="363"/>
      <c r="G243" s="62"/>
      <c r="H243" s="437"/>
    </row>
    <row r="244" spans="1:8" ht="19.5" customHeight="1">
      <c r="A244" s="362" t="s">
        <v>118</v>
      </c>
      <c r="B244" s="363">
        <v>0</v>
      </c>
      <c r="C244" s="363"/>
      <c r="D244" s="363"/>
      <c r="E244" s="62"/>
      <c r="F244" s="363"/>
      <c r="G244" s="62"/>
      <c r="H244" s="437"/>
    </row>
    <row r="245" spans="1:8" ht="19.5" customHeight="1">
      <c r="A245" s="362" t="s">
        <v>208</v>
      </c>
      <c r="B245" s="363">
        <v>0</v>
      </c>
      <c r="C245" s="363"/>
      <c r="D245" s="363"/>
      <c r="E245" s="62"/>
      <c r="F245" s="363"/>
      <c r="G245" s="62"/>
      <c r="H245" s="437"/>
    </row>
    <row r="246" spans="1:8" ht="19.5" customHeight="1">
      <c r="A246" s="362" t="s">
        <v>209</v>
      </c>
      <c r="B246" s="363">
        <v>0</v>
      </c>
      <c r="C246" s="363"/>
      <c r="D246" s="363"/>
      <c r="E246" s="62"/>
      <c r="F246" s="363"/>
      <c r="G246" s="62"/>
      <c r="H246" s="437"/>
    </row>
    <row r="247" spans="1:8" ht="19.5" customHeight="1">
      <c r="A247" s="362" t="s">
        <v>210</v>
      </c>
      <c r="B247" s="363">
        <v>0</v>
      </c>
      <c r="C247" s="363"/>
      <c r="D247" s="363"/>
      <c r="E247" s="62"/>
      <c r="F247" s="363"/>
      <c r="G247" s="62"/>
      <c r="H247" s="437"/>
    </row>
    <row r="248" spans="1:8" ht="19.5" customHeight="1">
      <c r="A248" s="362" t="s">
        <v>211</v>
      </c>
      <c r="B248" s="363">
        <v>0</v>
      </c>
      <c r="C248" s="363"/>
      <c r="D248" s="363"/>
      <c r="E248" s="62"/>
      <c r="F248" s="363"/>
      <c r="G248" s="62"/>
      <c r="H248" s="437"/>
    </row>
    <row r="249" spans="1:8" ht="19.5" customHeight="1">
      <c r="A249" s="362" t="s">
        <v>212</v>
      </c>
      <c r="B249" s="363">
        <v>0</v>
      </c>
      <c r="C249" s="363"/>
      <c r="D249" s="363"/>
      <c r="E249" s="62"/>
      <c r="F249" s="363">
        <v>8</v>
      </c>
      <c r="G249" s="62">
        <f aca="true" t="shared" si="52" ref="G249:G253">(D249-F249)/F249*100</f>
        <v>-100</v>
      </c>
      <c r="H249" s="437"/>
    </row>
    <row r="250" spans="1:8" ht="19.5" customHeight="1">
      <c r="A250" s="362" t="s">
        <v>213</v>
      </c>
      <c r="B250" s="363">
        <v>0</v>
      </c>
      <c r="C250" s="363"/>
      <c r="D250" s="363"/>
      <c r="E250" s="62"/>
      <c r="F250" s="363"/>
      <c r="G250" s="62"/>
      <c r="H250" s="437"/>
    </row>
    <row r="251" spans="1:8" ht="19.5" customHeight="1">
      <c r="A251" s="362" t="s">
        <v>85</v>
      </c>
      <c r="B251" s="363">
        <v>0</v>
      </c>
      <c r="C251" s="363"/>
      <c r="D251" s="363"/>
      <c r="E251" s="62"/>
      <c r="F251" s="363"/>
      <c r="G251" s="62"/>
      <c r="H251" s="437"/>
    </row>
    <row r="252" spans="1:8" ht="19.5" customHeight="1">
      <c r="A252" s="362" t="s">
        <v>214</v>
      </c>
      <c r="B252" s="363">
        <v>40</v>
      </c>
      <c r="C252" s="363">
        <v>0</v>
      </c>
      <c r="D252" s="363">
        <v>2</v>
      </c>
      <c r="E252" s="62"/>
      <c r="F252" s="363">
        <v>87</v>
      </c>
      <c r="G252" s="62">
        <f t="shared" si="52"/>
        <v>-97.70114942528735</v>
      </c>
      <c r="H252" s="437"/>
    </row>
    <row r="253" spans="1:8" ht="19.5" customHeight="1">
      <c r="A253" s="362" t="s">
        <v>215</v>
      </c>
      <c r="B253" s="363">
        <v>124</v>
      </c>
      <c r="C253" s="363">
        <f>C254+C255</f>
        <v>137</v>
      </c>
      <c r="D253" s="363">
        <f>D254+D255</f>
        <v>86</v>
      </c>
      <c r="E253" s="62">
        <f>D253/C253*100</f>
        <v>62.77372262773723</v>
      </c>
      <c r="F253" s="363">
        <f>SUM(F254:F255)</f>
        <v>228</v>
      </c>
      <c r="G253" s="62">
        <f t="shared" si="52"/>
        <v>-62.28070175438597</v>
      </c>
      <c r="H253" s="437"/>
    </row>
    <row r="254" spans="1:8" ht="19.5" customHeight="1">
      <c r="A254" s="362" t="s">
        <v>216</v>
      </c>
      <c r="B254" s="363">
        <v>124</v>
      </c>
      <c r="C254" s="363">
        <v>0</v>
      </c>
      <c r="D254" s="363"/>
      <c r="E254" s="62"/>
      <c r="F254" s="363"/>
      <c r="G254" s="62"/>
      <c r="H254" s="437"/>
    </row>
    <row r="255" spans="1:8" ht="19.5" customHeight="1">
      <c r="A255" s="362" t="s">
        <v>217</v>
      </c>
      <c r="B255" s="363">
        <v>0</v>
      </c>
      <c r="C255" s="363">
        <v>137</v>
      </c>
      <c r="D255" s="363">
        <v>86</v>
      </c>
      <c r="E255" s="62">
        <f>D255/C255*100</f>
        <v>62.77372262773723</v>
      </c>
      <c r="F255" s="363">
        <v>228</v>
      </c>
      <c r="G255" s="62">
        <f>(D255-F255)/F255*100</f>
        <v>-62.28070175438597</v>
      </c>
      <c r="H255" s="437"/>
    </row>
    <row r="256" spans="1:8" ht="19.5" customHeight="1">
      <c r="A256" s="362" t="s">
        <v>218</v>
      </c>
      <c r="B256" s="363">
        <v>0</v>
      </c>
      <c r="C256" s="363"/>
      <c r="D256" s="440"/>
      <c r="E256" s="62"/>
      <c r="F256" s="240"/>
      <c r="G256" s="62"/>
      <c r="H256" s="437"/>
    </row>
    <row r="257" spans="1:8" ht="19.5" customHeight="1">
      <c r="A257" s="362" t="s">
        <v>219</v>
      </c>
      <c r="B257" s="363">
        <v>0</v>
      </c>
      <c r="C257" s="363"/>
      <c r="D257" s="440"/>
      <c r="E257" s="62"/>
      <c r="F257" s="240"/>
      <c r="G257" s="62"/>
      <c r="H257" s="437"/>
    </row>
    <row r="258" spans="1:8" ht="19.5" customHeight="1">
      <c r="A258" s="362" t="s">
        <v>76</v>
      </c>
      <c r="B258" s="363">
        <v>0</v>
      </c>
      <c r="C258" s="363"/>
      <c r="D258" s="440"/>
      <c r="E258" s="62"/>
      <c r="F258" s="240"/>
      <c r="G258" s="62"/>
      <c r="H258" s="437"/>
    </row>
    <row r="259" spans="1:8" ht="19.5" customHeight="1">
      <c r="A259" s="362" t="s">
        <v>220</v>
      </c>
      <c r="B259" s="363">
        <v>0</v>
      </c>
      <c r="C259" s="363"/>
      <c r="D259" s="440"/>
      <c r="E259" s="62"/>
      <c r="F259" s="240"/>
      <c r="G259" s="62"/>
      <c r="H259" s="437"/>
    </row>
    <row r="260" spans="1:8" ht="19.5" customHeight="1">
      <c r="A260" s="362" t="s">
        <v>221</v>
      </c>
      <c r="B260" s="363">
        <v>0</v>
      </c>
      <c r="C260" s="363"/>
      <c r="D260" s="440"/>
      <c r="E260" s="62"/>
      <c r="F260" s="240"/>
      <c r="G260" s="62"/>
      <c r="H260" s="437"/>
    </row>
    <row r="261" spans="1:8" ht="19.5" customHeight="1">
      <c r="A261" s="362" t="s">
        <v>222</v>
      </c>
      <c r="B261" s="363">
        <v>0</v>
      </c>
      <c r="C261" s="363"/>
      <c r="D261" s="440"/>
      <c r="E261" s="62"/>
      <c r="F261" s="240"/>
      <c r="G261" s="62"/>
      <c r="H261" s="437"/>
    </row>
    <row r="262" spans="1:8" ht="19.5" customHeight="1">
      <c r="A262" s="362" t="s">
        <v>223</v>
      </c>
      <c r="B262" s="363">
        <v>0</v>
      </c>
      <c r="C262" s="363"/>
      <c r="D262" s="440"/>
      <c r="E262" s="62"/>
      <c r="F262" s="240"/>
      <c r="G262" s="62"/>
      <c r="H262" s="437"/>
    </row>
    <row r="263" spans="1:8" ht="19.5" customHeight="1">
      <c r="A263" s="362" t="s">
        <v>224</v>
      </c>
      <c r="B263" s="363">
        <v>0</v>
      </c>
      <c r="C263" s="363"/>
      <c r="D263" s="440"/>
      <c r="E263" s="62"/>
      <c r="F263" s="240"/>
      <c r="G263" s="62"/>
      <c r="H263" s="437"/>
    </row>
    <row r="264" spans="1:8" ht="19.5" customHeight="1">
      <c r="A264" s="362" t="s">
        <v>225</v>
      </c>
      <c r="B264" s="363">
        <v>0</v>
      </c>
      <c r="C264" s="363"/>
      <c r="D264" s="440"/>
      <c r="E264" s="62"/>
      <c r="F264" s="240"/>
      <c r="G264" s="62"/>
      <c r="H264" s="437"/>
    </row>
    <row r="265" spans="1:8" ht="19.5" customHeight="1">
      <c r="A265" s="362" t="s">
        <v>226</v>
      </c>
      <c r="B265" s="363">
        <v>0</v>
      </c>
      <c r="C265" s="363"/>
      <c r="D265" s="363"/>
      <c r="E265" s="62"/>
      <c r="F265" s="240"/>
      <c r="G265" s="62"/>
      <c r="H265" s="437"/>
    </row>
    <row r="266" spans="1:8" ht="19.5" customHeight="1">
      <c r="A266" s="362" t="s">
        <v>227</v>
      </c>
      <c r="B266" s="363">
        <v>0</v>
      </c>
      <c r="C266" s="363"/>
      <c r="D266" s="440"/>
      <c r="E266" s="62"/>
      <c r="F266" s="363"/>
      <c r="G266" s="62"/>
      <c r="H266" s="437"/>
    </row>
    <row r="267" spans="1:8" ht="19.5" customHeight="1">
      <c r="A267" s="362" t="s">
        <v>228</v>
      </c>
      <c r="B267" s="363">
        <v>0</v>
      </c>
      <c r="C267" s="363"/>
      <c r="D267" s="363"/>
      <c r="E267" s="62"/>
      <c r="F267" s="240"/>
      <c r="G267" s="62"/>
      <c r="H267" s="437"/>
    </row>
    <row r="268" spans="1:8" ht="19.5" customHeight="1">
      <c r="A268" s="362" t="s">
        <v>229</v>
      </c>
      <c r="B268" s="363">
        <v>0</v>
      </c>
      <c r="C268" s="363"/>
      <c r="D268" s="363"/>
      <c r="E268" s="62"/>
      <c r="F268" s="240"/>
      <c r="G268" s="62"/>
      <c r="H268" s="437"/>
    </row>
    <row r="269" spans="1:8" ht="19.5" customHeight="1">
      <c r="A269" s="362" t="s">
        <v>230</v>
      </c>
      <c r="B269" s="363">
        <v>0</v>
      </c>
      <c r="C269" s="363"/>
      <c r="D269" s="440"/>
      <c r="E269" s="62"/>
      <c r="F269" s="240"/>
      <c r="G269" s="62"/>
      <c r="H269" s="437"/>
    </row>
    <row r="270" spans="1:8" ht="19.5" customHeight="1">
      <c r="A270" s="362" t="s">
        <v>231</v>
      </c>
      <c r="B270" s="363">
        <v>0</v>
      </c>
      <c r="C270" s="363"/>
      <c r="D270" s="440"/>
      <c r="E270" s="62"/>
      <c r="F270" s="240"/>
      <c r="G270" s="62"/>
      <c r="H270" s="437"/>
    </row>
    <row r="271" spans="1:8" ht="19.5" customHeight="1">
      <c r="A271" s="362" t="s">
        <v>232</v>
      </c>
      <c r="B271" s="363">
        <v>0</v>
      </c>
      <c r="C271" s="363"/>
      <c r="D271" s="440"/>
      <c r="E271" s="62"/>
      <c r="F271" s="240"/>
      <c r="G271" s="62"/>
      <c r="H271" s="437"/>
    </row>
    <row r="272" spans="1:8" ht="19.5" customHeight="1">
      <c r="A272" s="362" t="s">
        <v>76</v>
      </c>
      <c r="B272" s="363">
        <v>0</v>
      </c>
      <c r="C272" s="363"/>
      <c r="D272" s="440"/>
      <c r="E272" s="62"/>
      <c r="F272" s="240"/>
      <c r="G272" s="62"/>
      <c r="H272" s="437"/>
    </row>
    <row r="273" spans="1:8" ht="19.5" customHeight="1">
      <c r="A273" s="362" t="s">
        <v>233</v>
      </c>
      <c r="B273" s="363">
        <v>0</v>
      </c>
      <c r="C273" s="363"/>
      <c r="D273" s="440"/>
      <c r="E273" s="62"/>
      <c r="F273" s="240"/>
      <c r="G273" s="62"/>
      <c r="H273" s="437"/>
    </row>
    <row r="274" spans="1:8" ht="19.5" customHeight="1">
      <c r="A274" s="362" t="s">
        <v>234</v>
      </c>
      <c r="B274" s="363">
        <v>0</v>
      </c>
      <c r="C274" s="363"/>
      <c r="D274" s="440"/>
      <c r="E274" s="62"/>
      <c r="F274" s="240"/>
      <c r="G274" s="62"/>
      <c r="H274" s="437"/>
    </row>
    <row r="275" spans="1:8" ht="19.5" customHeight="1">
      <c r="A275" s="362" t="s">
        <v>235</v>
      </c>
      <c r="B275" s="363">
        <v>150</v>
      </c>
      <c r="C275" s="363">
        <f aca="true" t="shared" si="53" ref="C275:F275">C276+C278+C280+C282+C292</f>
        <v>157</v>
      </c>
      <c r="D275" s="363">
        <f t="shared" si="53"/>
        <v>47</v>
      </c>
      <c r="E275" s="62">
        <f>D275/C275*100</f>
        <v>29.936305732484076</v>
      </c>
      <c r="F275" s="240">
        <f t="shared" si="53"/>
        <v>123</v>
      </c>
      <c r="G275" s="62">
        <f>(D275-F275)/F275*100</f>
        <v>-61.78861788617886</v>
      </c>
      <c r="H275" s="437"/>
    </row>
    <row r="276" spans="1:8" ht="19.5" customHeight="1">
      <c r="A276" s="362" t="s">
        <v>236</v>
      </c>
      <c r="B276" s="363">
        <v>0</v>
      </c>
      <c r="C276" s="363"/>
      <c r="D276" s="440"/>
      <c r="E276" s="62"/>
      <c r="F276" s="240"/>
      <c r="G276" s="62"/>
      <c r="H276" s="437"/>
    </row>
    <row r="277" spans="1:8" ht="19.5" customHeight="1">
      <c r="A277" s="362" t="s">
        <v>237</v>
      </c>
      <c r="B277" s="363">
        <v>0</v>
      </c>
      <c r="C277" s="363"/>
      <c r="D277" s="440"/>
      <c r="E277" s="62"/>
      <c r="F277" s="240"/>
      <c r="G277" s="62"/>
      <c r="H277" s="437"/>
    </row>
    <row r="278" spans="1:8" ht="19.5" customHeight="1">
      <c r="A278" s="362" t="s">
        <v>238</v>
      </c>
      <c r="B278" s="363">
        <v>0</v>
      </c>
      <c r="C278" s="363"/>
      <c r="D278" s="440"/>
      <c r="E278" s="62"/>
      <c r="F278" s="240"/>
      <c r="G278" s="62"/>
      <c r="H278" s="437"/>
    </row>
    <row r="279" spans="1:8" ht="19.5" customHeight="1">
      <c r="A279" s="362" t="s">
        <v>239</v>
      </c>
      <c r="B279" s="363">
        <v>0</v>
      </c>
      <c r="C279" s="363"/>
      <c r="D279" s="440"/>
      <c r="E279" s="62"/>
      <c r="F279" s="240"/>
      <c r="G279" s="62"/>
      <c r="H279" s="437"/>
    </row>
    <row r="280" spans="1:8" ht="19.5" customHeight="1">
      <c r="A280" s="362" t="s">
        <v>240</v>
      </c>
      <c r="B280" s="363">
        <v>0</v>
      </c>
      <c r="C280" s="363"/>
      <c r="D280" s="440"/>
      <c r="E280" s="62"/>
      <c r="F280" s="240"/>
      <c r="G280" s="62"/>
      <c r="H280" s="437"/>
    </row>
    <row r="281" spans="1:8" ht="19.5" customHeight="1">
      <c r="A281" s="362" t="s">
        <v>241</v>
      </c>
      <c r="B281" s="363">
        <v>0</v>
      </c>
      <c r="C281" s="363"/>
      <c r="D281" s="440"/>
      <c r="E281" s="62"/>
      <c r="F281" s="240"/>
      <c r="G281" s="62"/>
      <c r="H281" s="437"/>
    </row>
    <row r="282" spans="1:8" ht="19.5" customHeight="1">
      <c r="A282" s="362" t="s">
        <v>242</v>
      </c>
      <c r="B282" s="363">
        <v>150</v>
      </c>
      <c r="C282" s="363">
        <f aca="true" t="shared" si="54" ref="C282:F282">SUM(C283:C291)</f>
        <v>157</v>
      </c>
      <c r="D282" s="363">
        <f t="shared" si="54"/>
        <v>47</v>
      </c>
      <c r="E282" s="62">
        <f>D282/C282*100</f>
        <v>29.936305732484076</v>
      </c>
      <c r="F282" s="240">
        <f t="shared" si="54"/>
        <v>123</v>
      </c>
      <c r="G282" s="62">
        <f>(D282-F282)/F282*100</f>
        <v>-61.78861788617886</v>
      </c>
      <c r="H282" s="437"/>
    </row>
    <row r="283" spans="1:8" ht="19.5" customHeight="1">
      <c r="A283" s="362" t="s">
        <v>243</v>
      </c>
      <c r="B283" s="363">
        <v>20</v>
      </c>
      <c r="C283" s="363">
        <v>20</v>
      </c>
      <c r="D283" s="440"/>
      <c r="E283" s="62"/>
      <c r="F283" s="240"/>
      <c r="G283" s="62"/>
      <c r="H283" s="437"/>
    </row>
    <row r="284" spans="1:8" ht="19.5" customHeight="1">
      <c r="A284" s="362" t="s">
        <v>244</v>
      </c>
      <c r="B284" s="363">
        <v>0</v>
      </c>
      <c r="C284" s="363"/>
      <c r="D284" s="440"/>
      <c r="E284" s="62"/>
      <c r="F284" s="240"/>
      <c r="G284" s="62"/>
      <c r="H284" s="437"/>
    </row>
    <row r="285" spans="1:8" ht="19.5" customHeight="1">
      <c r="A285" s="362" t="s">
        <v>245</v>
      </c>
      <c r="B285" s="363">
        <v>9</v>
      </c>
      <c r="C285" s="363">
        <v>38</v>
      </c>
      <c r="D285" s="440">
        <v>32</v>
      </c>
      <c r="E285" s="62">
        <f>D285/C285*100</f>
        <v>84.21052631578947</v>
      </c>
      <c r="F285" s="240">
        <v>108</v>
      </c>
      <c r="G285" s="62">
        <f>(D285-F285)/F285*100</f>
        <v>-70.37037037037037</v>
      </c>
      <c r="H285" s="437"/>
    </row>
    <row r="286" spans="1:8" ht="19.5" customHeight="1">
      <c r="A286" s="362" t="s">
        <v>246</v>
      </c>
      <c r="B286" s="363">
        <v>0</v>
      </c>
      <c r="C286" s="363"/>
      <c r="D286" s="440"/>
      <c r="E286" s="62"/>
      <c r="F286" s="240"/>
      <c r="G286" s="62"/>
      <c r="H286" s="437"/>
    </row>
    <row r="287" spans="1:8" ht="19.5" customHeight="1">
      <c r="A287" s="362" t="s">
        <v>247</v>
      </c>
      <c r="B287" s="363">
        <v>1</v>
      </c>
      <c r="C287" s="363">
        <v>1</v>
      </c>
      <c r="D287" s="440"/>
      <c r="E287" s="62"/>
      <c r="F287" s="240"/>
      <c r="G287" s="62"/>
      <c r="H287" s="437"/>
    </row>
    <row r="288" spans="1:8" ht="19.5" customHeight="1">
      <c r="A288" s="362" t="s">
        <v>248</v>
      </c>
      <c r="B288" s="363">
        <v>0</v>
      </c>
      <c r="C288" s="363"/>
      <c r="D288" s="440"/>
      <c r="E288" s="62"/>
      <c r="F288" s="240"/>
      <c r="G288" s="62"/>
      <c r="H288" s="437"/>
    </row>
    <row r="289" spans="1:8" ht="19.5" customHeight="1">
      <c r="A289" s="362" t="s">
        <v>249</v>
      </c>
      <c r="B289" s="363">
        <v>113</v>
      </c>
      <c r="C289" s="363">
        <v>91</v>
      </c>
      <c r="D289" s="440">
        <v>15</v>
      </c>
      <c r="E289" s="62">
        <f>D289/C289*100</f>
        <v>16.483516483516482</v>
      </c>
      <c r="F289" s="240">
        <v>15</v>
      </c>
      <c r="G289" s="62">
        <f>(D289-F289)/F289*100</f>
        <v>0</v>
      </c>
      <c r="H289" s="437"/>
    </row>
    <row r="290" spans="1:8" ht="19.5" customHeight="1">
      <c r="A290" s="362" t="s">
        <v>250</v>
      </c>
      <c r="B290" s="363">
        <v>0</v>
      </c>
      <c r="C290" s="363"/>
      <c r="D290" s="363"/>
      <c r="E290" s="62"/>
      <c r="F290" s="240"/>
      <c r="G290" s="62"/>
      <c r="H290" s="437"/>
    </row>
    <row r="291" spans="1:8" ht="19.5" customHeight="1">
      <c r="A291" s="362" t="s">
        <v>251</v>
      </c>
      <c r="B291" s="363">
        <v>7</v>
      </c>
      <c r="C291" s="363">
        <v>7</v>
      </c>
      <c r="D291" s="440"/>
      <c r="E291" s="62"/>
      <c r="F291" s="240"/>
      <c r="G291" s="62"/>
      <c r="H291" s="437"/>
    </row>
    <row r="292" spans="1:8" ht="19.5" customHeight="1">
      <c r="A292" s="362" t="s">
        <v>252</v>
      </c>
      <c r="B292" s="363">
        <v>0</v>
      </c>
      <c r="C292" s="363"/>
      <c r="D292" s="440"/>
      <c r="E292" s="62"/>
      <c r="F292" s="240"/>
      <c r="G292" s="62"/>
      <c r="H292" s="437"/>
    </row>
    <row r="293" spans="1:8" ht="19.5" customHeight="1">
      <c r="A293" s="362" t="s">
        <v>253</v>
      </c>
      <c r="B293" s="363">
        <v>0</v>
      </c>
      <c r="C293" s="363"/>
      <c r="D293" s="440"/>
      <c r="E293" s="62"/>
      <c r="F293" s="240"/>
      <c r="G293" s="62"/>
      <c r="H293" s="437"/>
    </row>
    <row r="294" spans="1:8" ht="19.5" customHeight="1">
      <c r="A294" s="362" t="s">
        <v>254</v>
      </c>
      <c r="B294" s="363">
        <v>5400</v>
      </c>
      <c r="C294" s="363">
        <f aca="true" t="shared" si="55" ref="C294:F294">C295+C298+C307+C314+C322+C331+C347+C349+C351+C353+C355</f>
        <v>6549</v>
      </c>
      <c r="D294" s="363">
        <f t="shared" si="55"/>
        <v>5439</v>
      </c>
      <c r="E294" s="62">
        <f aca="true" t="shared" si="56" ref="E294:E300">D294/C294*100</f>
        <v>83.05084745762711</v>
      </c>
      <c r="F294" s="240">
        <f t="shared" si="55"/>
        <v>5480</v>
      </c>
      <c r="G294" s="62">
        <f aca="true" t="shared" si="57" ref="G294:G300">(D294-F294)/F294*100</f>
        <v>-0.7481751824817519</v>
      </c>
      <c r="H294" s="437"/>
    </row>
    <row r="295" spans="1:8" ht="19.5" customHeight="1">
      <c r="A295" s="362" t="s">
        <v>255</v>
      </c>
      <c r="B295" s="363">
        <v>0</v>
      </c>
      <c r="C295" s="363"/>
      <c r="D295" s="440"/>
      <c r="E295" s="62"/>
      <c r="F295" s="240"/>
      <c r="G295" s="62"/>
      <c r="H295" s="437"/>
    </row>
    <row r="296" spans="1:8" ht="19.5" customHeight="1">
      <c r="A296" s="362" t="s">
        <v>256</v>
      </c>
      <c r="B296" s="363">
        <v>0</v>
      </c>
      <c r="C296" s="363"/>
      <c r="D296" s="440"/>
      <c r="E296" s="62"/>
      <c r="F296" s="240"/>
      <c r="G296" s="62"/>
      <c r="H296" s="437"/>
    </row>
    <row r="297" spans="1:8" ht="19.5" customHeight="1">
      <c r="A297" s="362" t="s">
        <v>257</v>
      </c>
      <c r="B297" s="363">
        <v>0</v>
      </c>
      <c r="C297" s="363"/>
      <c r="D297" s="440"/>
      <c r="E297" s="62"/>
      <c r="F297" s="240"/>
      <c r="G297" s="62"/>
      <c r="H297" s="437"/>
    </row>
    <row r="298" spans="1:8" ht="19.5" customHeight="1">
      <c r="A298" s="362" t="s">
        <v>258</v>
      </c>
      <c r="B298" s="363">
        <v>3487</v>
      </c>
      <c r="C298" s="363">
        <f aca="true" t="shared" si="58" ref="C298:F298">SUM(C299:C306)</f>
        <v>4465</v>
      </c>
      <c r="D298" s="363">
        <f t="shared" si="58"/>
        <v>3202</v>
      </c>
      <c r="E298" s="62">
        <f t="shared" si="56"/>
        <v>71.71332586786114</v>
      </c>
      <c r="F298" s="240">
        <f t="shared" si="58"/>
        <v>3397</v>
      </c>
      <c r="G298" s="62">
        <f t="shared" si="57"/>
        <v>-5.740359140418016</v>
      </c>
      <c r="H298" s="437"/>
    </row>
    <row r="299" spans="1:8" ht="19.5" customHeight="1">
      <c r="A299" s="362" t="s">
        <v>76</v>
      </c>
      <c r="B299" s="363">
        <v>2291</v>
      </c>
      <c r="C299" s="363">
        <v>2782</v>
      </c>
      <c r="D299" s="440">
        <v>2293</v>
      </c>
      <c r="E299" s="62">
        <f t="shared" si="56"/>
        <v>82.42271746944644</v>
      </c>
      <c r="F299" s="240">
        <v>2183</v>
      </c>
      <c r="G299" s="62">
        <f t="shared" si="57"/>
        <v>5.038937242327073</v>
      </c>
      <c r="H299" s="437"/>
    </row>
    <row r="300" spans="1:8" ht="19.5" customHeight="1">
      <c r="A300" s="362" t="s">
        <v>77</v>
      </c>
      <c r="B300" s="363">
        <v>689</v>
      </c>
      <c r="C300" s="363">
        <v>1176</v>
      </c>
      <c r="D300" s="440">
        <v>835</v>
      </c>
      <c r="E300" s="62">
        <f t="shared" si="56"/>
        <v>71.00340136054422</v>
      </c>
      <c r="F300" s="240">
        <v>739</v>
      </c>
      <c r="G300" s="62">
        <f t="shared" si="57"/>
        <v>12.990527740189444</v>
      </c>
      <c r="H300" s="437"/>
    </row>
    <row r="301" spans="1:8" ht="19.5" customHeight="1">
      <c r="A301" s="362" t="s">
        <v>78</v>
      </c>
      <c r="B301" s="363">
        <v>0</v>
      </c>
      <c r="C301" s="363"/>
      <c r="D301" s="440"/>
      <c r="E301" s="62"/>
      <c r="F301" s="240"/>
      <c r="G301" s="62"/>
      <c r="H301" s="437"/>
    </row>
    <row r="302" spans="1:8" ht="19.5" customHeight="1">
      <c r="A302" s="362" t="s">
        <v>118</v>
      </c>
      <c r="B302" s="363">
        <v>242</v>
      </c>
      <c r="C302" s="363">
        <v>242</v>
      </c>
      <c r="D302" s="363">
        <v>74</v>
      </c>
      <c r="E302" s="62">
        <f aca="true" t="shared" si="59" ref="E302:E304">D302/C302*100</f>
        <v>30.57851239669421</v>
      </c>
      <c r="F302" s="240"/>
      <c r="G302" s="62"/>
      <c r="H302" s="437"/>
    </row>
    <row r="303" spans="1:8" ht="19.5" customHeight="1">
      <c r="A303" s="362" t="s">
        <v>259</v>
      </c>
      <c r="B303" s="363">
        <v>255</v>
      </c>
      <c r="C303" s="363">
        <v>255</v>
      </c>
      <c r="D303" s="440"/>
      <c r="E303" s="62">
        <f t="shared" si="59"/>
        <v>0</v>
      </c>
      <c r="F303" s="240">
        <v>56</v>
      </c>
      <c r="G303" s="62">
        <f>(D303-F303)/F303*100</f>
        <v>-100</v>
      </c>
      <c r="H303" s="437"/>
    </row>
    <row r="304" spans="1:8" ht="19.5" customHeight="1">
      <c r="A304" s="362" t="s">
        <v>260</v>
      </c>
      <c r="B304" s="363">
        <v>10</v>
      </c>
      <c r="C304" s="363">
        <v>10</v>
      </c>
      <c r="D304" s="440"/>
      <c r="E304" s="62">
        <f t="shared" si="59"/>
        <v>0</v>
      </c>
      <c r="F304" s="240"/>
      <c r="G304" s="62"/>
      <c r="H304" s="437"/>
    </row>
    <row r="305" spans="1:8" ht="19.5" customHeight="1">
      <c r="A305" s="362" t="s">
        <v>85</v>
      </c>
      <c r="B305" s="363">
        <v>0</v>
      </c>
      <c r="C305" s="363"/>
      <c r="D305" s="440"/>
      <c r="E305" s="62"/>
      <c r="F305" s="240"/>
      <c r="G305" s="62"/>
      <c r="H305" s="437"/>
    </row>
    <row r="306" spans="1:8" ht="19.5" customHeight="1">
      <c r="A306" s="362" t="s">
        <v>261</v>
      </c>
      <c r="B306" s="363">
        <v>0</v>
      </c>
      <c r="C306" s="363"/>
      <c r="D306" s="440"/>
      <c r="E306" s="62"/>
      <c r="F306" s="240">
        <v>419</v>
      </c>
      <c r="G306" s="62">
        <f>(D306-F306)/F306*100</f>
        <v>-100</v>
      </c>
      <c r="H306" s="437"/>
    </row>
    <row r="307" spans="1:8" ht="19.5" customHeight="1">
      <c r="A307" s="362" t="s">
        <v>262</v>
      </c>
      <c r="B307" s="363">
        <v>0</v>
      </c>
      <c r="C307" s="363"/>
      <c r="D307" s="363"/>
      <c r="E307" s="62"/>
      <c r="F307" s="240"/>
      <c r="G307" s="62"/>
      <c r="H307" s="437"/>
    </row>
    <row r="308" spans="1:8" ht="19.5" customHeight="1">
      <c r="A308" s="362" t="s">
        <v>76</v>
      </c>
      <c r="B308" s="363">
        <v>0</v>
      </c>
      <c r="C308" s="363"/>
      <c r="D308" s="363"/>
      <c r="E308" s="62"/>
      <c r="F308" s="240"/>
      <c r="G308" s="62"/>
      <c r="H308" s="437"/>
    </row>
    <row r="309" spans="1:8" ht="19.5" customHeight="1">
      <c r="A309" s="362" t="s">
        <v>77</v>
      </c>
      <c r="B309" s="363">
        <v>0</v>
      </c>
      <c r="C309" s="363"/>
      <c r="D309" s="440"/>
      <c r="E309" s="62"/>
      <c r="F309" s="240"/>
      <c r="G309" s="62"/>
      <c r="H309" s="437"/>
    </row>
    <row r="310" spans="1:8" ht="19.5" customHeight="1">
      <c r="A310" s="362" t="s">
        <v>78</v>
      </c>
      <c r="B310" s="363">
        <v>0</v>
      </c>
      <c r="C310" s="363"/>
      <c r="D310" s="440"/>
      <c r="E310" s="62"/>
      <c r="F310" s="240"/>
      <c r="G310" s="62"/>
      <c r="H310" s="437"/>
    </row>
    <row r="311" spans="1:8" ht="19.5" customHeight="1">
      <c r="A311" s="362" t="s">
        <v>263</v>
      </c>
      <c r="B311" s="363">
        <v>0</v>
      </c>
      <c r="C311" s="363"/>
      <c r="D311" s="440"/>
      <c r="E311" s="62"/>
      <c r="F311" s="240"/>
      <c r="G311" s="62"/>
      <c r="H311" s="437"/>
    </row>
    <row r="312" spans="1:8" ht="19.5" customHeight="1">
      <c r="A312" s="362" t="s">
        <v>85</v>
      </c>
      <c r="B312" s="363">
        <v>0</v>
      </c>
      <c r="C312" s="363"/>
      <c r="D312" s="440"/>
      <c r="E312" s="62"/>
      <c r="F312" s="240"/>
      <c r="G312" s="62"/>
      <c r="H312" s="437"/>
    </row>
    <row r="313" spans="1:8" ht="19.5" customHeight="1">
      <c r="A313" s="362" t="s">
        <v>264</v>
      </c>
      <c r="B313" s="363">
        <v>0</v>
      </c>
      <c r="C313" s="363"/>
      <c r="D313" s="440"/>
      <c r="E313" s="62"/>
      <c r="F313" s="240"/>
      <c r="G313" s="62"/>
      <c r="H313" s="437"/>
    </row>
    <row r="314" spans="1:8" ht="19.5" customHeight="1">
      <c r="A314" s="362" t="s">
        <v>265</v>
      </c>
      <c r="B314" s="363">
        <v>505</v>
      </c>
      <c r="C314" s="363">
        <f aca="true" t="shared" si="60" ref="C314:F314">SUM(C315:C321)</f>
        <v>511</v>
      </c>
      <c r="D314" s="363">
        <f t="shared" si="60"/>
        <v>541</v>
      </c>
      <c r="E314" s="62">
        <f aca="true" t="shared" si="61" ref="E314:E316">D314/C314*100</f>
        <v>105.87084148727985</v>
      </c>
      <c r="F314" s="240">
        <f t="shared" si="60"/>
        <v>576</v>
      </c>
      <c r="G314" s="62">
        <f aca="true" t="shared" si="62" ref="G314:G316">(D314-F314)/F314*100</f>
        <v>-6.076388888888888</v>
      </c>
      <c r="H314" s="437"/>
    </row>
    <row r="315" spans="1:8" ht="19.5" customHeight="1">
      <c r="A315" s="362" t="s">
        <v>76</v>
      </c>
      <c r="B315" s="363">
        <v>431</v>
      </c>
      <c r="C315" s="363">
        <v>431</v>
      </c>
      <c r="D315" s="440">
        <v>370</v>
      </c>
      <c r="E315" s="62">
        <f t="shared" si="61"/>
        <v>85.84686774941996</v>
      </c>
      <c r="F315" s="240">
        <v>400</v>
      </c>
      <c r="G315" s="62">
        <f t="shared" si="62"/>
        <v>-7.5</v>
      </c>
      <c r="H315" s="437"/>
    </row>
    <row r="316" spans="1:8" ht="19.5" customHeight="1">
      <c r="A316" s="362" t="s">
        <v>77</v>
      </c>
      <c r="B316" s="363">
        <v>74</v>
      </c>
      <c r="C316" s="363">
        <v>80</v>
      </c>
      <c r="D316" s="440">
        <v>171</v>
      </c>
      <c r="E316" s="62">
        <f t="shared" si="61"/>
        <v>213.75000000000003</v>
      </c>
      <c r="F316" s="240">
        <v>166</v>
      </c>
      <c r="G316" s="62">
        <f t="shared" si="62"/>
        <v>3.0120481927710845</v>
      </c>
      <c r="H316" s="437"/>
    </row>
    <row r="317" spans="1:8" ht="19.5" customHeight="1">
      <c r="A317" s="362" t="s">
        <v>78</v>
      </c>
      <c r="B317" s="363">
        <v>0</v>
      </c>
      <c r="C317" s="363"/>
      <c r="D317" s="440"/>
      <c r="E317" s="62"/>
      <c r="F317" s="240"/>
      <c r="G317" s="62"/>
      <c r="H317" s="437"/>
    </row>
    <row r="318" spans="1:8" ht="19.5" customHeight="1">
      <c r="A318" s="362" t="s">
        <v>266</v>
      </c>
      <c r="B318" s="363">
        <v>0</v>
      </c>
      <c r="C318" s="363"/>
      <c r="D318" s="440"/>
      <c r="E318" s="62"/>
      <c r="F318" s="240"/>
      <c r="G318" s="62"/>
      <c r="H318" s="437"/>
    </row>
    <row r="319" spans="1:8" ht="19.5" customHeight="1">
      <c r="A319" s="362" t="s">
        <v>267</v>
      </c>
      <c r="B319" s="363">
        <v>0</v>
      </c>
      <c r="C319" s="363"/>
      <c r="D319" s="440"/>
      <c r="E319" s="62"/>
      <c r="F319" s="240">
        <v>10</v>
      </c>
      <c r="G319" s="62">
        <f aca="true" t="shared" si="63" ref="G319:G324">(D319-F319)/F319*100</f>
        <v>-100</v>
      </c>
      <c r="H319" s="437"/>
    </row>
    <row r="320" spans="1:8" ht="19.5" customHeight="1">
      <c r="A320" s="362" t="s">
        <v>85</v>
      </c>
      <c r="B320" s="363">
        <v>0</v>
      </c>
      <c r="C320" s="363"/>
      <c r="D320" s="440"/>
      <c r="E320" s="62"/>
      <c r="F320" s="240"/>
      <c r="G320" s="62"/>
      <c r="H320" s="437"/>
    </row>
    <row r="321" spans="1:8" ht="19.5" customHeight="1">
      <c r="A321" s="362" t="s">
        <v>268</v>
      </c>
      <c r="B321" s="363">
        <v>0</v>
      </c>
      <c r="C321" s="363"/>
      <c r="D321" s="440"/>
      <c r="E321" s="62"/>
      <c r="F321" s="240"/>
      <c r="G321" s="62"/>
      <c r="H321" s="437"/>
    </row>
    <row r="322" spans="1:8" ht="19.5" customHeight="1">
      <c r="A322" s="362" t="s">
        <v>269</v>
      </c>
      <c r="B322" s="363">
        <v>770</v>
      </c>
      <c r="C322" s="363">
        <f aca="true" t="shared" si="64" ref="C322:F322">SUM(C323:C330)</f>
        <v>907</v>
      </c>
      <c r="D322" s="363">
        <f t="shared" si="64"/>
        <v>954</v>
      </c>
      <c r="E322" s="62">
        <f aca="true" t="shared" si="65" ref="E322:E324">D322/C322*100</f>
        <v>105.18191841234841</v>
      </c>
      <c r="F322" s="240">
        <f t="shared" si="64"/>
        <v>884</v>
      </c>
      <c r="G322" s="62">
        <f t="shared" si="63"/>
        <v>7.918552036199094</v>
      </c>
      <c r="H322" s="437"/>
    </row>
    <row r="323" spans="1:8" ht="19.5" customHeight="1">
      <c r="A323" s="362" t="s">
        <v>76</v>
      </c>
      <c r="B323" s="363">
        <v>703</v>
      </c>
      <c r="C323" s="363">
        <v>703</v>
      </c>
      <c r="D323" s="440">
        <v>696</v>
      </c>
      <c r="E323" s="62">
        <f t="shared" si="65"/>
        <v>99.00426742532005</v>
      </c>
      <c r="F323" s="240">
        <v>663</v>
      </c>
      <c r="G323" s="62">
        <f t="shared" si="63"/>
        <v>4.97737556561086</v>
      </c>
      <c r="H323" s="437"/>
    </row>
    <row r="324" spans="1:8" ht="19.5" customHeight="1">
      <c r="A324" s="362" t="s">
        <v>77</v>
      </c>
      <c r="B324" s="363">
        <v>17</v>
      </c>
      <c r="C324" s="363">
        <v>184</v>
      </c>
      <c r="D324" s="440">
        <v>83</v>
      </c>
      <c r="E324" s="62">
        <f t="shared" si="65"/>
        <v>45.108695652173914</v>
      </c>
      <c r="F324" s="240">
        <v>7</v>
      </c>
      <c r="G324" s="62">
        <f t="shared" si="63"/>
        <v>1085.7142857142858</v>
      </c>
      <c r="H324" s="437"/>
    </row>
    <row r="325" spans="1:8" ht="19.5" customHeight="1">
      <c r="A325" s="362" t="s">
        <v>78</v>
      </c>
      <c r="B325" s="363">
        <v>0</v>
      </c>
      <c r="C325" s="363"/>
      <c r="D325" s="440"/>
      <c r="E325" s="62"/>
      <c r="F325" s="240"/>
      <c r="G325" s="62"/>
      <c r="H325" s="437"/>
    </row>
    <row r="326" spans="1:8" ht="19.5" customHeight="1">
      <c r="A326" s="362" t="s">
        <v>270</v>
      </c>
      <c r="B326" s="363">
        <v>10</v>
      </c>
      <c r="C326" s="363">
        <v>10</v>
      </c>
      <c r="D326" s="440">
        <v>172</v>
      </c>
      <c r="E326" s="62">
        <f aca="true" t="shared" si="66" ref="E326:E333">D326/C326*100</f>
        <v>1720</v>
      </c>
      <c r="F326" s="240">
        <v>82</v>
      </c>
      <c r="G326" s="62">
        <f aca="true" t="shared" si="67" ref="G326:G333">(D326-F326)/F326*100</f>
        <v>109.75609756097562</v>
      </c>
      <c r="H326" s="437"/>
    </row>
    <row r="327" spans="1:8" ht="19.5" customHeight="1">
      <c r="A327" s="362" t="s">
        <v>271</v>
      </c>
      <c r="B327" s="363">
        <v>40</v>
      </c>
      <c r="C327" s="363">
        <v>10</v>
      </c>
      <c r="D327" s="440">
        <v>3</v>
      </c>
      <c r="E327" s="62">
        <f t="shared" si="66"/>
        <v>30</v>
      </c>
      <c r="F327" s="240">
        <v>132</v>
      </c>
      <c r="G327" s="62">
        <f t="shared" si="67"/>
        <v>-97.72727272727273</v>
      </c>
      <c r="H327" s="437"/>
    </row>
    <row r="328" spans="1:8" ht="19.5" customHeight="1">
      <c r="A328" s="362" t="s">
        <v>272</v>
      </c>
      <c r="B328" s="363">
        <v>0</v>
      </c>
      <c r="C328" s="363"/>
      <c r="D328" s="440"/>
      <c r="E328" s="62"/>
      <c r="F328" s="240"/>
      <c r="G328" s="62"/>
      <c r="H328" s="437"/>
    </row>
    <row r="329" spans="1:8" ht="19.5" customHeight="1">
      <c r="A329" s="362" t="s">
        <v>85</v>
      </c>
      <c r="B329" s="363">
        <v>0</v>
      </c>
      <c r="C329" s="363"/>
      <c r="D329" s="440"/>
      <c r="E329" s="62"/>
      <c r="F329" s="240"/>
      <c r="G329" s="62"/>
      <c r="H329" s="437"/>
    </row>
    <row r="330" spans="1:8" ht="19.5" customHeight="1">
      <c r="A330" s="362" t="s">
        <v>273</v>
      </c>
      <c r="B330" s="363">
        <v>0</v>
      </c>
      <c r="C330" s="363"/>
      <c r="D330" s="363"/>
      <c r="E330" s="62"/>
      <c r="F330" s="240"/>
      <c r="G330" s="62"/>
      <c r="H330" s="437"/>
    </row>
    <row r="331" spans="1:8" ht="19.5" customHeight="1">
      <c r="A331" s="362" t="s">
        <v>274</v>
      </c>
      <c r="B331" s="363">
        <v>638</v>
      </c>
      <c r="C331" s="363">
        <f aca="true" t="shared" si="68" ref="C331:F331">SUM(C332:C346)</f>
        <v>666</v>
      </c>
      <c r="D331" s="363">
        <f t="shared" si="68"/>
        <v>702</v>
      </c>
      <c r="E331" s="62">
        <f t="shared" si="66"/>
        <v>105.40540540540539</v>
      </c>
      <c r="F331" s="240">
        <f t="shared" si="68"/>
        <v>574</v>
      </c>
      <c r="G331" s="62">
        <f t="shared" si="67"/>
        <v>22.299651567944252</v>
      </c>
      <c r="H331" s="437"/>
    </row>
    <row r="332" spans="1:8" ht="19.5" customHeight="1">
      <c r="A332" s="362" t="s">
        <v>76</v>
      </c>
      <c r="B332" s="363">
        <v>604</v>
      </c>
      <c r="C332" s="363">
        <v>604</v>
      </c>
      <c r="D332" s="440">
        <v>579</v>
      </c>
      <c r="E332" s="62">
        <f t="shared" si="66"/>
        <v>95.86092715231787</v>
      </c>
      <c r="F332" s="240">
        <v>427</v>
      </c>
      <c r="G332" s="62">
        <f t="shared" si="67"/>
        <v>35.597189695550355</v>
      </c>
      <c r="H332" s="437"/>
    </row>
    <row r="333" spans="1:8" ht="19.5" customHeight="1">
      <c r="A333" s="362" t="s">
        <v>77</v>
      </c>
      <c r="B333" s="363">
        <v>7</v>
      </c>
      <c r="C333" s="363">
        <v>31</v>
      </c>
      <c r="D333" s="440">
        <v>119</v>
      </c>
      <c r="E333" s="62">
        <f t="shared" si="66"/>
        <v>383.8709677419355</v>
      </c>
      <c r="F333" s="240">
        <v>102</v>
      </c>
      <c r="G333" s="62">
        <f t="shared" si="67"/>
        <v>16.666666666666664</v>
      </c>
      <c r="H333" s="437"/>
    </row>
    <row r="334" spans="1:8" ht="19.5" customHeight="1">
      <c r="A334" s="362" t="s">
        <v>78</v>
      </c>
      <c r="B334" s="363">
        <v>0</v>
      </c>
      <c r="C334" s="363"/>
      <c r="D334" s="440"/>
      <c r="E334" s="62"/>
      <c r="F334" s="240"/>
      <c r="G334" s="62"/>
      <c r="H334" s="437"/>
    </row>
    <row r="335" spans="1:8" ht="19.5" customHeight="1">
      <c r="A335" s="362" t="s">
        <v>275</v>
      </c>
      <c r="B335" s="363">
        <v>6</v>
      </c>
      <c r="C335" s="363">
        <v>6</v>
      </c>
      <c r="D335" s="363"/>
      <c r="E335" s="62">
        <f aca="true" t="shared" si="69" ref="E335:E338">D335/C335*100</f>
        <v>0</v>
      </c>
      <c r="F335" s="240">
        <v>7</v>
      </c>
      <c r="G335" s="62">
        <f aca="true" t="shared" si="70" ref="G335:G338">(D335-F335)/F335*100</f>
        <v>-100</v>
      </c>
      <c r="H335" s="437"/>
    </row>
    <row r="336" spans="1:8" ht="19.5" customHeight="1">
      <c r="A336" s="362" t="s">
        <v>276</v>
      </c>
      <c r="B336" s="363">
        <v>2</v>
      </c>
      <c r="C336" s="363">
        <v>2</v>
      </c>
      <c r="D336" s="440"/>
      <c r="E336" s="62">
        <f t="shared" si="69"/>
        <v>0</v>
      </c>
      <c r="F336" s="240">
        <v>1</v>
      </c>
      <c r="G336" s="62">
        <f t="shared" si="70"/>
        <v>-100</v>
      </c>
      <c r="H336" s="437"/>
    </row>
    <row r="337" spans="1:8" ht="19.5" customHeight="1">
      <c r="A337" s="362" t="s">
        <v>277</v>
      </c>
      <c r="B337" s="363">
        <v>0</v>
      </c>
      <c r="C337" s="363"/>
      <c r="D337" s="440"/>
      <c r="E337" s="62"/>
      <c r="F337" s="240"/>
      <c r="G337" s="62"/>
      <c r="H337" s="437"/>
    </row>
    <row r="338" spans="1:8" ht="19.5" customHeight="1">
      <c r="A338" s="362" t="s">
        <v>278</v>
      </c>
      <c r="B338" s="363">
        <v>0</v>
      </c>
      <c r="C338" s="363">
        <v>4</v>
      </c>
      <c r="D338" s="440">
        <v>4</v>
      </c>
      <c r="E338" s="62">
        <f t="shared" si="69"/>
        <v>100</v>
      </c>
      <c r="F338" s="240">
        <v>19</v>
      </c>
      <c r="G338" s="62">
        <f t="shared" si="70"/>
        <v>-78.94736842105263</v>
      </c>
      <c r="H338" s="437"/>
    </row>
    <row r="339" spans="1:8" ht="19.5" customHeight="1">
      <c r="A339" s="362" t="s">
        <v>279</v>
      </c>
      <c r="B339" s="363">
        <v>0</v>
      </c>
      <c r="C339" s="363"/>
      <c r="D339" s="363"/>
      <c r="E339" s="62"/>
      <c r="F339" s="240"/>
      <c r="G339" s="62"/>
      <c r="H339" s="437"/>
    </row>
    <row r="340" spans="1:8" ht="19.5" customHeight="1">
      <c r="A340" s="362" t="s">
        <v>280</v>
      </c>
      <c r="B340" s="363">
        <v>0</v>
      </c>
      <c r="C340" s="363"/>
      <c r="D340" s="363"/>
      <c r="E340" s="62"/>
      <c r="F340" s="363"/>
      <c r="G340" s="62"/>
      <c r="H340" s="437"/>
    </row>
    <row r="341" spans="1:8" ht="19.5" customHeight="1">
      <c r="A341" s="362" t="s">
        <v>281</v>
      </c>
      <c r="B341" s="363">
        <v>14</v>
      </c>
      <c r="C341" s="363">
        <v>14</v>
      </c>
      <c r="D341" s="440"/>
      <c r="E341" s="62">
        <f>D341/C341*100</f>
        <v>0</v>
      </c>
      <c r="F341" s="240">
        <v>18</v>
      </c>
      <c r="G341" s="62">
        <f>(D341-F341)/F341*100</f>
        <v>-100</v>
      </c>
      <c r="H341" s="437"/>
    </row>
    <row r="342" spans="1:8" ht="19.5" customHeight="1">
      <c r="A342" s="362" t="s">
        <v>282</v>
      </c>
      <c r="B342" s="363">
        <v>0</v>
      </c>
      <c r="C342" s="363"/>
      <c r="D342" s="440"/>
      <c r="E342" s="62"/>
      <c r="F342" s="240"/>
      <c r="G342" s="62"/>
      <c r="H342" s="437"/>
    </row>
    <row r="343" spans="1:8" ht="19.5" customHeight="1">
      <c r="A343" s="362" t="s">
        <v>283</v>
      </c>
      <c r="B343" s="363">
        <v>0</v>
      </c>
      <c r="C343" s="363"/>
      <c r="D343" s="440"/>
      <c r="E343" s="62"/>
      <c r="F343" s="240"/>
      <c r="G343" s="62"/>
      <c r="H343" s="437"/>
    </row>
    <row r="344" spans="1:8" ht="19.5" customHeight="1">
      <c r="A344" s="362" t="s">
        <v>118</v>
      </c>
      <c r="B344" s="363">
        <v>0</v>
      </c>
      <c r="C344" s="363"/>
      <c r="D344" s="440"/>
      <c r="E344" s="62"/>
      <c r="F344" s="240"/>
      <c r="G344" s="62"/>
      <c r="H344" s="437"/>
    </row>
    <row r="345" spans="1:8" ht="19.5" customHeight="1">
      <c r="A345" s="362" t="s">
        <v>85</v>
      </c>
      <c r="B345" s="363">
        <v>0</v>
      </c>
      <c r="C345" s="363"/>
      <c r="D345" s="440"/>
      <c r="E345" s="62"/>
      <c r="F345" s="240"/>
      <c r="G345" s="62"/>
      <c r="H345" s="437"/>
    </row>
    <row r="346" spans="1:8" ht="19.5" customHeight="1">
      <c r="A346" s="362" t="s">
        <v>284</v>
      </c>
      <c r="B346" s="363">
        <v>5</v>
      </c>
      <c r="C346" s="363">
        <v>5</v>
      </c>
      <c r="D346" s="440"/>
      <c r="E346" s="62"/>
      <c r="F346" s="240"/>
      <c r="G346" s="62"/>
      <c r="H346" s="437"/>
    </row>
    <row r="347" spans="1:8" ht="19.5" customHeight="1">
      <c r="A347" s="362" t="s">
        <v>285</v>
      </c>
      <c r="B347" s="363">
        <v>0</v>
      </c>
      <c r="C347" s="363"/>
      <c r="D347" s="440"/>
      <c r="E347" s="62"/>
      <c r="F347" s="240"/>
      <c r="G347" s="62"/>
      <c r="H347" s="437"/>
    </row>
    <row r="348" spans="1:8" ht="19.5" customHeight="1">
      <c r="A348" s="362" t="s">
        <v>76</v>
      </c>
      <c r="B348" s="363">
        <v>0</v>
      </c>
      <c r="C348" s="363"/>
      <c r="D348" s="440"/>
      <c r="E348" s="62"/>
      <c r="F348" s="240"/>
      <c r="G348" s="62"/>
      <c r="H348" s="437"/>
    </row>
    <row r="349" spans="1:8" ht="19.5" customHeight="1">
      <c r="A349" s="362" t="s">
        <v>286</v>
      </c>
      <c r="B349" s="363">
        <v>0</v>
      </c>
      <c r="C349" s="363"/>
      <c r="D349" s="440"/>
      <c r="E349" s="62"/>
      <c r="F349" s="240"/>
      <c r="G349" s="62"/>
      <c r="H349" s="437"/>
    </row>
    <row r="350" spans="1:8" ht="19.5" customHeight="1">
      <c r="A350" s="362" t="s">
        <v>76</v>
      </c>
      <c r="B350" s="363">
        <v>0</v>
      </c>
      <c r="C350" s="363"/>
      <c r="D350" s="440"/>
      <c r="E350" s="62"/>
      <c r="F350" s="240"/>
      <c r="G350" s="62"/>
      <c r="H350" s="437"/>
    </row>
    <row r="351" spans="1:8" ht="19.5" customHeight="1">
      <c r="A351" s="362" t="s">
        <v>287</v>
      </c>
      <c r="B351" s="363">
        <v>0</v>
      </c>
      <c r="C351" s="363"/>
      <c r="D351" s="440"/>
      <c r="E351" s="62"/>
      <c r="F351" s="240"/>
      <c r="G351" s="62"/>
      <c r="H351" s="437"/>
    </row>
    <row r="352" spans="1:8" ht="19.5" customHeight="1">
      <c r="A352" s="362" t="s">
        <v>76</v>
      </c>
      <c r="B352" s="363">
        <v>0</v>
      </c>
      <c r="C352" s="363"/>
      <c r="D352" s="440"/>
      <c r="E352" s="62"/>
      <c r="F352" s="240"/>
      <c r="G352" s="62"/>
      <c r="H352" s="437"/>
    </row>
    <row r="353" spans="1:8" ht="19.5" customHeight="1">
      <c r="A353" s="362" t="s">
        <v>288</v>
      </c>
      <c r="B353" s="363">
        <v>0</v>
      </c>
      <c r="C353" s="363"/>
      <c r="D353" s="440"/>
      <c r="E353" s="62"/>
      <c r="F353" s="240"/>
      <c r="G353" s="62"/>
      <c r="H353" s="437"/>
    </row>
    <row r="354" spans="1:8" ht="19.5" customHeight="1">
      <c r="A354" s="362" t="s">
        <v>76</v>
      </c>
      <c r="B354" s="363">
        <v>0</v>
      </c>
      <c r="C354" s="363"/>
      <c r="D354" s="363"/>
      <c r="E354" s="62"/>
      <c r="F354" s="240"/>
      <c r="G354" s="62"/>
      <c r="H354" s="437"/>
    </row>
    <row r="355" spans="1:8" ht="19.5" customHeight="1">
      <c r="A355" s="362" t="s">
        <v>289</v>
      </c>
      <c r="B355" s="363">
        <v>0</v>
      </c>
      <c r="C355" s="363"/>
      <c r="D355" s="363">
        <f>D356</f>
        <v>40</v>
      </c>
      <c r="E355" s="62"/>
      <c r="F355" s="240">
        <f>F356</f>
        <v>49</v>
      </c>
      <c r="G355" s="62">
        <f aca="true" t="shared" si="71" ref="G355:G359">(D355-F355)/F355*100</f>
        <v>-18.367346938775512</v>
      </c>
      <c r="H355" s="437"/>
    </row>
    <row r="356" spans="1:8" ht="19.5" customHeight="1">
      <c r="A356" s="362" t="s">
        <v>290</v>
      </c>
      <c r="B356" s="363">
        <v>0</v>
      </c>
      <c r="C356" s="363"/>
      <c r="D356" s="440">
        <v>40</v>
      </c>
      <c r="E356" s="62"/>
      <c r="F356" s="240">
        <v>49</v>
      </c>
      <c r="G356" s="62">
        <f t="shared" si="71"/>
        <v>-18.367346938775512</v>
      </c>
      <c r="H356" s="437"/>
    </row>
    <row r="357" spans="1:8" ht="19.5" customHeight="1">
      <c r="A357" s="362" t="s">
        <v>291</v>
      </c>
      <c r="B357" s="363">
        <v>19240</v>
      </c>
      <c r="C357" s="363">
        <f>C358+C363+C372+C393+C397+C410</f>
        <v>27606</v>
      </c>
      <c r="D357" s="363">
        <f>D358+D363+D372+D393+D397+D410</f>
        <v>30801</v>
      </c>
      <c r="E357" s="62">
        <f aca="true" t="shared" si="72" ref="E357:E360">D357/C357*100</f>
        <v>111.57357096283415</v>
      </c>
      <c r="F357" s="240">
        <f>F358+F363+F372+F379+F385+F389+F393+F397+F403+F410</f>
        <v>29508</v>
      </c>
      <c r="G357" s="62">
        <f t="shared" si="71"/>
        <v>4.381862545750305</v>
      </c>
      <c r="H357" s="437"/>
    </row>
    <row r="358" spans="1:8" ht="19.5" customHeight="1">
      <c r="A358" s="362" t="s">
        <v>292</v>
      </c>
      <c r="B358" s="363">
        <v>727</v>
      </c>
      <c r="C358" s="363">
        <f aca="true" t="shared" si="73" ref="C358:F358">SUM(C359:C362)</f>
        <v>727</v>
      </c>
      <c r="D358" s="363">
        <f t="shared" si="73"/>
        <v>979</v>
      </c>
      <c r="E358" s="62">
        <f t="shared" si="72"/>
        <v>134.66299862448417</v>
      </c>
      <c r="F358" s="240">
        <f t="shared" si="73"/>
        <v>983</v>
      </c>
      <c r="G358" s="62">
        <f t="shared" si="71"/>
        <v>-0.40691759918616477</v>
      </c>
      <c r="H358" s="437"/>
    </row>
    <row r="359" spans="1:8" ht="19.5" customHeight="1">
      <c r="A359" s="362" t="s">
        <v>76</v>
      </c>
      <c r="B359" s="363">
        <v>386</v>
      </c>
      <c r="C359" s="363">
        <v>386</v>
      </c>
      <c r="D359" s="440">
        <v>647</v>
      </c>
      <c r="E359" s="62">
        <f t="shared" si="72"/>
        <v>167.61658031088083</v>
      </c>
      <c r="F359" s="240">
        <v>607</v>
      </c>
      <c r="G359" s="62">
        <f t="shared" si="71"/>
        <v>6.589785831960461</v>
      </c>
      <c r="H359" s="437"/>
    </row>
    <row r="360" spans="1:8" ht="19.5" customHeight="1">
      <c r="A360" s="362" t="s">
        <v>77</v>
      </c>
      <c r="B360" s="363">
        <v>91</v>
      </c>
      <c r="C360" s="363">
        <v>91</v>
      </c>
      <c r="D360" s="440">
        <v>2</v>
      </c>
      <c r="E360" s="62">
        <f t="shared" si="72"/>
        <v>2.197802197802198</v>
      </c>
      <c r="F360" s="240"/>
      <c r="G360" s="62"/>
      <c r="H360" s="437"/>
    </row>
    <row r="361" spans="1:8" ht="19.5" customHeight="1">
      <c r="A361" s="362" t="s">
        <v>78</v>
      </c>
      <c r="B361" s="363">
        <v>0</v>
      </c>
      <c r="C361" s="363"/>
      <c r="D361" s="440"/>
      <c r="E361" s="62"/>
      <c r="F361" s="240"/>
      <c r="G361" s="62"/>
      <c r="H361" s="437"/>
    </row>
    <row r="362" spans="1:8" ht="19.5" customHeight="1">
      <c r="A362" s="362" t="s">
        <v>293</v>
      </c>
      <c r="B362" s="363">
        <v>250</v>
      </c>
      <c r="C362" s="363">
        <v>250</v>
      </c>
      <c r="D362" s="440">
        <v>330</v>
      </c>
      <c r="E362" s="62">
        <f aca="true" t="shared" si="74" ref="E362:E367">D362/C362*100</f>
        <v>132</v>
      </c>
      <c r="F362" s="240">
        <v>376</v>
      </c>
      <c r="G362" s="62">
        <f aca="true" t="shared" si="75" ref="G362:G368">(D362-F362)/F362*100</f>
        <v>-12.23404255319149</v>
      </c>
      <c r="H362" s="437"/>
    </row>
    <row r="363" spans="1:8" ht="19.5" customHeight="1">
      <c r="A363" s="362" t="s">
        <v>294</v>
      </c>
      <c r="B363" s="363">
        <v>17782</v>
      </c>
      <c r="C363" s="363">
        <f aca="true" t="shared" si="76" ref="C363:F363">SUM(C364:C371)</f>
        <v>25837</v>
      </c>
      <c r="D363" s="363">
        <f t="shared" si="76"/>
        <v>28014</v>
      </c>
      <c r="E363" s="62">
        <f t="shared" si="74"/>
        <v>108.4259008398808</v>
      </c>
      <c r="F363" s="240">
        <f t="shared" si="76"/>
        <v>26767</v>
      </c>
      <c r="G363" s="62">
        <f t="shared" si="75"/>
        <v>4.658721560130011</v>
      </c>
      <c r="H363" s="437"/>
    </row>
    <row r="364" spans="1:8" ht="19.5" customHeight="1">
      <c r="A364" s="362" t="s">
        <v>295</v>
      </c>
      <c r="B364" s="363">
        <v>1412</v>
      </c>
      <c r="C364" s="363">
        <v>5673</v>
      </c>
      <c r="D364" s="440">
        <v>2939</v>
      </c>
      <c r="E364" s="62">
        <f t="shared" si="74"/>
        <v>51.80680416005641</v>
      </c>
      <c r="F364" s="240">
        <v>1073</v>
      </c>
      <c r="G364" s="62">
        <f t="shared" si="75"/>
        <v>173.9049394221808</v>
      </c>
      <c r="H364" s="437"/>
    </row>
    <row r="365" spans="1:8" ht="19.5" customHeight="1">
      <c r="A365" s="362" t="s">
        <v>296</v>
      </c>
      <c r="B365" s="363">
        <v>8864</v>
      </c>
      <c r="C365" s="363">
        <v>8647</v>
      </c>
      <c r="D365" s="363">
        <v>17034</v>
      </c>
      <c r="E365" s="62">
        <f t="shared" si="74"/>
        <v>196.99317682433212</v>
      </c>
      <c r="F365" s="240">
        <v>15175</v>
      </c>
      <c r="G365" s="62">
        <f t="shared" si="75"/>
        <v>12.250411861614499</v>
      </c>
      <c r="H365" s="437"/>
    </row>
    <row r="366" spans="1:8" ht="19.5" customHeight="1">
      <c r="A366" s="362" t="s">
        <v>297</v>
      </c>
      <c r="B366" s="363">
        <v>3872</v>
      </c>
      <c r="C366" s="363">
        <v>3872</v>
      </c>
      <c r="D366" s="440">
        <v>4294</v>
      </c>
      <c r="E366" s="62">
        <f t="shared" si="74"/>
        <v>110.89876033057851</v>
      </c>
      <c r="F366" s="240">
        <v>6027</v>
      </c>
      <c r="G366" s="62">
        <f t="shared" si="75"/>
        <v>-28.753940600630497</v>
      </c>
      <c r="H366" s="437"/>
    </row>
    <row r="367" spans="1:8" ht="19.5" customHeight="1">
      <c r="A367" s="362" t="s">
        <v>298</v>
      </c>
      <c r="B367" s="363">
        <v>2990</v>
      </c>
      <c r="C367" s="363">
        <v>3648</v>
      </c>
      <c r="D367" s="440">
        <v>3747</v>
      </c>
      <c r="E367" s="62">
        <f t="shared" si="74"/>
        <v>102.7138157894737</v>
      </c>
      <c r="F367" s="240">
        <v>4224</v>
      </c>
      <c r="G367" s="62">
        <f t="shared" si="75"/>
        <v>-11.292613636363637</v>
      </c>
      <c r="H367" s="437"/>
    </row>
    <row r="368" spans="1:8" ht="19.5" customHeight="1">
      <c r="A368" s="362" t="s">
        <v>299</v>
      </c>
      <c r="B368" s="363">
        <v>0</v>
      </c>
      <c r="C368" s="363"/>
      <c r="D368" s="440"/>
      <c r="E368" s="62"/>
      <c r="F368" s="240">
        <v>268</v>
      </c>
      <c r="G368" s="62">
        <f t="shared" si="75"/>
        <v>-100</v>
      </c>
      <c r="H368" s="437"/>
    </row>
    <row r="369" spans="1:8" ht="19.5" customHeight="1">
      <c r="A369" s="362" t="s">
        <v>300</v>
      </c>
      <c r="B369" s="363">
        <v>0</v>
      </c>
      <c r="C369" s="363"/>
      <c r="D369" s="440"/>
      <c r="E369" s="62"/>
      <c r="F369" s="240"/>
      <c r="G369" s="62"/>
      <c r="H369" s="437"/>
    </row>
    <row r="370" spans="1:8" ht="19.5" customHeight="1">
      <c r="A370" s="362" t="s">
        <v>301</v>
      </c>
      <c r="B370" s="363">
        <v>0</v>
      </c>
      <c r="C370" s="363"/>
      <c r="D370" s="440"/>
      <c r="E370" s="62"/>
      <c r="F370" s="240"/>
      <c r="G370" s="62"/>
      <c r="H370" s="437"/>
    </row>
    <row r="371" spans="1:8" ht="19.5" customHeight="1">
      <c r="A371" s="362" t="s">
        <v>302</v>
      </c>
      <c r="B371" s="363">
        <v>644</v>
      </c>
      <c r="C371" s="363">
        <v>3997</v>
      </c>
      <c r="D371" s="440"/>
      <c r="E371" s="62">
        <f aca="true" t="shared" si="77" ref="E371:E376">D371/C371*100</f>
        <v>0</v>
      </c>
      <c r="F371" s="240"/>
      <c r="G371" s="62"/>
      <c r="H371" s="437"/>
    </row>
    <row r="372" spans="1:8" ht="19.5" customHeight="1">
      <c r="A372" s="362" t="s">
        <v>303</v>
      </c>
      <c r="B372" s="363">
        <v>479</v>
      </c>
      <c r="C372" s="363">
        <f aca="true" t="shared" si="78" ref="C372:F372">SUM(C373:C378)</f>
        <v>622</v>
      </c>
      <c r="D372" s="363">
        <f t="shared" si="78"/>
        <v>944</v>
      </c>
      <c r="E372" s="62">
        <f t="shared" si="77"/>
        <v>151.7684887459807</v>
      </c>
      <c r="F372" s="240">
        <f t="shared" si="78"/>
        <v>1101</v>
      </c>
      <c r="G372" s="62">
        <f>(D372-F372)/F372*100</f>
        <v>-14.259763851044504</v>
      </c>
      <c r="H372" s="437"/>
    </row>
    <row r="373" spans="1:8" ht="19.5" customHeight="1">
      <c r="A373" s="362" t="s">
        <v>304</v>
      </c>
      <c r="B373" s="363">
        <v>0</v>
      </c>
      <c r="C373" s="363"/>
      <c r="D373" s="440"/>
      <c r="E373" s="62"/>
      <c r="F373" s="240"/>
      <c r="G373" s="62"/>
      <c r="H373" s="437"/>
    </row>
    <row r="374" spans="1:8" ht="19.5" customHeight="1">
      <c r="A374" s="362" t="s">
        <v>305</v>
      </c>
      <c r="B374" s="363">
        <v>0</v>
      </c>
      <c r="C374" s="363">
        <v>143</v>
      </c>
      <c r="D374" s="440"/>
      <c r="E374" s="62"/>
      <c r="F374" s="240"/>
      <c r="G374" s="62"/>
      <c r="H374" s="437"/>
    </row>
    <row r="375" spans="1:8" ht="19.5" customHeight="1">
      <c r="A375" s="362" t="s">
        <v>306</v>
      </c>
      <c r="B375" s="363">
        <v>0</v>
      </c>
      <c r="C375" s="363"/>
      <c r="D375" s="440"/>
      <c r="E375" s="62"/>
      <c r="F375" s="240"/>
      <c r="G375" s="62"/>
      <c r="H375" s="437"/>
    </row>
    <row r="376" spans="1:8" ht="19.5" customHeight="1">
      <c r="A376" s="362" t="s">
        <v>307</v>
      </c>
      <c r="B376" s="363">
        <v>479</v>
      </c>
      <c r="C376" s="363">
        <v>479</v>
      </c>
      <c r="D376" s="440">
        <v>944</v>
      </c>
      <c r="E376" s="62">
        <f t="shared" si="77"/>
        <v>197.07724425887264</v>
      </c>
      <c r="F376" s="240">
        <v>1101</v>
      </c>
      <c r="G376" s="62">
        <f>(D376-F376)/F376*100</f>
        <v>-14.259763851044504</v>
      </c>
      <c r="H376" s="437"/>
    </row>
    <row r="377" spans="1:8" ht="19.5" customHeight="1">
      <c r="A377" s="362" t="s">
        <v>308</v>
      </c>
      <c r="B377" s="363">
        <v>0</v>
      </c>
      <c r="C377" s="363"/>
      <c r="D377" s="363"/>
      <c r="E377" s="62"/>
      <c r="F377" s="240"/>
      <c r="G377" s="62"/>
      <c r="H377" s="437"/>
    </row>
    <row r="378" spans="1:8" ht="19.5" customHeight="1">
      <c r="A378" s="362" t="s">
        <v>309</v>
      </c>
      <c r="B378" s="363">
        <v>0</v>
      </c>
      <c r="C378" s="363"/>
      <c r="D378" s="440"/>
      <c r="E378" s="62"/>
      <c r="F378" s="240"/>
      <c r="G378" s="62"/>
      <c r="H378" s="437"/>
    </row>
    <row r="379" spans="1:8" ht="19.5" customHeight="1">
      <c r="A379" s="362" t="s">
        <v>310</v>
      </c>
      <c r="B379" s="363">
        <v>0</v>
      </c>
      <c r="C379" s="363"/>
      <c r="D379" s="440"/>
      <c r="E379" s="62"/>
      <c r="F379" s="240"/>
      <c r="G379" s="62"/>
      <c r="H379" s="437"/>
    </row>
    <row r="380" spans="1:8" ht="19.5" customHeight="1">
      <c r="A380" s="362" t="s">
        <v>311</v>
      </c>
      <c r="B380" s="363">
        <v>0</v>
      </c>
      <c r="C380" s="363"/>
      <c r="D380" s="440"/>
      <c r="E380" s="62"/>
      <c r="F380" s="240"/>
      <c r="G380" s="62"/>
      <c r="H380" s="437"/>
    </row>
    <row r="381" spans="1:8" ht="19.5" customHeight="1">
      <c r="A381" s="362" t="s">
        <v>312</v>
      </c>
      <c r="B381" s="363">
        <v>0</v>
      </c>
      <c r="C381" s="363"/>
      <c r="D381" s="440"/>
      <c r="E381" s="62"/>
      <c r="F381" s="240"/>
      <c r="G381" s="62"/>
      <c r="H381" s="437"/>
    </row>
    <row r="382" spans="1:8" ht="19.5" customHeight="1">
      <c r="A382" s="362" t="s">
        <v>313</v>
      </c>
      <c r="B382" s="363">
        <v>0</v>
      </c>
      <c r="C382" s="363"/>
      <c r="D382" s="440"/>
      <c r="E382" s="62"/>
      <c r="F382" s="240"/>
      <c r="G382" s="62"/>
      <c r="H382" s="437"/>
    </row>
    <row r="383" spans="1:8" ht="19.5" customHeight="1">
      <c r="A383" s="362" t="s">
        <v>314</v>
      </c>
      <c r="B383" s="363">
        <v>0</v>
      </c>
      <c r="C383" s="363"/>
      <c r="D383" s="440"/>
      <c r="E383" s="62"/>
      <c r="F383" s="240"/>
      <c r="G383" s="62"/>
      <c r="H383" s="437"/>
    </row>
    <row r="384" spans="1:8" ht="19.5" customHeight="1">
      <c r="A384" s="362" t="s">
        <v>315</v>
      </c>
      <c r="B384" s="363">
        <v>0</v>
      </c>
      <c r="C384" s="363"/>
      <c r="D384" s="440"/>
      <c r="E384" s="62"/>
      <c r="F384" s="240"/>
      <c r="G384" s="62"/>
      <c r="H384" s="437"/>
    </row>
    <row r="385" spans="1:8" ht="19.5" customHeight="1">
      <c r="A385" s="362" t="s">
        <v>316</v>
      </c>
      <c r="B385" s="363">
        <v>0</v>
      </c>
      <c r="C385" s="363"/>
      <c r="D385" s="440"/>
      <c r="E385" s="62"/>
      <c r="F385" s="240"/>
      <c r="G385" s="62"/>
      <c r="H385" s="437"/>
    </row>
    <row r="386" spans="1:8" ht="19.5" customHeight="1">
      <c r="A386" s="362" t="s">
        <v>317</v>
      </c>
      <c r="B386" s="363">
        <v>0</v>
      </c>
      <c r="C386" s="363"/>
      <c r="D386" s="440"/>
      <c r="E386" s="62"/>
      <c r="F386" s="240"/>
      <c r="G386" s="62"/>
      <c r="H386" s="437"/>
    </row>
    <row r="387" spans="1:8" ht="19.5" customHeight="1">
      <c r="A387" s="362" t="s">
        <v>318</v>
      </c>
      <c r="B387" s="363">
        <v>0</v>
      </c>
      <c r="C387" s="363"/>
      <c r="D387" s="440"/>
      <c r="E387" s="62"/>
      <c r="F387" s="240"/>
      <c r="G387" s="62"/>
      <c r="H387" s="437"/>
    </row>
    <row r="388" spans="1:8" ht="19.5" customHeight="1">
      <c r="A388" s="362" t="s">
        <v>319</v>
      </c>
      <c r="B388" s="363">
        <v>0</v>
      </c>
      <c r="C388" s="363"/>
      <c r="D388" s="363"/>
      <c r="E388" s="62"/>
      <c r="F388" s="241"/>
      <c r="G388" s="62"/>
      <c r="H388" s="437"/>
    </row>
    <row r="389" spans="1:8" ht="19.5" customHeight="1">
      <c r="A389" s="362" t="s">
        <v>320</v>
      </c>
      <c r="B389" s="363">
        <v>0</v>
      </c>
      <c r="C389" s="363"/>
      <c r="D389" s="440"/>
      <c r="E389" s="62"/>
      <c r="F389" s="240"/>
      <c r="G389" s="62"/>
      <c r="H389" s="437"/>
    </row>
    <row r="390" spans="1:8" ht="19.5" customHeight="1">
      <c r="A390" s="362" t="s">
        <v>321</v>
      </c>
      <c r="B390" s="363">
        <v>0</v>
      </c>
      <c r="C390" s="363"/>
      <c r="D390" s="440"/>
      <c r="E390" s="62"/>
      <c r="F390" s="240"/>
      <c r="G390" s="62"/>
      <c r="H390" s="437"/>
    </row>
    <row r="391" spans="1:8" ht="19.5" customHeight="1">
      <c r="A391" s="362" t="s">
        <v>322</v>
      </c>
      <c r="B391" s="363">
        <v>0</v>
      </c>
      <c r="C391" s="363"/>
      <c r="D391" s="440"/>
      <c r="E391" s="62"/>
      <c r="F391" s="240"/>
      <c r="G391" s="62"/>
      <c r="H391" s="437"/>
    </row>
    <row r="392" spans="1:8" ht="19.5" customHeight="1">
      <c r="A392" s="362" t="s">
        <v>323</v>
      </c>
      <c r="B392" s="363">
        <v>0</v>
      </c>
      <c r="C392" s="363"/>
      <c r="D392" s="440"/>
      <c r="E392" s="62"/>
      <c r="F392" s="240"/>
      <c r="G392" s="62"/>
      <c r="H392" s="437"/>
    </row>
    <row r="393" spans="1:8" ht="19.5" customHeight="1">
      <c r="A393" s="362" t="s">
        <v>324</v>
      </c>
      <c r="B393" s="363">
        <v>225</v>
      </c>
      <c r="C393" s="363">
        <f aca="true" t="shared" si="79" ref="C393:F393">SUM(C394:C396)</f>
        <v>225</v>
      </c>
      <c r="D393" s="363">
        <f t="shared" si="79"/>
        <v>395</v>
      </c>
      <c r="E393" s="62">
        <f aca="true" t="shared" si="80" ref="E393:E399">D393/C393*100</f>
        <v>175.55555555555554</v>
      </c>
      <c r="F393" s="240">
        <f t="shared" si="79"/>
        <v>342</v>
      </c>
      <c r="G393" s="62">
        <f aca="true" t="shared" si="81" ref="G393:G397">(D393-F393)/F393*100</f>
        <v>15.497076023391813</v>
      </c>
      <c r="H393" s="437"/>
    </row>
    <row r="394" spans="1:8" ht="19.5" customHeight="1">
      <c r="A394" s="362" t="s">
        <v>325</v>
      </c>
      <c r="B394" s="363">
        <v>225</v>
      </c>
      <c r="C394" s="363">
        <v>225</v>
      </c>
      <c r="D394" s="440">
        <v>395</v>
      </c>
      <c r="E394" s="62">
        <f t="shared" si="80"/>
        <v>175.55555555555554</v>
      </c>
      <c r="F394" s="240">
        <v>342</v>
      </c>
      <c r="G394" s="62">
        <f t="shared" si="81"/>
        <v>15.497076023391813</v>
      </c>
      <c r="H394" s="437"/>
    </row>
    <row r="395" spans="1:8" ht="19.5" customHeight="1">
      <c r="A395" s="362" t="s">
        <v>326</v>
      </c>
      <c r="B395" s="363">
        <v>0</v>
      </c>
      <c r="C395" s="363"/>
      <c r="D395" s="440"/>
      <c r="E395" s="62"/>
      <c r="F395" s="240"/>
      <c r="G395" s="62"/>
      <c r="H395" s="437"/>
    </row>
    <row r="396" spans="1:8" ht="19.5" customHeight="1">
      <c r="A396" s="362" t="s">
        <v>327</v>
      </c>
      <c r="B396" s="363">
        <v>0</v>
      </c>
      <c r="C396" s="363"/>
      <c r="D396" s="363"/>
      <c r="E396" s="62"/>
      <c r="F396" s="240"/>
      <c r="G396" s="62"/>
      <c r="H396" s="437"/>
    </row>
    <row r="397" spans="1:8" ht="19.5" customHeight="1">
      <c r="A397" s="362" t="s">
        <v>328</v>
      </c>
      <c r="B397" s="363">
        <v>27</v>
      </c>
      <c r="C397" s="363">
        <f aca="true" t="shared" si="82" ref="C397:F397">SUM(C398:C402)</f>
        <v>27</v>
      </c>
      <c r="D397" s="363">
        <f t="shared" si="82"/>
        <v>63</v>
      </c>
      <c r="E397" s="62">
        <f t="shared" si="80"/>
        <v>233.33333333333334</v>
      </c>
      <c r="F397" s="240">
        <f t="shared" si="82"/>
        <v>240</v>
      </c>
      <c r="G397" s="62">
        <f t="shared" si="81"/>
        <v>-73.75</v>
      </c>
      <c r="H397" s="437"/>
    </row>
    <row r="398" spans="1:8" ht="19.5" customHeight="1">
      <c r="A398" s="362" t="s">
        <v>329</v>
      </c>
      <c r="B398" s="363">
        <v>3</v>
      </c>
      <c r="C398" s="363">
        <v>3</v>
      </c>
      <c r="D398" s="440"/>
      <c r="E398" s="62">
        <f t="shared" si="80"/>
        <v>0</v>
      </c>
      <c r="F398" s="240"/>
      <c r="G398" s="62"/>
      <c r="H398" s="437"/>
    </row>
    <row r="399" spans="1:8" ht="19.5" customHeight="1">
      <c r="A399" s="362" t="s">
        <v>330</v>
      </c>
      <c r="B399" s="363">
        <v>24</v>
      </c>
      <c r="C399" s="363">
        <v>24</v>
      </c>
      <c r="D399" s="440"/>
      <c r="E399" s="62">
        <f t="shared" si="80"/>
        <v>0</v>
      </c>
      <c r="F399" s="240">
        <v>36</v>
      </c>
      <c r="G399" s="62">
        <f aca="true" t="shared" si="83" ref="G399:G401">(D399-F399)/F399*100</f>
        <v>-100</v>
      </c>
      <c r="H399" s="437"/>
    </row>
    <row r="400" spans="1:8" ht="19.5" customHeight="1">
      <c r="A400" s="362" t="s">
        <v>331</v>
      </c>
      <c r="B400" s="363">
        <v>0</v>
      </c>
      <c r="C400" s="363"/>
      <c r="D400" s="363">
        <v>63</v>
      </c>
      <c r="E400" s="62"/>
      <c r="F400" s="240">
        <v>168</v>
      </c>
      <c r="G400" s="62">
        <f t="shared" si="83"/>
        <v>-62.5</v>
      </c>
      <c r="H400" s="437"/>
    </row>
    <row r="401" spans="1:8" ht="19.5" customHeight="1">
      <c r="A401" s="362" t="s">
        <v>332</v>
      </c>
      <c r="B401" s="363">
        <v>0</v>
      </c>
      <c r="C401" s="363"/>
      <c r="D401" s="440"/>
      <c r="E401" s="62"/>
      <c r="F401" s="240">
        <v>36</v>
      </c>
      <c r="G401" s="62">
        <f t="shared" si="83"/>
        <v>-100</v>
      </c>
      <c r="H401" s="437"/>
    </row>
    <row r="402" spans="1:8" ht="19.5" customHeight="1">
      <c r="A402" s="362" t="s">
        <v>333</v>
      </c>
      <c r="B402" s="363">
        <v>0</v>
      </c>
      <c r="C402" s="363"/>
      <c r="D402" s="440"/>
      <c r="E402" s="62"/>
      <c r="F402" s="240"/>
      <c r="G402" s="62"/>
      <c r="H402" s="437"/>
    </row>
    <row r="403" spans="1:8" ht="19.5" customHeight="1">
      <c r="A403" s="362" t="s">
        <v>334</v>
      </c>
      <c r="B403" s="363">
        <v>0</v>
      </c>
      <c r="C403" s="363"/>
      <c r="D403" s="440"/>
      <c r="E403" s="62"/>
      <c r="F403" s="240">
        <f>SUM(F404:F409)</f>
        <v>8</v>
      </c>
      <c r="G403" s="62">
        <f>(D403-F403)/F403*100</f>
        <v>-100</v>
      </c>
      <c r="H403" s="437"/>
    </row>
    <row r="404" spans="1:8" ht="19.5" customHeight="1">
      <c r="A404" s="362" t="s">
        <v>335</v>
      </c>
      <c r="B404" s="363">
        <v>0</v>
      </c>
      <c r="C404" s="363"/>
      <c r="D404" s="440"/>
      <c r="E404" s="62"/>
      <c r="F404" s="240">
        <v>8</v>
      </c>
      <c r="G404" s="62">
        <f>(D404-F404)/F404*100</f>
        <v>-100</v>
      </c>
      <c r="H404" s="437"/>
    </row>
    <row r="405" spans="1:8" ht="19.5" customHeight="1">
      <c r="A405" s="362" t="s">
        <v>336</v>
      </c>
      <c r="B405" s="363">
        <v>0</v>
      </c>
      <c r="C405" s="363"/>
      <c r="D405" s="440"/>
      <c r="E405" s="62"/>
      <c r="F405" s="240"/>
      <c r="G405" s="62"/>
      <c r="H405" s="437"/>
    </row>
    <row r="406" spans="1:8" ht="19.5" customHeight="1">
      <c r="A406" s="362" t="s">
        <v>337</v>
      </c>
      <c r="B406" s="363">
        <v>0</v>
      </c>
      <c r="C406" s="363"/>
      <c r="D406" s="440"/>
      <c r="E406" s="62"/>
      <c r="F406" s="240"/>
      <c r="G406" s="62"/>
      <c r="H406" s="437"/>
    </row>
    <row r="407" spans="1:8" ht="19.5" customHeight="1">
      <c r="A407" s="362" t="s">
        <v>338</v>
      </c>
      <c r="B407" s="363">
        <v>0</v>
      </c>
      <c r="C407" s="363"/>
      <c r="D407" s="363"/>
      <c r="E407" s="62"/>
      <c r="F407" s="240"/>
      <c r="G407" s="62"/>
      <c r="H407" s="437"/>
    </row>
    <row r="408" spans="1:8" ht="19.5" customHeight="1">
      <c r="A408" s="362" t="s">
        <v>339</v>
      </c>
      <c r="B408" s="363">
        <v>0</v>
      </c>
      <c r="C408" s="363"/>
      <c r="D408" s="440"/>
      <c r="E408" s="62"/>
      <c r="F408" s="240"/>
      <c r="G408" s="62"/>
      <c r="H408" s="437"/>
    </row>
    <row r="409" spans="1:8" ht="19.5" customHeight="1">
      <c r="A409" s="362" t="s">
        <v>340</v>
      </c>
      <c r="B409" s="363">
        <v>0</v>
      </c>
      <c r="C409" s="363"/>
      <c r="D409" s="440"/>
      <c r="E409" s="62"/>
      <c r="F409" s="240"/>
      <c r="G409" s="62"/>
      <c r="H409" s="437"/>
    </row>
    <row r="410" spans="1:8" ht="19.5" customHeight="1">
      <c r="A410" s="362" t="s">
        <v>341</v>
      </c>
      <c r="B410" s="363">
        <v>0</v>
      </c>
      <c r="C410" s="363">
        <f aca="true" t="shared" si="84" ref="C410:F410">C411</f>
        <v>168</v>
      </c>
      <c r="D410" s="363">
        <f t="shared" si="84"/>
        <v>406</v>
      </c>
      <c r="E410" s="62">
        <f aca="true" t="shared" si="85" ref="E410:E413">D410/C410*100</f>
        <v>241.66666666666666</v>
      </c>
      <c r="F410" s="240">
        <f t="shared" si="84"/>
        <v>67</v>
      </c>
      <c r="G410" s="62">
        <f aca="true" t="shared" si="86" ref="G410:G415">(D410-F410)/F410*100</f>
        <v>505.97014925373134</v>
      </c>
      <c r="H410" s="437"/>
    </row>
    <row r="411" spans="1:8" ht="19.5" customHeight="1">
      <c r="A411" s="362" t="s">
        <v>342</v>
      </c>
      <c r="B411" s="363">
        <v>0</v>
      </c>
      <c r="C411" s="363">
        <v>168</v>
      </c>
      <c r="D411" s="440">
        <v>406</v>
      </c>
      <c r="E411" s="62">
        <f t="shared" si="85"/>
        <v>241.66666666666666</v>
      </c>
      <c r="F411" s="240">
        <v>67</v>
      </c>
      <c r="G411" s="62">
        <f t="shared" si="86"/>
        <v>505.97014925373134</v>
      </c>
      <c r="H411" s="437"/>
    </row>
    <row r="412" spans="1:8" ht="19.5" customHeight="1">
      <c r="A412" s="362" t="s">
        <v>343</v>
      </c>
      <c r="B412" s="363">
        <v>856</v>
      </c>
      <c r="C412" s="363">
        <f aca="true" t="shared" si="87" ref="C412:F412">C413+C418+C427+C433+C439+C444+C449+C456+C460+C463</f>
        <v>976</v>
      </c>
      <c r="D412" s="363">
        <f t="shared" si="87"/>
        <v>322</v>
      </c>
      <c r="E412" s="62">
        <f t="shared" si="85"/>
        <v>32.99180327868852</v>
      </c>
      <c r="F412" s="240">
        <f t="shared" si="87"/>
        <v>523</v>
      </c>
      <c r="G412" s="62">
        <f t="shared" si="86"/>
        <v>-38.4321223709369</v>
      </c>
      <c r="H412" s="437"/>
    </row>
    <row r="413" spans="1:8" ht="19.5" customHeight="1">
      <c r="A413" s="362" t="s">
        <v>344</v>
      </c>
      <c r="B413" s="363">
        <v>10</v>
      </c>
      <c r="C413" s="363">
        <f aca="true" t="shared" si="88" ref="C413:F413">SUM(C414:C417)</f>
        <v>10</v>
      </c>
      <c r="D413" s="363">
        <f t="shared" si="88"/>
        <v>53</v>
      </c>
      <c r="E413" s="62">
        <f t="shared" si="85"/>
        <v>530</v>
      </c>
      <c r="F413" s="240">
        <f t="shared" si="88"/>
        <v>90</v>
      </c>
      <c r="G413" s="62">
        <f t="shared" si="86"/>
        <v>-41.11111111111111</v>
      </c>
      <c r="H413" s="437"/>
    </row>
    <row r="414" spans="1:8" ht="19.5" customHeight="1">
      <c r="A414" s="362" t="s">
        <v>76</v>
      </c>
      <c r="B414" s="363">
        <v>0</v>
      </c>
      <c r="C414" s="363"/>
      <c r="D414" s="440">
        <v>53</v>
      </c>
      <c r="E414" s="62"/>
      <c r="F414" s="240">
        <v>88</v>
      </c>
      <c r="G414" s="62">
        <f t="shared" si="86"/>
        <v>-39.77272727272727</v>
      </c>
      <c r="H414" s="437"/>
    </row>
    <row r="415" spans="1:8" ht="19.5" customHeight="1">
      <c r="A415" s="362" t="s">
        <v>77</v>
      </c>
      <c r="B415" s="363">
        <v>0</v>
      </c>
      <c r="C415" s="363"/>
      <c r="D415" s="440"/>
      <c r="E415" s="62"/>
      <c r="F415" s="240">
        <v>2</v>
      </c>
      <c r="G415" s="62">
        <f t="shared" si="86"/>
        <v>-100</v>
      </c>
      <c r="H415" s="437"/>
    </row>
    <row r="416" spans="1:8" ht="19.5" customHeight="1">
      <c r="A416" s="362" t="s">
        <v>78</v>
      </c>
      <c r="B416" s="363">
        <v>0</v>
      </c>
      <c r="C416" s="363"/>
      <c r="D416" s="363"/>
      <c r="E416" s="62"/>
      <c r="F416" s="240"/>
      <c r="G416" s="62"/>
      <c r="H416" s="437"/>
    </row>
    <row r="417" spans="1:8" ht="19.5" customHeight="1">
      <c r="A417" s="362" t="s">
        <v>345</v>
      </c>
      <c r="B417" s="363">
        <v>10</v>
      </c>
      <c r="C417" s="363">
        <v>10</v>
      </c>
      <c r="D417" s="440"/>
      <c r="E417" s="62"/>
      <c r="F417" s="240"/>
      <c r="G417" s="62"/>
      <c r="H417" s="437"/>
    </row>
    <row r="418" spans="1:8" ht="19.5" customHeight="1">
      <c r="A418" s="362" t="s">
        <v>346</v>
      </c>
      <c r="B418" s="363">
        <v>0</v>
      </c>
      <c r="C418" s="363"/>
      <c r="D418" s="440"/>
      <c r="E418" s="62"/>
      <c r="F418" s="240"/>
      <c r="G418" s="62"/>
      <c r="H418" s="437"/>
    </row>
    <row r="419" spans="1:8" ht="19.5" customHeight="1">
      <c r="A419" s="362" t="s">
        <v>347</v>
      </c>
      <c r="B419" s="363">
        <v>0</v>
      </c>
      <c r="C419" s="363"/>
      <c r="D419" s="440"/>
      <c r="E419" s="62"/>
      <c r="F419" s="240"/>
      <c r="G419" s="62"/>
      <c r="H419" s="437"/>
    </row>
    <row r="420" spans="1:8" ht="19.5" customHeight="1">
      <c r="A420" s="362" t="s">
        <v>348</v>
      </c>
      <c r="B420" s="363">
        <v>0</v>
      </c>
      <c r="C420" s="363"/>
      <c r="D420" s="363"/>
      <c r="E420" s="62"/>
      <c r="F420" s="240"/>
      <c r="G420" s="62"/>
      <c r="H420" s="437"/>
    </row>
    <row r="421" spans="1:8" ht="19.5" customHeight="1">
      <c r="A421" s="362" t="s">
        <v>349</v>
      </c>
      <c r="B421" s="363">
        <v>0</v>
      </c>
      <c r="C421" s="363"/>
      <c r="D421" s="440"/>
      <c r="E421" s="62"/>
      <c r="F421" s="240"/>
      <c r="G421" s="62"/>
      <c r="H421" s="437"/>
    </row>
    <row r="422" spans="1:8" ht="19.5" customHeight="1">
      <c r="A422" s="362" t="s">
        <v>350</v>
      </c>
      <c r="B422" s="363">
        <v>0</v>
      </c>
      <c r="C422" s="363"/>
      <c r="D422" s="440"/>
      <c r="E422" s="62"/>
      <c r="F422" s="240"/>
      <c r="G422" s="62"/>
      <c r="H422" s="437"/>
    </row>
    <row r="423" spans="1:8" ht="19.5" customHeight="1">
      <c r="A423" s="362" t="s">
        <v>351</v>
      </c>
      <c r="B423" s="363">
        <v>0</v>
      </c>
      <c r="C423" s="363"/>
      <c r="D423" s="440"/>
      <c r="E423" s="62"/>
      <c r="F423" s="240"/>
      <c r="G423" s="62"/>
      <c r="H423" s="437"/>
    </row>
    <row r="424" spans="1:8" ht="19.5" customHeight="1">
      <c r="A424" s="362" t="s">
        <v>352</v>
      </c>
      <c r="B424" s="363">
        <v>0</v>
      </c>
      <c r="C424" s="363"/>
      <c r="D424" s="440"/>
      <c r="E424" s="62"/>
      <c r="F424" s="240"/>
      <c r="G424" s="62"/>
      <c r="H424" s="437"/>
    </row>
    <row r="425" spans="1:8" ht="19.5" customHeight="1">
      <c r="A425" s="362" t="s">
        <v>353</v>
      </c>
      <c r="B425" s="363">
        <v>0</v>
      </c>
      <c r="C425" s="363"/>
      <c r="D425" s="363"/>
      <c r="E425" s="62"/>
      <c r="F425" s="240"/>
      <c r="G425" s="62"/>
      <c r="H425" s="437"/>
    </row>
    <row r="426" spans="1:8" ht="19.5" customHeight="1">
      <c r="A426" s="362" t="s">
        <v>354</v>
      </c>
      <c r="B426" s="363">
        <v>0</v>
      </c>
      <c r="C426" s="363"/>
      <c r="D426" s="440"/>
      <c r="E426" s="62"/>
      <c r="F426" s="240"/>
      <c r="G426" s="62"/>
      <c r="H426" s="437"/>
    </row>
    <row r="427" spans="1:8" ht="19.5" customHeight="1">
      <c r="A427" s="362" t="s">
        <v>355</v>
      </c>
      <c r="B427" s="363">
        <v>0</v>
      </c>
      <c r="C427" s="363"/>
      <c r="D427" s="440"/>
      <c r="E427" s="62"/>
      <c r="F427" s="240"/>
      <c r="G427" s="62"/>
      <c r="H427" s="437"/>
    </row>
    <row r="428" spans="1:8" ht="19.5" customHeight="1">
      <c r="A428" s="362" t="s">
        <v>347</v>
      </c>
      <c r="B428" s="363">
        <v>0</v>
      </c>
      <c r="C428" s="363"/>
      <c r="D428" s="363"/>
      <c r="E428" s="62"/>
      <c r="F428" s="240"/>
      <c r="G428" s="62"/>
      <c r="H428" s="437"/>
    </row>
    <row r="429" spans="1:8" ht="19.5" customHeight="1">
      <c r="A429" s="362" t="s">
        <v>356</v>
      </c>
      <c r="B429" s="363">
        <v>0</v>
      </c>
      <c r="C429" s="363"/>
      <c r="D429" s="440"/>
      <c r="E429" s="62"/>
      <c r="F429" s="240"/>
      <c r="G429" s="62"/>
      <c r="H429" s="437"/>
    </row>
    <row r="430" spans="1:8" ht="19.5" customHeight="1">
      <c r="A430" s="362" t="s">
        <v>357</v>
      </c>
      <c r="B430" s="363">
        <v>0</v>
      </c>
      <c r="C430" s="363"/>
      <c r="D430" s="440"/>
      <c r="E430" s="62"/>
      <c r="F430" s="240"/>
      <c r="G430" s="62"/>
      <c r="H430" s="437"/>
    </row>
    <row r="431" spans="1:8" ht="19.5" customHeight="1">
      <c r="A431" s="362" t="s">
        <v>358</v>
      </c>
      <c r="B431" s="363">
        <v>0</v>
      </c>
      <c r="C431" s="363"/>
      <c r="D431" s="363"/>
      <c r="E431" s="62"/>
      <c r="F431" s="240"/>
      <c r="G431" s="62"/>
      <c r="H431" s="437"/>
    </row>
    <row r="432" spans="1:8" ht="19.5" customHeight="1">
      <c r="A432" s="362" t="s">
        <v>359</v>
      </c>
      <c r="B432" s="363">
        <v>0</v>
      </c>
      <c r="C432" s="363"/>
      <c r="D432" s="440"/>
      <c r="E432" s="62"/>
      <c r="F432" s="240"/>
      <c r="G432" s="62"/>
      <c r="H432" s="437"/>
    </row>
    <row r="433" spans="1:8" ht="19.5" customHeight="1">
      <c r="A433" s="362" t="s">
        <v>360</v>
      </c>
      <c r="B433" s="363">
        <v>0</v>
      </c>
      <c r="C433" s="363"/>
      <c r="D433" s="440"/>
      <c r="E433" s="62"/>
      <c r="F433" s="240"/>
      <c r="G433" s="62"/>
      <c r="H433" s="437"/>
    </row>
    <row r="434" spans="1:8" ht="19.5" customHeight="1">
      <c r="A434" s="362" t="s">
        <v>347</v>
      </c>
      <c r="B434" s="363">
        <v>0</v>
      </c>
      <c r="C434" s="363"/>
      <c r="D434" s="440"/>
      <c r="E434" s="62"/>
      <c r="F434" s="240"/>
      <c r="G434" s="62"/>
      <c r="H434" s="437"/>
    </row>
    <row r="435" spans="1:8" ht="19.5" customHeight="1">
      <c r="A435" s="362" t="s">
        <v>361</v>
      </c>
      <c r="B435" s="363">
        <v>0</v>
      </c>
      <c r="C435" s="363"/>
      <c r="D435" s="440"/>
      <c r="E435" s="62"/>
      <c r="F435" s="240"/>
      <c r="G435" s="62"/>
      <c r="H435" s="437"/>
    </row>
    <row r="436" spans="1:8" ht="19.5" customHeight="1">
      <c r="A436" s="362" t="s">
        <v>362</v>
      </c>
      <c r="B436" s="363">
        <v>0</v>
      </c>
      <c r="C436" s="363"/>
      <c r="D436" s="440"/>
      <c r="E436" s="62"/>
      <c r="F436" s="240"/>
      <c r="G436" s="62"/>
      <c r="H436" s="437"/>
    </row>
    <row r="437" spans="1:8" ht="19.5" customHeight="1">
      <c r="A437" s="362" t="s">
        <v>363</v>
      </c>
      <c r="B437" s="363">
        <v>0</v>
      </c>
      <c r="C437" s="363"/>
      <c r="D437" s="363"/>
      <c r="E437" s="62"/>
      <c r="F437" s="240"/>
      <c r="G437" s="62"/>
      <c r="H437" s="437"/>
    </row>
    <row r="438" spans="1:8" ht="19.5" customHeight="1">
      <c r="A438" s="362" t="s">
        <v>364</v>
      </c>
      <c r="B438" s="363">
        <v>0</v>
      </c>
      <c r="C438" s="363"/>
      <c r="D438" s="440"/>
      <c r="E438" s="62"/>
      <c r="F438" s="240"/>
      <c r="G438" s="62"/>
      <c r="H438" s="437"/>
    </row>
    <row r="439" spans="1:8" ht="19.5" customHeight="1">
      <c r="A439" s="362" t="s">
        <v>365</v>
      </c>
      <c r="B439" s="363">
        <v>0</v>
      </c>
      <c r="C439" s="363"/>
      <c r="D439" s="440"/>
      <c r="E439" s="62"/>
      <c r="F439" s="240"/>
      <c r="G439" s="62"/>
      <c r="H439" s="437"/>
    </row>
    <row r="440" spans="1:8" ht="19.5" customHeight="1">
      <c r="A440" s="362" t="s">
        <v>347</v>
      </c>
      <c r="B440" s="363">
        <v>0</v>
      </c>
      <c r="C440" s="363"/>
      <c r="D440" s="363"/>
      <c r="E440" s="62"/>
      <c r="F440" s="240"/>
      <c r="G440" s="62"/>
      <c r="H440" s="437"/>
    </row>
    <row r="441" spans="1:8" ht="19.5" customHeight="1">
      <c r="A441" s="362" t="s">
        <v>366</v>
      </c>
      <c r="B441" s="363">
        <v>0</v>
      </c>
      <c r="C441" s="363"/>
      <c r="D441" s="440"/>
      <c r="E441" s="62"/>
      <c r="F441" s="240"/>
      <c r="G441" s="62"/>
      <c r="H441" s="437"/>
    </row>
    <row r="442" spans="1:8" ht="19.5" customHeight="1">
      <c r="A442" s="362" t="s">
        <v>367</v>
      </c>
      <c r="B442" s="363">
        <v>0</v>
      </c>
      <c r="C442" s="363"/>
      <c r="D442" s="440"/>
      <c r="E442" s="62"/>
      <c r="F442" s="240"/>
      <c r="G442" s="62"/>
      <c r="H442" s="437"/>
    </row>
    <row r="443" spans="1:8" ht="19.5" customHeight="1">
      <c r="A443" s="362" t="s">
        <v>368</v>
      </c>
      <c r="B443" s="363">
        <v>0</v>
      </c>
      <c r="C443" s="363"/>
      <c r="D443" s="440"/>
      <c r="E443" s="62"/>
      <c r="F443" s="240"/>
      <c r="G443" s="62"/>
      <c r="H443" s="437"/>
    </row>
    <row r="444" spans="1:8" ht="19.5" customHeight="1">
      <c r="A444" s="362" t="s">
        <v>369</v>
      </c>
      <c r="B444" s="363">
        <v>0</v>
      </c>
      <c r="C444" s="363"/>
      <c r="D444" s="440"/>
      <c r="E444" s="62"/>
      <c r="F444" s="240"/>
      <c r="G444" s="62"/>
      <c r="H444" s="437"/>
    </row>
    <row r="445" spans="1:8" ht="19.5" customHeight="1">
      <c r="A445" s="362" t="s">
        <v>370</v>
      </c>
      <c r="B445" s="363">
        <v>0</v>
      </c>
      <c r="C445" s="363"/>
      <c r="D445" s="440"/>
      <c r="E445" s="62"/>
      <c r="F445" s="240"/>
      <c r="G445" s="62"/>
      <c r="H445" s="437"/>
    </row>
    <row r="446" spans="1:8" ht="19.5" customHeight="1">
      <c r="A446" s="362" t="s">
        <v>371</v>
      </c>
      <c r="B446" s="363">
        <v>0</v>
      </c>
      <c r="C446" s="363"/>
      <c r="D446" s="440"/>
      <c r="E446" s="62"/>
      <c r="F446" s="240"/>
      <c r="G446" s="62"/>
      <c r="H446" s="437"/>
    </row>
    <row r="447" spans="1:8" ht="19.5" customHeight="1">
      <c r="A447" s="362" t="s">
        <v>372</v>
      </c>
      <c r="B447" s="363">
        <v>0</v>
      </c>
      <c r="C447" s="363"/>
      <c r="D447" s="440"/>
      <c r="E447" s="62"/>
      <c r="F447" s="240"/>
      <c r="G447" s="62"/>
      <c r="H447" s="437"/>
    </row>
    <row r="448" spans="1:8" ht="19.5" customHeight="1">
      <c r="A448" s="362" t="s">
        <v>373</v>
      </c>
      <c r="B448" s="363">
        <v>0</v>
      </c>
      <c r="C448" s="363"/>
      <c r="D448" s="363"/>
      <c r="E448" s="62"/>
      <c r="F448" s="240"/>
      <c r="G448" s="62"/>
      <c r="H448" s="437"/>
    </row>
    <row r="449" spans="1:8" ht="19.5" customHeight="1">
      <c r="A449" s="362" t="s">
        <v>374</v>
      </c>
      <c r="B449" s="363">
        <v>106</v>
      </c>
      <c r="C449" s="363">
        <f aca="true" t="shared" si="89" ref="C449:F449">SUM(C450:C455)</f>
        <v>226</v>
      </c>
      <c r="D449" s="363">
        <f t="shared" si="89"/>
        <v>119</v>
      </c>
      <c r="E449" s="62">
        <f>D449/C449*100</f>
        <v>52.654867256637175</v>
      </c>
      <c r="F449" s="240">
        <f t="shared" si="89"/>
        <v>121</v>
      </c>
      <c r="G449" s="62">
        <f>(D449-F449)/F449*100</f>
        <v>-1.6528925619834711</v>
      </c>
      <c r="H449" s="437"/>
    </row>
    <row r="450" spans="1:8" ht="19.5" customHeight="1">
      <c r="A450" s="362" t="s">
        <v>347</v>
      </c>
      <c r="B450" s="363">
        <v>91</v>
      </c>
      <c r="C450" s="363">
        <v>183</v>
      </c>
      <c r="D450" s="363">
        <v>91</v>
      </c>
      <c r="E450" s="62">
        <f>D450/C450*100</f>
        <v>49.72677595628415</v>
      </c>
      <c r="F450" s="240">
        <v>89</v>
      </c>
      <c r="G450" s="62">
        <f>(D450-F450)/F450*100</f>
        <v>2.247191011235955</v>
      </c>
      <c r="H450" s="437"/>
    </row>
    <row r="451" spans="1:8" ht="19.5" customHeight="1">
      <c r="A451" s="362" t="s">
        <v>375</v>
      </c>
      <c r="B451" s="363">
        <v>0</v>
      </c>
      <c r="C451" s="363"/>
      <c r="D451" s="363"/>
      <c r="E451" s="62"/>
      <c r="F451" s="240"/>
      <c r="G451" s="62"/>
      <c r="H451" s="437"/>
    </row>
    <row r="452" spans="1:8" ht="19.5" customHeight="1">
      <c r="A452" s="362" t="s">
        <v>376</v>
      </c>
      <c r="B452" s="363">
        <v>0</v>
      </c>
      <c r="C452" s="363"/>
      <c r="D452" s="440"/>
      <c r="E452" s="62"/>
      <c r="F452" s="240"/>
      <c r="G452" s="62"/>
      <c r="H452" s="437"/>
    </row>
    <row r="453" spans="1:8" ht="19.5" customHeight="1">
      <c r="A453" s="362" t="s">
        <v>377</v>
      </c>
      <c r="B453" s="363">
        <v>0</v>
      </c>
      <c r="C453" s="363"/>
      <c r="D453" s="440"/>
      <c r="E453" s="62"/>
      <c r="F453" s="240"/>
      <c r="G453" s="62"/>
      <c r="H453" s="437"/>
    </row>
    <row r="454" spans="1:8" ht="19.5" customHeight="1">
      <c r="A454" s="362" t="s">
        <v>378</v>
      </c>
      <c r="B454" s="363">
        <v>0</v>
      </c>
      <c r="C454" s="363"/>
      <c r="D454" s="440"/>
      <c r="E454" s="62"/>
      <c r="F454" s="240"/>
      <c r="G454" s="62"/>
      <c r="H454" s="437"/>
    </row>
    <row r="455" spans="1:8" ht="19.5" customHeight="1">
      <c r="A455" s="362" t="s">
        <v>379</v>
      </c>
      <c r="B455" s="363">
        <v>15</v>
      </c>
      <c r="C455" s="363">
        <v>43</v>
      </c>
      <c r="D455" s="440">
        <v>28</v>
      </c>
      <c r="E455" s="62">
        <f>D455/C455*100</f>
        <v>65.11627906976744</v>
      </c>
      <c r="F455" s="240">
        <v>32</v>
      </c>
      <c r="G455" s="62">
        <f>(D455-F455)/F455*100</f>
        <v>-12.5</v>
      </c>
      <c r="H455" s="437"/>
    </row>
    <row r="456" spans="1:8" ht="19.5" customHeight="1">
      <c r="A456" s="362" t="s">
        <v>380</v>
      </c>
      <c r="B456" s="363">
        <v>0</v>
      </c>
      <c r="C456" s="363"/>
      <c r="D456" s="363"/>
      <c r="E456" s="62"/>
      <c r="F456" s="240"/>
      <c r="G456" s="62"/>
      <c r="H456" s="437"/>
    </row>
    <row r="457" spans="1:8" ht="19.5" customHeight="1">
      <c r="A457" s="362" t="s">
        <v>381</v>
      </c>
      <c r="B457" s="363">
        <v>0</v>
      </c>
      <c r="C457" s="363"/>
      <c r="D457" s="440"/>
      <c r="E457" s="62"/>
      <c r="F457" s="240"/>
      <c r="G457" s="62"/>
      <c r="H457" s="437"/>
    </row>
    <row r="458" spans="1:8" ht="19.5" customHeight="1">
      <c r="A458" s="362" t="s">
        <v>382</v>
      </c>
      <c r="B458" s="363">
        <v>0</v>
      </c>
      <c r="C458" s="363"/>
      <c r="D458" s="440"/>
      <c r="E458" s="62"/>
      <c r="F458" s="240"/>
      <c r="G458" s="62"/>
      <c r="H458" s="437"/>
    </row>
    <row r="459" spans="1:8" ht="19.5" customHeight="1">
      <c r="A459" s="362" t="s">
        <v>383</v>
      </c>
      <c r="B459" s="363">
        <v>0</v>
      </c>
      <c r="C459" s="363"/>
      <c r="D459" s="440"/>
      <c r="E459" s="62"/>
      <c r="F459" s="240"/>
      <c r="G459" s="62"/>
      <c r="H459" s="437"/>
    </row>
    <row r="460" spans="1:8" ht="19.5" customHeight="1">
      <c r="A460" s="362" t="s">
        <v>384</v>
      </c>
      <c r="B460" s="363">
        <v>0</v>
      </c>
      <c r="C460" s="363"/>
      <c r="D460" s="363"/>
      <c r="E460" s="62"/>
      <c r="F460" s="240"/>
      <c r="G460" s="62"/>
      <c r="H460" s="437"/>
    </row>
    <row r="461" spans="1:8" ht="19.5" customHeight="1">
      <c r="A461" s="362" t="s">
        <v>385</v>
      </c>
      <c r="B461" s="363">
        <v>0</v>
      </c>
      <c r="C461" s="363"/>
      <c r="D461" s="440"/>
      <c r="E461" s="62"/>
      <c r="F461" s="240"/>
      <c r="G461" s="62"/>
      <c r="H461" s="437"/>
    </row>
    <row r="462" spans="1:8" ht="19.5" customHeight="1">
      <c r="A462" s="362" t="s">
        <v>386</v>
      </c>
      <c r="B462" s="363">
        <v>0</v>
      </c>
      <c r="C462" s="363"/>
      <c r="D462" s="440"/>
      <c r="E462" s="62"/>
      <c r="F462" s="240"/>
      <c r="G462" s="62"/>
      <c r="H462" s="437"/>
    </row>
    <row r="463" spans="1:8" ht="19.5" customHeight="1">
      <c r="A463" s="362" t="s">
        <v>387</v>
      </c>
      <c r="B463" s="363">
        <v>740</v>
      </c>
      <c r="C463" s="363">
        <f aca="true" t="shared" si="90" ref="C463:F463">SUM(C464:C467)</f>
        <v>740</v>
      </c>
      <c r="D463" s="363">
        <f t="shared" si="90"/>
        <v>150</v>
      </c>
      <c r="E463" s="62">
        <f aca="true" t="shared" si="91" ref="E463:E471">D463/C463*100</f>
        <v>20.27027027027027</v>
      </c>
      <c r="F463" s="240">
        <f t="shared" si="90"/>
        <v>312</v>
      </c>
      <c r="G463" s="62">
        <f aca="true" t="shared" si="92" ref="G463:G471">(D463-F463)/F463*100</f>
        <v>-51.92307692307693</v>
      </c>
      <c r="H463" s="437"/>
    </row>
    <row r="464" spans="1:8" ht="19.5" customHeight="1">
      <c r="A464" s="362" t="s">
        <v>388</v>
      </c>
      <c r="B464" s="363">
        <v>0</v>
      </c>
      <c r="C464" s="363"/>
      <c r="D464" s="363"/>
      <c r="E464" s="62"/>
      <c r="F464" s="240"/>
      <c r="G464" s="62"/>
      <c r="H464" s="437"/>
    </row>
    <row r="465" spans="1:8" ht="19.5" customHeight="1">
      <c r="A465" s="362" t="s">
        <v>389</v>
      </c>
      <c r="B465" s="363">
        <v>0</v>
      </c>
      <c r="C465" s="363"/>
      <c r="D465" s="440"/>
      <c r="E465" s="62"/>
      <c r="F465" s="240"/>
      <c r="G465" s="62"/>
      <c r="H465" s="437"/>
    </row>
    <row r="466" spans="1:8" ht="19.5" customHeight="1">
      <c r="A466" s="362" t="s">
        <v>390</v>
      </c>
      <c r="B466" s="363">
        <v>0</v>
      </c>
      <c r="C466" s="363"/>
      <c r="D466" s="440"/>
      <c r="E466" s="62"/>
      <c r="F466" s="240"/>
      <c r="G466" s="62"/>
      <c r="H466" s="437"/>
    </row>
    <row r="467" spans="1:8" ht="19.5" customHeight="1">
      <c r="A467" s="362" t="s">
        <v>391</v>
      </c>
      <c r="B467" s="363">
        <v>740</v>
      </c>
      <c r="C467" s="363">
        <v>740</v>
      </c>
      <c r="D467" s="440">
        <v>150</v>
      </c>
      <c r="E467" s="62">
        <f t="shared" si="91"/>
        <v>20.27027027027027</v>
      </c>
      <c r="F467" s="363">
        <v>312</v>
      </c>
      <c r="G467" s="62">
        <f t="shared" si="92"/>
        <v>-51.92307692307693</v>
      </c>
      <c r="H467" s="437"/>
    </row>
    <row r="468" spans="1:8" ht="19.5" customHeight="1">
      <c r="A468" s="362" t="s">
        <v>392</v>
      </c>
      <c r="B468" s="363">
        <v>5056</v>
      </c>
      <c r="C468" s="363">
        <f aca="true" t="shared" si="93" ref="C468:F468">C469+C485+C493+C504+C513+C520</f>
        <v>5965</v>
      </c>
      <c r="D468" s="363">
        <f t="shared" si="93"/>
        <v>3190</v>
      </c>
      <c r="E468" s="62">
        <f t="shared" si="91"/>
        <v>53.47862531433362</v>
      </c>
      <c r="F468" s="363">
        <f t="shared" si="93"/>
        <v>3251</v>
      </c>
      <c r="G468" s="62">
        <f t="shared" si="92"/>
        <v>-1.8763457397723777</v>
      </c>
      <c r="H468" s="437"/>
    </row>
    <row r="469" spans="1:8" ht="19.5" customHeight="1">
      <c r="A469" s="362" t="s">
        <v>393</v>
      </c>
      <c r="B469" s="363">
        <v>4454</v>
      </c>
      <c r="C469" s="363">
        <f aca="true" t="shared" si="94" ref="C469:F469">SUM(C470:C484)</f>
        <v>4826</v>
      </c>
      <c r="D469" s="363">
        <f t="shared" si="94"/>
        <v>1966</v>
      </c>
      <c r="E469" s="62">
        <f t="shared" si="91"/>
        <v>40.73767094902611</v>
      </c>
      <c r="F469" s="363">
        <f t="shared" si="94"/>
        <v>1917</v>
      </c>
      <c r="G469" s="62">
        <f t="shared" si="92"/>
        <v>2.556077203964528</v>
      </c>
      <c r="H469" s="437"/>
    </row>
    <row r="470" spans="1:8" ht="19.5" customHeight="1">
      <c r="A470" s="362" t="s">
        <v>76</v>
      </c>
      <c r="B470" s="363">
        <v>920</v>
      </c>
      <c r="C470" s="363">
        <v>920</v>
      </c>
      <c r="D470" s="440">
        <v>838</v>
      </c>
      <c r="E470" s="62">
        <f t="shared" si="91"/>
        <v>91.08695652173913</v>
      </c>
      <c r="F470" s="363">
        <v>827</v>
      </c>
      <c r="G470" s="62">
        <f t="shared" si="92"/>
        <v>1.3301088270858523</v>
      </c>
      <c r="H470" s="437"/>
    </row>
    <row r="471" spans="1:8" ht="19.5" customHeight="1">
      <c r="A471" s="362" t="s">
        <v>77</v>
      </c>
      <c r="B471" s="363">
        <v>3034</v>
      </c>
      <c r="C471" s="363">
        <v>3000</v>
      </c>
      <c r="D471" s="440">
        <v>28</v>
      </c>
      <c r="E471" s="62">
        <f t="shared" si="91"/>
        <v>0.9333333333333335</v>
      </c>
      <c r="F471" s="363">
        <v>7</v>
      </c>
      <c r="G471" s="62">
        <f t="shared" si="92"/>
        <v>300</v>
      </c>
      <c r="H471" s="437"/>
    </row>
    <row r="472" spans="1:8" ht="19.5" customHeight="1">
      <c r="A472" s="362" t="s">
        <v>78</v>
      </c>
      <c r="B472" s="363">
        <v>0</v>
      </c>
      <c r="C472" s="363"/>
      <c r="D472" s="440"/>
      <c r="E472" s="62"/>
      <c r="F472" s="241"/>
      <c r="G472" s="62"/>
      <c r="H472" s="437"/>
    </row>
    <row r="473" spans="1:8" ht="19.5" customHeight="1">
      <c r="A473" s="362" t="s">
        <v>394</v>
      </c>
      <c r="B473" s="363">
        <v>0</v>
      </c>
      <c r="C473" s="363"/>
      <c r="D473" s="440"/>
      <c r="E473" s="62"/>
      <c r="F473" s="240"/>
      <c r="G473" s="62"/>
      <c r="H473" s="437"/>
    </row>
    <row r="474" spans="1:8" ht="19.5" customHeight="1">
      <c r="A474" s="362" t="s">
        <v>395</v>
      </c>
      <c r="B474" s="363">
        <v>0</v>
      </c>
      <c r="C474" s="363"/>
      <c r="D474" s="440"/>
      <c r="E474" s="62"/>
      <c r="F474" s="240"/>
      <c r="G474" s="62"/>
      <c r="H474" s="437"/>
    </row>
    <row r="475" spans="1:8" ht="19.5" customHeight="1">
      <c r="A475" s="362" t="s">
        <v>396</v>
      </c>
      <c r="B475" s="363">
        <v>0</v>
      </c>
      <c r="C475" s="363"/>
      <c r="D475" s="440"/>
      <c r="E475" s="62"/>
      <c r="F475" s="240"/>
      <c r="G475" s="62"/>
      <c r="H475" s="437"/>
    </row>
    <row r="476" spans="1:8" ht="19.5" customHeight="1">
      <c r="A476" s="362" t="s">
        <v>397</v>
      </c>
      <c r="B476" s="363">
        <v>0</v>
      </c>
      <c r="C476" s="363"/>
      <c r="D476" s="363"/>
      <c r="E476" s="62"/>
      <c r="F476" s="240"/>
      <c r="G476" s="62"/>
      <c r="H476" s="437"/>
    </row>
    <row r="477" spans="1:8" ht="19.5" customHeight="1">
      <c r="A477" s="362" t="s">
        <v>398</v>
      </c>
      <c r="B477" s="363">
        <v>0</v>
      </c>
      <c r="C477" s="363"/>
      <c r="D477" s="440"/>
      <c r="E477" s="62"/>
      <c r="F477" s="240"/>
      <c r="G477" s="62"/>
      <c r="H477" s="437"/>
    </row>
    <row r="478" spans="1:8" ht="19.5" customHeight="1">
      <c r="A478" s="362" t="s">
        <v>399</v>
      </c>
      <c r="B478" s="363">
        <v>0</v>
      </c>
      <c r="C478" s="363"/>
      <c r="D478" s="440"/>
      <c r="E478" s="62"/>
      <c r="F478" s="240"/>
      <c r="G478" s="62"/>
      <c r="H478" s="437"/>
    </row>
    <row r="479" spans="1:8" ht="19.5" customHeight="1">
      <c r="A479" s="362" t="s">
        <v>400</v>
      </c>
      <c r="B479" s="363">
        <v>0</v>
      </c>
      <c r="C479" s="363"/>
      <c r="D479" s="363"/>
      <c r="E479" s="62"/>
      <c r="F479" s="240"/>
      <c r="G479" s="62"/>
      <c r="H479" s="437"/>
    </row>
    <row r="480" spans="1:8" ht="19.5" customHeight="1">
      <c r="A480" s="362" t="s">
        <v>401</v>
      </c>
      <c r="B480" s="363">
        <v>0</v>
      </c>
      <c r="C480" s="363">
        <v>42</v>
      </c>
      <c r="D480" s="440">
        <v>42</v>
      </c>
      <c r="E480" s="62">
        <f>D480/C480*100</f>
        <v>100</v>
      </c>
      <c r="F480" s="240">
        <v>2</v>
      </c>
      <c r="G480" s="62">
        <f aca="true" t="shared" si="95" ref="G480:G484">(D480-F480)/F480*100</f>
        <v>2000</v>
      </c>
      <c r="H480" s="437"/>
    </row>
    <row r="481" spans="1:8" ht="19.5" customHeight="1">
      <c r="A481" s="362" t="s">
        <v>402</v>
      </c>
      <c r="B481" s="363">
        <v>0</v>
      </c>
      <c r="C481" s="363"/>
      <c r="D481" s="440"/>
      <c r="E481" s="62"/>
      <c r="F481" s="241"/>
      <c r="G481" s="62"/>
      <c r="H481" s="437"/>
    </row>
    <row r="482" spans="1:8" ht="19.5" customHeight="1">
      <c r="A482" s="362" t="s">
        <v>403</v>
      </c>
      <c r="B482" s="363">
        <v>0</v>
      </c>
      <c r="C482" s="363"/>
      <c r="D482" s="440"/>
      <c r="E482" s="62"/>
      <c r="F482" s="241"/>
      <c r="G482" s="62"/>
      <c r="H482" s="437"/>
    </row>
    <row r="483" spans="1:8" ht="19.5" customHeight="1">
      <c r="A483" s="362" t="s">
        <v>404</v>
      </c>
      <c r="B483" s="363">
        <v>0</v>
      </c>
      <c r="C483" s="363"/>
      <c r="D483" s="363">
        <v>361</v>
      </c>
      <c r="E483" s="62"/>
      <c r="F483" s="240">
        <v>75</v>
      </c>
      <c r="G483" s="62">
        <f t="shared" si="95"/>
        <v>381.33333333333337</v>
      </c>
      <c r="H483" s="437"/>
    </row>
    <row r="484" spans="1:8" ht="19.5" customHeight="1">
      <c r="A484" s="362" t="s">
        <v>405</v>
      </c>
      <c r="B484" s="363">
        <v>500</v>
      </c>
      <c r="C484" s="363">
        <v>864</v>
      </c>
      <c r="D484" s="440">
        <v>697</v>
      </c>
      <c r="E484" s="62">
        <f>D484/C484*100</f>
        <v>80.67129629629629</v>
      </c>
      <c r="F484" s="240">
        <v>1006</v>
      </c>
      <c r="G484" s="62">
        <f t="shared" si="95"/>
        <v>-30.715705765407552</v>
      </c>
      <c r="H484" s="437"/>
    </row>
    <row r="485" spans="1:8" ht="19.5" customHeight="1">
      <c r="A485" s="362" t="s">
        <v>406</v>
      </c>
      <c r="B485" s="363">
        <v>0</v>
      </c>
      <c r="C485" s="363"/>
      <c r="D485" s="440"/>
      <c r="E485" s="62"/>
      <c r="F485" s="240"/>
      <c r="G485" s="62"/>
      <c r="H485" s="437"/>
    </row>
    <row r="486" spans="1:8" ht="19.5" customHeight="1">
      <c r="A486" s="362" t="s">
        <v>76</v>
      </c>
      <c r="B486" s="363">
        <v>0</v>
      </c>
      <c r="C486" s="363"/>
      <c r="D486" s="440"/>
      <c r="E486" s="62"/>
      <c r="F486" s="240"/>
      <c r="G486" s="62"/>
      <c r="H486" s="437"/>
    </row>
    <row r="487" spans="1:8" ht="19.5" customHeight="1">
      <c r="A487" s="362" t="s">
        <v>77</v>
      </c>
      <c r="B487" s="363">
        <v>0</v>
      </c>
      <c r="C487" s="363"/>
      <c r="D487" s="440"/>
      <c r="E487" s="62"/>
      <c r="F487" s="240"/>
      <c r="G487" s="62"/>
      <c r="H487" s="437"/>
    </row>
    <row r="488" spans="1:8" ht="19.5" customHeight="1">
      <c r="A488" s="362" t="s">
        <v>78</v>
      </c>
      <c r="B488" s="363">
        <v>0</v>
      </c>
      <c r="C488" s="363"/>
      <c r="D488" s="440"/>
      <c r="E488" s="62"/>
      <c r="F488" s="240"/>
      <c r="G488" s="62"/>
      <c r="H488" s="437"/>
    </row>
    <row r="489" spans="1:8" ht="19.5" customHeight="1">
      <c r="A489" s="362" t="s">
        <v>407</v>
      </c>
      <c r="B489" s="363">
        <v>0</v>
      </c>
      <c r="C489" s="363"/>
      <c r="D489" s="440"/>
      <c r="E489" s="62"/>
      <c r="F489" s="240"/>
      <c r="G489" s="62"/>
      <c r="H489" s="437"/>
    </row>
    <row r="490" spans="1:8" ht="19.5" customHeight="1">
      <c r="A490" s="362" t="s">
        <v>408</v>
      </c>
      <c r="B490" s="363">
        <v>0</v>
      </c>
      <c r="C490" s="363"/>
      <c r="D490" s="440"/>
      <c r="E490" s="62"/>
      <c r="F490" s="240"/>
      <c r="G490" s="62"/>
      <c r="H490" s="437"/>
    </row>
    <row r="491" spans="1:8" ht="19.5" customHeight="1">
      <c r="A491" s="362" t="s">
        <v>409</v>
      </c>
      <c r="B491" s="363">
        <v>0</v>
      </c>
      <c r="C491" s="363"/>
      <c r="D491" s="440"/>
      <c r="E491" s="62"/>
      <c r="F491" s="240"/>
      <c r="G491" s="62"/>
      <c r="H491" s="437"/>
    </row>
    <row r="492" spans="1:8" ht="19.5" customHeight="1">
      <c r="A492" s="362" t="s">
        <v>410</v>
      </c>
      <c r="B492" s="363">
        <v>0</v>
      </c>
      <c r="C492" s="363"/>
      <c r="D492" s="363"/>
      <c r="E492" s="62"/>
      <c r="F492" s="240"/>
      <c r="G492" s="62"/>
      <c r="H492" s="437"/>
    </row>
    <row r="493" spans="1:8" ht="19.5" customHeight="1">
      <c r="A493" s="362" t="s">
        <v>411</v>
      </c>
      <c r="B493" s="363">
        <v>54</v>
      </c>
      <c r="C493" s="363">
        <f aca="true" t="shared" si="96" ref="C493:F493">SUM(C494:C503)</f>
        <v>56</v>
      </c>
      <c r="D493" s="363">
        <f t="shared" si="96"/>
        <v>75</v>
      </c>
      <c r="E493" s="62">
        <f aca="true" t="shared" si="97" ref="E493:E495">D493/C493*100</f>
        <v>133.92857142857142</v>
      </c>
      <c r="F493" s="240">
        <f t="shared" si="96"/>
        <v>429</v>
      </c>
      <c r="G493" s="62">
        <f aca="true" t="shared" si="98" ref="G493:G495">(D493-F493)/F493*100</f>
        <v>-82.51748251748252</v>
      </c>
      <c r="H493" s="437"/>
    </row>
    <row r="494" spans="1:8" ht="19.5" customHeight="1">
      <c r="A494" s="362" t="s">
        <v>76</v>
      </c>
      <c r="B494" s="363">
        <v>42</v>
      </c>
      <c r="C494" s="363">
        <v>42</v>
      </c>
      <c r="D494" s="440">
        <v>70</v>
      </c>
      <c r="E494" s="62">
        <f t="shared" si="97"/>
        <v>166.66666666666669</v>
      </c>
      <c r="F494" s="240">
        <v>49</v>
      </c>
      <c r="G494" s="62">
        <f t="shared" si="98"/>
        <v>42.857142857142854</v>
      </c>
      <c r="H494" s="437"/>
    </row>
    <row r="495" spans="1:8" ht="19.5" customHeight="1">
      <c r="A495" s="362" t="s">
        <v>77</v>
      </c>
      <c r="B495" s="363">
        <v>2</v>
      </c>
      <c r="C495" s="363">
        <v>2</v>
      </c>
      <c r="D495" s="440">
        <v>3</v>
      </c>
      <c r="E495" s="62">
        <f t="shared" si="97"/>
        <v>150</v>
      </c>
      <c r="F495" s="240">
        <v>4</v>
      </c>
      <c r="G495" s="62">
        <f t="shared" si="98"/>
        <v>-25</v>
      </c>
      <c r="H495" s="437"/>
    </row>
    <row r="496" spans="1:8" ht="19.5" customHeight="1">
      <c r="A496" s="362" t="s">
        <v>78</v>
      </c>
      <c r="B496" s="363">
        <v>0</v>
      </c>
      <c r="C496" s="363"/>
      <c r="D496" s="440"/>
      <c r="E496" s="62"/>
      <c r="F496" s="240"/>
      <c r="G496" s="62"/>
      <c r="H496" s="437"/>
    </row>
    <row r="497" spans="1:8" ht="19.5" customHeight="1">
      <c r="A497" s="362" t="s">
        <v>412</v>
      </c>
      <c r="B497" s="363">
        <v>0</v>
      </c>
      <c r="C497" s="363"/>
      <c r="D497" s="363"/>
      <c r="E497" s="62"/>
      <c r="F497" s="240"/>
      <c r="G497" s="62"/>
      <c r="H497" s="437"/>
    </row>
    <row r="498" spans="1:8" ht="19.5" customHeight="1">
      <c r="A498" s="362" t="s">
        <v>413</v>
      </c>
      <c r="B498" s="363">
        <v>0</v>
      </c>
      <c r="C498" s="363"/>
      <c r="D498" s="440"/>
      <c r="E498" s="62"/>
      <c r="F498" s="240">
        <v>246</v>
      </c>
      <c r="G498" s="62">
        <f aca="true" t="shared" si="99" ref="G498:G501">(D498-F498)/F498*100</f>
        <v>-100</v>
      </c>
      <c r="H498" s="437"/>
    </row>
    <row r="499" spans="1:8" ht="19.5" customHeight="1">
      <c r="A499" s="362" t="s">
        <v>414</v>
      </c>
      <c r="B499" s="363">
        <v>0</v>
      </c>
      <c r="C499" s="363"/>
      <c r="D499" s="440"/>
      <c r="E499" s="62"/>
      <c r="F499" s="240">
        <v>120</v>
      </c>
      <c r="G499" s="62">
        <f t="shared" si="99"/>
        <v>-100</v>
      </c>
      <c r="H499" s="437"/>
    </row>
    <row r="500" spans="1:8" ht="19.5" customHeight="1">
      <c r="A500" s="362" t="s">
        <v>415</v>
      </c>
      <c r="B500" s="363">
        <v>0</v>
      </c>
      <c r="C500" s="363"/>
      <c r="D500" s="440"/>
      <c r="E500" s="62"/>
      <c r="F500" s="240"/>
      <c r="G500" s="62"/>
      <c r="H500" s="437"/>
    </row>
    <row r="501" spans="1:8" ht="19.5" customHeight="1">
      <c r="A501" s="362" t="s">
        <v>416</v>
      </c>
      <c r="B501" s="363">
        <v>5</v>
      </c>
      <c r="C501" s="363">
        <v>5</v>
      </c>
      <c r="D501" s="440"/>
      <c r="E501" s="62"/>
      <c r="F501" s="240">
        <v>5</v>
      </c>
      <c r="G501" s="62">
        <f t="shared" si="99"/>
        <v>-100</v>
      </c>
      <c r="H501" s="437"/>
    </row>
    <row r="502" spans="1:8" ht="19.5" customHeight="1">
      <c r="A502" s="362" t="s">
        <v>417</v>
      </c>
      <c r="B502" s="363">
        <v>0</v>
      </c>
      <c r="C502" s="363"/>
      <c r="D502" s="440"/>
      <c r="E502" s="62"/>
      <c r="F502" s="240"/>
      <c r="G502" s="62"/>
      <c r="H502" s="437"/>
    </row>
    <row r="503" spans="1:8" ht="19.5" customHeight="1">
      <c r="A503" s="362" t="s">
        <v>418</v>
      </c>
      <c r="B503" s="363">
        <v>5</v>
      </c>
      <c r="C503" s="363">
        <v>7</v>
      </c>
      <c r="D503" s="363">
        <v>2</v>
      </c>
      <c r="E503" s="62">
        <f>D503/C503*100</f>
        <v>28.57142857142857</v>
      </c>
      <c r="F503" s="240">
        <v>5</v>
      </c>
      <c r="G503" s="62">
        <f aca="true" t="shared" si="100" ref="G503:G506">(D503-F503)/F503*100</f>
        <v>-60</v>
      </c>
      <c r="H503" s="437"/>
    </row>
    <row r="504" spans="1:8" ht="19.5" customHeight="1">
      <c r="A504" s="362" t="s">
        <v>419</v>
      </c>
      <c r="B504" s="363">
        <v>0</v>
      </c>
      <c r="C504" s="363">
        <f aca="true" t="shared" si="101" ref="C504:F504">SUM(C505:C512)</f>
        <v>0</v>
      </c>
      <c r="D504" s="363">
        <f t="shared" si="101"/>
        <v>10</v>
      </c>
      <c r="E504" s="62"/>
      <c r="F504" s="240">
        <f t="shared" si="101"/>
        <v>562</v>
      </c>
      <c r="G504" s="62">
        <f t="shared" si="100"/>
        <v>-98.22064056939502</v>
      </c>
      <c r="H504" s="437"/>
    </row>
    <row r="505" spans="1:8" ht="19.5" customHeight="1">
      <c r="A505" s="362" t="s">
        <v>76</v>
      </c>
      <c r="B505" s="363">
        <v>0</v>
      </c>
      <c r="C505" s="363"/>
      <c r="D505" s="440"/>
      <c r="E505" s="62"/>
      <c r="F505" s="240">
        <v>9</v>
      </c>
      <c r="G505" s="62">
        <f t="shared" si="100"/>
        <v>-100</v>
      </c>
      <c r="H505" s="437"/>
    </row>
    <row r="506" spans="1:8" ht="19.5" customHeight="1">
      <c r="A506" s="362" t="s">
        <v>77</v>
      </c>
      <c r="B506" s="363">
        <v>0</v>
      </c>
      <c r="C506" s="363"/>
      <c r="D506" s="440"/>
      <c r="E506" s="62"/>
      <c r="F506" s="240">
        <v>5</v>
      </c>
      <c r="G506" s="62">
        <f t="shared" si="100"/>
        <v>-100</v>
      </c>
      <c r="H506" s="437"/>
    </row>
    <row r="507" spans="1:8" ht="19.5" customHeight="1">
      <c r="A507" s="362" t="s">
        <v>78</v>
      </c>
      <c r="B507" s="363">
        <v>0</v>
      </c>
      <c r="C507" s="363"/>
      <c r="D507" s="363"/>
      <c r="E507" s="62"/>
      <c r="F507" s="240"/>
      <c r="G507" s="62"/>
      <c r="H507" s="437"/>
    </row>
    <row r="508" spans="1:8" ht="19.5" customHeight="1">
      <c r="A508" s="362" t="s">
        <v>420</v>
      </c>
      <c r="B508" s="363">
        <v>0</v>
      </c>
      <c r="C508" s="363"/>
      <c r="D508" s="440"/>
      <c r="E508" s="62"/>
      <c r="F508" s="240"/>
      <c r="G508" s="62"/>
      <c r="H508" s="437"/>
    </row>
    <row r="509" spans="1:8" ht="19.5" customHeight="1">
      <c r="A509" s="362" t="s">
        <v>421</v>
      </c>
      <c r="B509" s="363">
        <v>0</v>
      </c>
      <c r="C509" s="363"/>
      <c r="D509" s="440"/>
      <c r="E509" s="62"/>
      <c r="F509" s="240"/>
      <c r="G509" s="62"/>
      <c r="H509" s="437"/>
    </row>
    <row r="510" spans="1:8" ht="19.5" customHeight="1">
      <c r="A510" s="362" t="s">
        <v>422</v>
      </c>
      <c r="B510" s="363">
        <v>0</v>
      </c>
      <c r="C510" s="363"/>
      <c r="D510" s="363"/>
      <c r="E510" s="62"/>
      <c r="F510" s="240"/>
      <c r="G510" s="62"/>
      <c r="H510" s="437"/>
    </row>
    <row r="511" spans="1:8" ht="19.5" customHeight="1">
      <c r="A511" s="362" t="s">
        <v>423</v>
      </c>
      <c r="B511" s="363">
        <v>0</v>
      </c>
      <c r="C511" s="363"/>
      <c r="D511" s="440">
        <v>5</v>
      </c>
      <c r="E511" s="62"/>
      <c r="F511" s="240"/>
      <c r="G511" s="62"/>
      <c r="H511" s="437"/>
    </row>
    <row r="512" spans="1:8" ht="19.5" customHeight="1">
      <c r="A512" s="362" t="s">
        <v>424</v>
      </c>
      <c r="B512" s="363">
        <v>0</v>
      </c>
      <c r="C512" s="363"/>
      <c r="D512" s="363">
        <v>5</v>
      </c>
      <c r="E512" s="62"/>
      <c r="F512" s="240">
        <v>548</v>
      </c>
      <c r="G512" s="62">
        <f>(D512-F512)/F512*100</f>
        <v>-99.08759124087592</v>
      </c>
      <c r="H512" s="437"/>
    </row>
    <row r="513" spans="1:8" ht="19.5" customHeight="1">
      <c r="A513" s="362" t="s">
        <v>425</v>
      </c>
      <c r="B513" s="363">
        <v>305</v>
      </c>
      <c r="C513" s="363">
        <f>SUM(C514:C519)</f>
        <v>670</v>
      </c>
      <c r="D513" s="363">
        <f>SUM(D514:D519)</f>
        <v>373</v>
      </c>
      <c r="E513" s="62">
        <f aca="true" t="shared" si="102" ref="E513:E517">D513/C513*100</f>
        <v>55.67164179104478</v>
      </c>
      <c r="F513" s="240"/>
      <c r="G513" s="62"/>
      <c r="H513" s="437"/>
    </row>
    <row r="514" spans="1:8" ht="19.5" customHeight="1">
      <c r="A514" s="362" t="s">
        <v>76</v>
      </c>
      <c r="B514" s="363">
        <v>5</v>
      </c>
      <c r="C514" s="363">
        <v>5</v>
      </c>
      <c r="D514" s="440">
        <v>12</v>
      </c>
      <c r="E514" s="62">
        <f t="shared" si="102"/>
        <v>240</v>
      </c>
      <c r="F514" s="240"/>
      <c r="G514" s="62"/>
      <c r="H514" s="437"/>
    </row>
    <row r="515" spans="1:8" ht="19.5" customHeight="1">
      <c r="A515" s="362" t="s">
        <v>77</v>
      </c>
      <c r="B515" s="363">
        <v>0</v>
      </c>
      <c r="C515" s="363"/>
      <c r="D515" s="440"/>
      <c r="E515" s="62"/>
      <c r="F515" s="240"/>
      <c r="G515" s="62"/>
      <c r="H515" s="437"/>
    </row>
    <row r="516" spans="1:8" ht="19.5" customHeight="1">
      <c r="A516" s="362" t="s">
        <v>78</v>
      </c>
      <c r="B516" s="363">
        <v>0</v>
      </c>
      <c r="C516" s="363"/>
      <c r="D516" s="440"/>
      <c r="E516" s="62"/>
      <c r="F516" s="240"/>
      <c r="G516" s="62"/>
      <c r="H516" s="437"/>
    </row>
    <row r="517" spans="1:8" ht="19.5" customHeight="1">
      <c r="A517" s="362" t="s">
        <v>426</v>
      </c>
      <c r="B517" s="363">
        <v>300</v>
      </c>
      <c r="C517" s="363">
        <v>300</v>
      </c>
      <c r="D517" s="440">
        <v>300</v>
      </c>
      <c r="E517" s="62">
        <f t="shared" si="102"/>
        <v>100</v>
      </c>
      <c r="F517" s="240"/>
      <c r="G517" s="62"/>
      <c r="H517" s="437"/>
    </row>
    <row r="518" spans="1:8" ht="19.5" customHeight="1">
      <c r="A518" s="362" t="s">
        <v>427</v>
      </c>
      <c r="B518" s="363">
        <v>0</v>
      </c>
      <c r="C518" s="363"/>
      <c r="D518" s="440"/>
      <c r="E518" s="62"/>
      <c r="F518" s="240"/>
      <c r="G518" s="62"/>
      <c r="H518" s="437"/>
    </row>
    <row r="519" spans="1:8" ht="19.5" customHeight="1">
      <c r="A519" s="362" t="s">
        <v>428</v>
      </c>
      <c r="B519" s="363">
        <v>0</v>
      </c>
      <c r="C519" s="363">
        <v>365</v>
      </c>
      <c r="D519" s="440">
        <v>61</v>
      </c>
      <c r="E519" s="62">
        <f aca="true" t="shared" si="103" ref="E518:E581">D519/C519*100</f>
        <v>16.71232876712329</v>
      </c>
      <c r="F519" s="240"/>
      <c r="G519" s="62"/>
      <c r="H519" s="437"/>
    </row>
    <row r="520" spans="1:8" ht="19.5" customHeight="1">
      <c r="A520" s="362" t="s">
        <v>429</v>
      </c>
      <c r="B520" s="363">
        <v>243</v>
      </c>
      <c r="C520" s="363">
        <f aca="true" t="shared" si="104" ref="C520:F520">SUM(C521:C523)</f>
        <v>413</v>
      </c>
      <c r="D520" s="363">
        <f t="shared" si="104"/>
        <v>766</v>
      </c>
      <c r="E520" s="62">
        <f t="shared" si="103"/>
        <v>185.4721549636804</v>
      </c>
      <c r="F520" s="240">
        <f t="shared" si="104"/>
        <v>343</v>
      </c>
      <c r="G520" s="62">
        <f aca="true" t="shared" si="105" ref="G518:G581">(D520-F520)/F520*100</f>
        <v>123.32361516034986</v>
      </c>
      <c r="H520" s="437"/>
    </row>
    <row r="521" spans="1:8" ht="19.5" customHeight="1">
      <c r="A521" s="362" t="s">
        <v>430</v>
      </c>
      <c r="B521" s="363">
        <v>0</v>
      </c>
      <c r="C521" s="363">
        <v>30</v>
      </c>
      <c r="D521" s="363">
        <v>30</v>
      </c>
      <c r="E521" s="62">
        <f t="shared" si="103"/>
        <v>100</v>
      </c>
      <c r="F521" s="240">
        <v>10</v>
      </c>
      <c r="G521" s="62">
        <f t="shared" si="105"/>
        <v>200</v>
      </c>
      <c r="H521" s="437"/>
    </row>
    <row r="522" spans="1:8" ht="19.5" customHeight="1">
      <c r="A522" s="362" t="s">
        <v>431</v>
      </c>
      <c r="B522" s="363">
        <v>0</v>
      </c>
      <c r="C522" s="363"/>
      <c r="D522" s="440"/>
      <c r="E522" s="62"/>
      <c r="F522" s="240"/>
      <c r="G522" s="62"/>
      <c r="H522" s="437"/>
    </row>
    <row r="523" spans="1:8" ht="19.5" customHeight="1">
      <c r="A523" s="362" t="s">
        <v>432</v>
      </c>
      <c r="B523" s="363">
        <v>243</v>
      </c>
      <c r="C523" s="363">
        <v>383</v>
      </c>
      <c r="D523" s="440">
        <v>736</v>
      </c>
      <c r="E523" s="62">
        <f t="shared" si="103"/>
        <v>192.16710182767625</v>
      </c>
      <c r="F523" s="240">
        <v>333</v>
      </c>
      <c r="G523" s="62">
        <f t="shared" si="105"/>
        <v>121.02102102102101</v>
      </c>
      <c r="H523" s="437"/>
    </row>
    <row r="524" spans="1:8" ht="19.5" customHeight="1">
      <c r="A524" s="362" t="s">
        <v>433</v>
      </c>
      <c r="B524" s="363">
        <v>19072</v>
      </c>
      <c r="C524" s="363">
        <f aca="true" t="shared" si="106" ref="C524:F524">C525+C539+C547+C550+C559+C563+C573+C581+C588+C595+C604+C609+C612+C615+C618+C621+C624+C628+C633+C641</f>
        <v>19119</v>
      </c>
      <c r="D524" s="363">
        <f t="shared" si="106"/>
        <v>19518</v>
      </c>
      <c r="E524" s="62">
        <f t="shared" si="103"/>
        <v>102.08692923270047</v>
      </c>
      <c r="F524" s="240">
        <f t="shared" si="106"/>
        <v>19148</v>
      </c>
      <c r="G524" s="62">
        <f t="shared" si="105"/>
        <v>1.9323166910382286</v>
      </c>
      <c r="H524" s="437"/>
    </row>
    <row r="525" spans="1:8" ht="19.5" customHeight="1">
      <c r="A525" s="362" t="s">
        <v>434</v>
      </c>
      <c r="B525" s="363">
        <v>1420</v>
      </c>
      <c r="C525" s="363">
        <f aca="true" t="shared" si="107" ref="C525:F525">SUM(C526:C538)</f>
        <v>1420</v>
      </c>
      <c r="D525" s="363">
        <f t="shared" si="107"/>
        <v>1290</v>
      </c>
      <c r="E525" s="62">
        <f t="shared" si="103"/>
        <v>90.84507042253522</v>
      </c>
      <c r="F525" s="240">
        <f t="shared" si="107"/>
        <v>1798</v>
      </c>
      <c r="G525" s="62">
        <f t="shared" si="105"/>
        <v>-28.25361512791991</v>
      </c>
      <c r="H525" s="437"/>
    </row>
    <row r="526" spans="1:8" ht="19.5" customHeight="1">
      <c r="A526" s="362" t="s">
        <v>76</v>
      </c>
      <c r="B526" s="363">
        <v>1317</v>
      </c>
      <c r="C526" s="363">
        <v>1317</v>
      </c>
      <c r="D526" s="440">
        <v>1280</v>
      </c>
      <c r="E526" s="62">
        <f t="shared" si="103"/>
        <v>97.19058466211085</v>
      </c>
      <c r="F526" s="240">
        <v>1052</v>
      </c>
      <c r="G526" s="62">
        <f t="shared" si="105"/>
        <v>21.673003802281368</v>
      </c>
      <c r="H526" s="437"/>
    </row>
    <row r="527" spans="1:8" ht="19.5" customHeight="1">
      <c r="A527" s="362" t="s">
        <v>77</v>
      </c>
      <c r="B527" s="363">
        <v>5</v>
      </c>
      <c r="C527" s="363">
        <v>5</v>
      </c>
      <c r="D527" s="363">
        <v>10</v>
      </c>
      <c r="E527" s="62">
        <f t="shared" si="103"/>
        <v>200</v>
      </c>
      <c r="F527" s="240">
        <v>688</v>
      </c>
      <c r="G527" s="62">
        <f t="shared" si="105"/>
        <v>-98.54651162790698</v>
      </c>
      <c r="H527" s="437"/>
    </row>
    <row r="528" spans="1:8" ht="19.5" customHeight="1">
      <c r="A528" s="362" t="s">
        <v>78</v>
      </c>
      <c r="B528" s="363">
        <v>0</v>
      </c>
      <c r="C528" s="363"/>
      <c r="D528" s="440"/>
      <c r="E528" s="62"/>
      <c r="F528" s="240"/>
      <c r="G528" s="62"/>
      <c r="H528" s="437"/>
    </row>
    <row r="529" spans="1:8" ht="19.5" customHeight="1">
      <c r="A529" s="362" t="s">
        <v>435</v>
      </c>
      <c r="B529" s="363">
        <v>0</v>
      </c>
      <c r="C529" s="363"/>
      <c r="D529" s="440"/>
      <c r="E529" s="62"/>
      <c r="F529" s="240"/>
      <c r="G529" s="62"/>
      <c r="H529" s="437"/>
    </row>
    <row r="530" spans="1:8" ht="19.5" customHeight="1">
      <c r="A530" s="362" t="s">
        <v>436</v>
      </c>
      <c r="B530" s="363">
        <v>0</v>
      </c>
      <c r="C530" s="363"/>
      <c r="D530" s="440"/>
      <c r="E530" s="62"/>
      <c r="F530" s="240"/>
      <c r="G530" s="62"/>
      <c r="H530" s="437"/>
    </row>
    <row r="531" spans="1:8" ht="19.5" customHeight="1">
      <c r="A531" s="362" t="s">
        <v>437</v>
      </c>
      <c r="B531" s="363">
        <v>10</v>
      </c>
      <c r="C531" s="363">
        <v>10</v>
      </c>
      <c r="D531" s="440"/>
      <c r="E531" s="62">
        <f t="shared" si="103"/>
        <v>0</v>
      </c>
      <c r="F531" s="240"/>
      <c r="G531" s="62"/>
      <c r="H531" s="437"/>
    </row>
    <row r="532" spans="1:8" ht="19.5" customHeight="1">
      <c r="A532" s="362" t="s">
        <v>438</v>
      </c>
      <c r="B532" s="363">
        <v>0</v>
      </c>
      <c r="C532" s="363"/>
      <c r="D532" s="440"/>
      <c r="E532" s="62"/>
      <c r="F532" s="240"/>
      <c r="G532" s="62"/>
      <c r="H532" s="437"/>
    </row>
    <row r="533" spans="1:8" ht="19.5" customHeight="1">
      <c r="A533" s="362" t="s">
        <v>118</v>
      </c>
      <c r="B533" s="363">
        <v>20</v>
      </c>
      <c r="C533" s="363">
        <v>20</v>
      </c>
      <c r="D533" s="363"/>
      <c r="E533" s="62">
        <f t="shared" si="103"/>
        <v>0</v>
      </c>
      <c r="F533" s="240"/>
      <c r="G533" s="62"/>
      <c r="H533" s="437"/>
    </row>
    <row r="534" spans="1:8" ht="19.5" customHeight="1">
      <c r="A534" s="362" t="s">
        <v>439</v>
      </c>
      <c r="B534" s="363">
        <v>5</v>
      </c>
      <c r="C534" s="363">
        <v>5</v>
      </c>
      <c r="D534" s="440"/>
      <c r="E534" s="62">
        <f t="shared" si="103"/>
        <v>0</v>
      </c>
      <c r="F534" s="240">
        <v>58</v>
      </c>
      <c r="G534" s="62">
        <f t="shared" si="105"/>
        <v>-100</v>
      </c>
      <c r="H534" s="437"/>
    </row>
    <row r="535" spans="1:8" ht="19.5" customHeight="1">
      <c r="A535" s="362" t="s">
        <v>440</v>
      </c>
      <c r="B535" s="363">
        <v>5</v>
      </c>
      <c r="C535" s="363">
        <v>5</v>
      </c>
      <c r="D535" s="440"/>
      <c r="E535" s="62">
        <f t="shared" si="103"/>
        <v>0</v>
      </c>
      <c r="F535" s="240"/>
      <c r="G535" s="62"/>
      <c r="H535" s="437"/>
    </row>
    <row r="536" spans="1:8" ht="19.5" customHeight="1">
      <c r="A536" s="362" t="s">
        <v>441</v>
      </c>
      <c r="B536" s="363">
        <v>5</v>
      </c>
      <c r="C536" s="363">
        <v>5</v>
      </c>
      <c r="D536" s="440"/>
      <c r="E536" s="62">
        <f t="shared" si="103"/>
        <v>0</v>
      </c>
      <c r="F536" s="240"/>
      <c r="G536" s="62"/>
      <c r="H536" s="437"/>
    </row>
    <row r="537" spans="1:8" ht="19.5" customHeight="1">
      <c r="A537" s="362" t="s">
        <v>442</v>
      </c>
      <c r="B537" s="363">
        <v>0</v>
      </c>
      <c r="C537" s="363"/>
      <c r="D537" s="440"/>
      <c r="E537" s="62"/>
      <c r="F537" s="240"/>
      <c r="G537" s="62"/>
      <c r="H537" s="437"/>
    </row>
    <row r="538" spans="1:8" ht="19.5" customHeight="1">
      <c r="A538" s="362" t="s">
        <v>443</v>
      </c>
      <c r="B538" s="363">
        <v>53</v>
      </c>
      <c r="C538" s="363">
        <v>53</v>
      </c>
      <c r="D538" s="440"/>
      <c r="E538" s="62">
        <f t="shared" si="103"/>
        <v>0</v>
      </c>
      <c r="F538" s="240"/>
      <c r="G538" s="62"/>
      <c r="H538" s="437"/>
    </row>
    <row r="539" spans="1:8" ht="19.5" customHeight="1">
      <c r="A539" s="362" t="s">
        <v>444</v>
      </c>
      <c r="B539" s="363">
        <v>381</v>
      </c>
      <c r="C539" s="363">
        <f aca="true" t="shared" si="108" ref="C539:F539">SUM(C540:C546)</f>
        <v>416</v>
      </c>
      <c r="D539" s="363">
        <f t="shared" si="108"/>
        <v>379</v>
      </c>
      <c r="E539" s="62">
        <f t="shared" si="103"/>
        <v>91.10576923076923</v>
      </c>
      <c r="F539" s="240">
        <f t="shared" si="108"/>
        <v>368</v>
      </c>
      <c r="G539" s="62">
        <f t="shared" si="105"/>
        <v>2.989130434782609</v>
      </c>
      <c r="H539" s="437"/>
    </row>
    <row r="540" spans="1:8" ht="19.5" customHeight="1">
      <c r="A540" s="362" t="s">
        <v>76</v>
      </c>
      <c r="B540" s="363">
        <v>302</v>
      </c>
      <c r="C540" s="363">
        <v>302</v>
      </c>
      <c r="D540" s="440">
        <v>323</v>
      </c>
      <c r="E540" s="62">
        <f t="shared" si="103"/>
        <v>106.95364238410596</v>
      </c>
      <c r="F540" s="240">
        <v>278</v>
      </c>
      <c r="G540" s="62">
        <f t="shared" si="105"/>
        <v>16.18705035971223</v>
      </c>
      <c r="H540" s="437"/>
    </row>
    <row r="541" spans="1:8" ht="19.5" customHeight="1">
      <c r="A541" s="362" t="s">
        <v>77</v>
      </c>
      <c r="B541" s="363">
        <v>59</v>
      </c>
      <c r="C541" s="363">
        <v>59</v>
      </c>
      <c r="D541" s="440">
        <v>21</v>
      </c>
      <c r="E541" s="62">
        <f t="shared" si="103"/>
        <v>35.59322033898305</v>
      </c>
      <c r="F541" s="240">
        <v>19</v>
      </c>
      <c r="G541" s="62">
        <f t="shared" si="105"/>
        <v>10.526315789473683</v>
      </c>
      <c r="H541" s="437"/>
    </row>
    <row r="542" spans="1:8" ht="19.5" customHeight="1">
      <c r="A542" s="362" t="s">
        <v>78</v>
      </c>
      <c r="B542" s="363">
        <v>0</v>
      </c>
      <c r="C542" s="363"/>
      <c r="D542" s="440"/>
      <c r="E542" s="62"/>
      <c r="F542" s="241"/>
      <c r="G542" s="62"/>
      <c r="H542" s="437"/>
    </row>
    <row r="543" spans="1:8" ht="19.5" customHeight="1">
      <c r="A543" s="362" t="s">
        <v>445</v>
      </c>
      <c r="B543" s="363">
        <v>0</v>
      </c>
      <c r="C543" s="363"/>
      <c r="D543" s="440"/>
      <c r="E543" s="62"/>
      <c r="F543" s="240"/>
      <c r="G543" s="62"/>
      <c r="H543" s="437"/>
    </row>
    <row r="544" spans="1:8" ht="19.5" customHeight="1">
      <c r="A544" s="362" t="s">
        <v>446</v>
      </c>
      <c r="B544" s="363">
        <v>5</v>
      </c>
      <c r="C544" s="363">
        <v>5</v>
      </c>
      <c r="D544" s="440"/>
      <c r="E544" s="62">
        <f t="shared" si="103"/>
        <v>0</v>
      </c>
      <c r="F544" s="240">
        <v>5</v>
      </c>
      <c r="G544" s="62">
        <f t="shared" si="105"/>
        <v>-100</v>
      </c>
      <c r="H544" s="437"/>
    </row>
    <row r="545" spans="1:8" ht="19.5" customHeight="1">
      <c r="A545" s="362" t="s">
        <v>447</v>
      </c>
      <c r="B545" s="363">
        <v>0</v>
      </c>
      <c r="C545" s="363">
        <v>35</v>
      </c>
      <c r="D545" s="440">
        <v>20</v>
      </c>
      <c r="E545" s="62">
        <f t="shared" si="103"/>
        <v>57.14285714285714</v>
      </c>
      <c r="F545" s="240">
        <v>50</v>
      </c>
      <c r="G545" s="62">
        <f t="shared" si="105"/>
        <v>-60</v>
      </c>
      <c r="H545" s="437"/>
    </row>
    <row r="546" spans="1:8" ht="19.5" customHeight="1">
      <c r="A546" s="362" t="s">
        <v>448</v>
      </c>
      <c r="B546" s="363">
        <v>15</v>
      </c>
      <c r="C546" s="363">
        <v>15</v>
      </c>
      <c r="D546" s="440">
        <v>15</v>
      </c>
      <c r="E546" s="62">
        <f t="shared" si="103"/>
        <v>100</v>
      </c>
      <c r="F546" s="240">
        <v>16</v>
      </c>
      <c r="G546" s="62">
        <f t="shared" si="105"/>
        <v>-6.25</v>
      </c>
      <c r="H546" s="437"/>
    </row>
    <row r="547" spans="1:8" ht="19.5" customHeight="1">
      <c r="A547" s="362" t="s">
        <v>449</v>
      </c>
      <c r="B547" s="363">
        <v>0</v>
      </c>
      <c r="C547" s="363"/>
      <c r="D547" s="440"/>
      <c r="E547" s="62"/>
      <c r="F547" s="240"/>
      <c r="G547" s="62"/>
      <c r="H547" s="437"/>
    </row>
    <row r="548" spans="1:8" ht="19.5" customHeight="1">
      <c r="A548" s="362" t="s">
        <v>450</v>
      </c>
      <c r="B548" s="363">
        <v>0</v>
      </c>
      <c r="C548" s="363"/>
      <c r="D548" s="440"/>
      <c r="E548" s="62"/>
      <c r="F548" s="240"/>
      <c r="G548" s="62"/>
      <c r="H548" s="437"/>
    </row>
    <row r="549" spans="1:8" ht="19.5" customHeight="1">
      <c r="A549" s="362" t="s">
        <v>451</v>
      </c>
      <c r="B549" s="363">
        <v>0</v>
      </c>
      <c r="C549" s="363"/>
      <c r="D549" s="440"/>
      <c r="E549" s="62"/>
      <c r="F549" s="240"/>
      <c r="G549" s="62"/>
      <c r="H549" s="437"/>
    </row>
    <row r="550" spans="1:8" ht="19.5" customHeight="1">
      <c r="A550" s="362" t="s">
        <v>452</v>
      </c>
      <c r="B550" s="363">
        <v>7017</v>
      </c>
      <c r="C550" s="363">
        <f aca="true" t="shared" si="109" ref="C550:F550">SUM(C551:C558)</f>
        <v>7017</v>
      </c>
      <c r="D550" s="363">
        <f t="shared" si="109"/>
        <v>4463</v>
      </c>
      <c r="E550" s="62">
        <f t="shared" si="103"/>
        <v>63.60267920763859</v>
      </c>
      <c r="F550" s="240">
        <f t="shared" si="109"/>
        <v>4170</v>
      </c>
      <c r="G550" s="62">
        <f t="shared" si="105"/>
        <v>7.026378896882495</v>
      </c>
      <c r="H550" s="437"/>
    </row>
    <row r="551" spans="1:8" ht="19.5" customHeight="1">
      <c r="A551" s="362" t="s">
        <v>453</v>
      </c>
      <c r="B551" s="363">
        <v>18</v>
      </c>
      <c r="C551" s="363">
        <v>18</v>
      </c>
      <c r="D551" s="440">
        <v>8</v>
      </c>
      <c r="E551" s="62">
        <f t="shared" si="103"/>
        <v>44.44444444444444</v>
      </c>
      <c r="F551" s="240"/>
      <c r="G551" s="62"/>
      <c r="H551" s="437"/>
    </row>
    <row r="552" spans="1:8" ht="19.5" customHeight="1">
      <c r="A552" s="362" t="s">
        <v>454</v>
      </c>
      <c r="B552" s="363">
        <v>0</v>
      </c>
      <c r="C552" s="363"/>
      <c r="D552" s="440"/>
      <c r="E552" s="62"/>
      <c r="F552" s="240"/>
      <c r="G552" s="62"/>
      <c r="H552" s="437"/>
    </row>
    <row r="553" spans="1:8" ht="19.5" customHeight="1">
      <c r="A553" s="362" t="s">
        <v>455</v>
      </c>
      <c r="B553" s="363">
        <v>0</v>
      </c>
      <c r="C553" s="363"/>
      <c r="D553" s="363"/>
      <c r="E553" s="62"/>
      <c r="F553" s="240"/>
      <c r="G553" s="62"/>
      <c r="H553" s="437"/>
    </row>
    <row r="554" spans="1:8" ht="19.5" customHeight="1">
      <c r="A554" s="362" t="s">
        <v>456</v>
      </c>
      <c r="B554" s="363">
        <v>0</v>
      </c>
      <c r="C554" s="363"/>
      <c r="D554" s="440"/>
      <c r="E554" s="62"/>
      <c r="F554" s="240">
        <v>8</v>
      </c>
      <c r="G554" s="62">
        <f t="shared" si="105"/>
        <v>-100</v>
      </c>
      <c r="H554" s="437"/>
    </row>
    <row r="555" spans="1:8" ht="19.5" customHeight="1">
      <c r="A555" s="362" t="s">
        <v>457</v>
      </c>
      <c r="B555" s="363">
        <v>6467</v>
      </c>
      <c r="C555" s="363">
        <v>6467</v>
      </c>
      <c r="D555" s="440">
        <v>3994</v>
      </c>
      <c r="E555" s="62">
        <f t="shared" si="103"/>
        <v>61.759703108087216</v>
      </c>
      <c r="F555" s="240">
        <v>3835</v>
      </c>
      <c r="G555" s="62">
        <f t="shared" si="105"/>
        <v>4.146023468057367</v>
      </c>
      <c r="H555" s="437"/>
    </row>
    <row r="556" spans="1:8" ht="19.5" customHeight="1">
      <c r="A556" s="362" t="s">
        <v>458</v>
      </c>
      <c r="B556" s="363">
        <v>260</v>
      </c>
      <c r="C556" s="363">
        <v>260</v>
      </c>
      <c r="D556" s="440">
        <v>189</v>
      </c>
      <c r="E556" s="62">
        <f t="shared" si="103"/>
        <v>72.6923076923077</v>
      </c>
      <c r="F556" s="240">
        <v>320</v>
      </c>
      <c r="G556" s="62">
        <f t="shared" si="105"/>
        <v>-40.9375</v>
      </c>
      <c r="H556" s="437"/>
    </row>
    <row r="557" spans="1:8" ht="19.5" customHeight="1">
      <c r="A557" s="362" t="s">
        <v>459</v>
      </c>
      <c r="B557" s="363">
        <v>265</v>
      </c>
      <c r="C557" s="363">
        <v>265</v>
      </c>
      <c r="D557" s="440">
        <v>265</v>
      </c>
      <c r="E557" s="62">
        <f t="shared" si="103"/>
        <v>100</v>
      </c>
      <c r="F557" s="240"/>
      <c r="G557" s="62"/>
      <c r="H557" s="437"/>
    </row>
    <row r="558" spans="1:8" ht="19.5" customHeight="1">
      <c r="A558" s="362" t="s">
        <v>460</v>
      </c>
      <c r="B558" s="363">
        <v>7</v>
      </c>
      <c r="C558" s="363">
        <v>7</v>
      </c>
      <c r="D558" s="440">
        <v>7</v>
      </c>
      <c r="E558" s="62">
        <f t="shared" si="103"/>
        <v>100</v>
      </c>
      <c r="F558" s="240">
        <v>7</v>
      </c>
      <c r="G558" s="62">
        <f t="shared" si="105"/>
        <v>0</v>
      </c>
      <c r="H558" s="437"/>
    </row>
    <row r="559" spans="1:8" ht="19.5" customHeight="1">
      <c r="A559" s="362" t="s">
        <v>461</v>
      </c>
      <c r="B559" s="363">
        <v>0</v>
      </c>
      <c r="C559" s="363"/>
      <c r="D559" s="440"/>
      <c r="E559" s="62"/>
      <c r="F559" s="240"/>
      <c r="G559" s="62"/>
      <c r="H559" s="437"/>
    </row>
    <row r="560" spans="1:8" ht="19.5" customHeight="1">
      <c r="A560" s="362" t="s">
        <v>462</v>
      </c>
      <c r="B560" s="363">
        <v>0</v>
      </c>
      <c r="C560" s="363"/>
      <c r="D560" s="440"/>
      <c r="E560" s="62"/>
      <c r="F560" s="240"/>
      <c r="G560" s="62"/>
      <c r="H560" s="437"/>
    </row>
    <row r="561" spans="1:8" ht="19.5" customHeight="1">
      <c r="A561" s="362" t="s">
        <v>463</v>
      </c>
      <c r="B561" s="363">
        <v>0</v>
      </c>
      <c r="C561" s="363"/>
      <c r="D561" s="440"/>
      <c r="E561" s="62"/>
      <c r="F561" s="240"/>
      <c r="G561" s="62"/>
      <c r="H561" s="437"/>
    </row>
    <row r="562" spans="1:8" ht="19.5" customHeight="1">
      <c r="A562" s="362" t="s">
        <v>464</v>
      </c>
      <c r="B562" s="363">
        <v>0</v>
      </c>
      <c r="C562" s="363"/>
      <c r="D562" s="440"/>
      <c r="E562" s="62"/>
      <c r="F562" s="240"/>
      <c r="G562" s="62"/>
      <c r="H562" s="437"/>
    </row>
    <row r="563" spans="1:8" ht="19.5" customHeight="1">
      <c r="A563" s="362" t="s">
        <v>465</v>
      </c>
      <c r="B563" s="363">
        <v>0</v>
      </c>
      <c r="C563" s="363">
        <f aca="true" t="shared" si="110" ref="C563:F563">SUM(C564:C572)</f>
        <v>1360</v>
      </c>
      <c r="D563" s="363">
        <f t="shared" si="110"/>
        <v>1360</v>
      </c>
      <c r="E563" s="62">
        <f t="shared" si="103"/>
        <v>100</v>
      </c>
      <c r="F563" s="240">
        <f t="shared" si="110"/>
        <v>1260</v>
      </c>
      <c r="G563" s="62">
        <f t="shared" si="105"/>
        <v>7.936507936507936</v>
      </c>
      <c r="H563" s="437"/>
    </row>
    <row r="564" spans="1:8" ht="19.5" customHeight="1">
      <c r="A564" s="362" t="s">
        <v>466</v>
      </c>
      <c r="B564" s="363">
        <v>0</v>
      </c>
      <c r="C564" s="363"/>
      <c r="D564" s="440">
        <v>114</v>
      </c>
      <c r="E564" s="62"/>
      <c r="F564" s="240">
        <v>350</v>
      </c>
      <c r="G564" s="62">
        <f t="shared" si="105"/>
        <v>-67.42857142857143</v>
      </c>
      <c r="H564" s="437"/>
    </row>
    <row r="565" spans="1:8" ht="19.5" customHeight="1">
      <c r="A565" s="362" t="s">
        <v>467</v>
      </c>
      <c r="B565" s="363">
        <v>0</v>
      </c>
      <c r="C565" s="363"/>
      <c r="D565" s="440">
        <v>124</v>
      </c>
      <c r="E565" s="62"/>
      <c r="F565" s="240">
        <v>147</v>
      </c>
      <c r="G565" s="62">
        <f t="shared" si="105"/>
        <v>-15.646258503401361</v>
      </c>
      <c r="H565" s="437"/>
    </row>
    <row r="566" spans="1:8" ht="19.5" customHeight="1">
      <c r="A566" s="362" t="s">
        <v>468</v>
      </c>
      <c r="B566" s="363">
        <v>0</v>
      </c>
      <c r="C566" s="363"/>
      <c r="D566" s="440"/>
      <c r="E566" s="62"/>
      <c r="F566" s="240">
        <v>30</v>
      </c>
      <c r="G566" s="62">
        <f t="shared" si="105"/>
        <v>-100</v>
      </c>
      <c r="H566" s="437"/>
    </row>
    <row r="567" spans="1:8" ht="19.5" customHeight="1">
      <c r="A567" s="362" t="s">
        <v>469</v>
      </c>
      <c r="B567" s="363">
        <v>0</v>
      </c>
      <c r="C567" s="363"/>
      <c r="D567" s="440">
        <v>809</v>
      </c>
      <c r="E567" s="62"/>
      <c r="F567" s="240">
        <v>565</v>
      </c>
      <c r="G567" s="62">
        <f t="shared" si="105"/>
        <v>43.1858407079646</v>
      </c>
      <c r="H567" s="437"/>
    </row>
    <row r="568" spans="1:8" ht="19.5" customHeight="1">
      <c r="A568" s="362" t="s">
        <v>470</v>
      </c>
      <c r="B568" s="363">
        <v>0</v>
      </c>
      <c r="C568" s="363"/>
      <c r="D568" s="440"/>
      <c r="E568" s="62"/>
      <c r="F568" s="240">
        <v>3</v>
      </c>
      <c r="G568" s="62">
        <f t="shared" si="105"/>
        <v>-100</v>
      </c>
      <c r="H568" s="437"/>
    </row>
    <row r="569" spans="1:8" ht="19.5" customHeight="1">
      <c r="A569" s="362" t="s">
        <v>471</v>
      </c>
      <c r="B569" s="363">
        <v>0</v>
      </c>
      <c r="C569" s="363"/>
      <c r="D569" s="363">
        <v>43</v>
      </c>
      <c r="E569" s="62"/>
      <c r="F569" s="240">
        <v>48</v>
      </c>
      <c r="G569" s="62">
        <f t="shared" si="105"/>
        <v>-10.416666666666668</v>
      </c>
      <c r="H569" s="437"/>
    </row>
    <row r="570" spans="1:8" ht="19.5" customHeight="1">
      <c r="A570" s="362" t="s">
        <v>472</v>
      </c>
      <c r="B570" s="363">
        <v>0</v>
      </c>
      <c r="C570" s="363"/>
      <c r="D570" s="440"/>
      <c r="E570" s="62"/>
      <c r="F570" s="240"/>
      <c r="G570" s="62"/>
      <c r="H570" s="437"/>
    </row>
    <row r="571" spans="1:8" ht="19.5" customHeight="1">
      <c r="A571" s="362" t="s">
        <v>473</v>
      </c>
      <c r="B571" s="363">
        <v>0</v>
      </c>
      <c r="C571" s="363"/>
      <c r="D571" s="363"/>
      <c r="E571" s="62"/>
      <c r="F571" s="240"/>
      <c r="G571" s="62"/>
      <c r="H571" s="437"/>
    </row>
    <row r="572" spans="1:8" ht="19.5" customHeight="1">
      <c r="A572" s="362" t="s">
        <v>474</v>
      </c>
      <c r="B572" s="363">
        <v>0</v>
      </c>
      <c r="C572" s="363">
        <v>1360</v>
      </c>
      <c r="D572" s="363">
        <v>270</v>
      </c>
      <c r="E572" s="62">
        <f t="shared" si="103"/>
        <v>19.852941176470587</v>
      </c>
      <c r="F572" s="240">
        <v>117</v>
      </c>
      <c r="G572" s="62">
        <f t="shared" si="105"/>
        <v>130.76923076923077</v>
      </c>
      <c r="H572" s="437"/>
    </row>
    <row r="573" spans="1:8" ht="19.5" customHeight="1">
      <c r="A573" s="362" t="s">
        <v>475</v>
      </c>
      <c r="B573" s="363">
        <v>2681</v>
      </c>
      <c r="C573" s="363">
        <f aca="true" t="shared" si="111" ref="C573:F573">SUM(C574:C580)</f>
        <v>2531</v>
      </c>
      <c r="D573" s="363">
        <f t="shared" si="111"/>
        <v>2169</v>
      </c>
      <c r="E573" s="62">
        <f t="shared" si="103"/>
        <v>85.69735282497037</v>
      </c>
      <c r="F573" s="240">
        <f t="shared" si="111"/>
        <v>3020</v>
      </c>
      <c r="G573" s="62">
        <f t="shared" si="105"/>
        <v>-28.17880794701987</v>
      </c>
      <c r="H573" s="437"/>
    </row>
    <row r="574" spans="1:8" ht="19.5" customHeight="1">
      <c r="A574" s="362" t="s">
        <v>476</v>
      </c>
      <c r="B574" s="363">
        <v>280</v>
      </c>
      <c r="C574" s="363">
        <v>280</v>
      </c>
      <c r="D574" s="440">
        <v>399</v>
      </c>
      <c r="E574" s="62">
        <f t="shared" si="103"/>
        <v>142.5</v>
      </c>
      <c r="F574" s="240">
        <v>495</v>
      </c>
      <c r="G574" s="62">
        <f t="shared" si="105"/>
        <v>-19.393939393939394</v>
      </c>
      <c r="H574" s="437"/>
    </row>
    <row r="575" spans="1:8" ht="19.5" customHeight="1">
      <c r="A575" s="362" t="s">
        <v>477</v>
      </c>
      <c r="B575" s="363">
        <v>0</v>
      </c>
      <c r="C575" s="363"/>
      <c r="D575" s="440"/>
      <c r="E575" s="62"/>
      <c r="F575" s="240">
        <v>202</v>
      </c>
      <c r="G575" s="62">
        <f t="shared" si="105"/>
        <v>-100</v>
      </c>
      <c r="H575" s="437"/>
    </row>
    <row r="576" spans="1:8" ht="19.5" customHeight="1">
      <c r="A576" s="362" t="s">
        <v>478</v>
      </c>
      <c r="B576" s="363">
        <v>0</v>
      </c>
      <c r="C576" s="363"/>
      <c r="D576" s="440">
        <v>1421</v>
      </c>
      <c r="E576" s="62"/>
      <c r="F576" s="240">
        <v>1282</v>
      </c>
      <c r="G576" s="62">
        <f t="shared" si="105"/>
        <v>10.842433697347893</v>
      </c>
      <c r="H576" s="437"/>
    </row>
    <row r="577" spans="1:8" ht="19.5" customHeight="1">
      <c r="A577" s="362" t="s">
        <v>479</v>
      </c>
      <c r="B577" s="363">
        <v>0</v>
      </c>
      <c r="C577" s="363"/>
      <c r="D577" s="440"/>
      <c r="E577" s="62"/>
      <c r="F577" s="240"/>
      <c r="G577" s="62"/>
      <c r="H577" s="437"/>
    </row>
    <row r="578" spans="1:8" ht="19.5" customHeight="1">
      <c r="A578" s="362" t="s">
        <v>480</v>
      </c>
      <c r="B578" s="363">
        <v>150</v>
      </c>
      <c r="C578" s="363">
        <v>0</v>
      </c>
      <c r="D578" s="440">
        <v>349</v>
      </c>
      <c r="E578" s="62"/>
      <c r="F578" s="240">
        <v>310</v>
      </c>
      <c r="G578" s="62">
        <f t="shared" si="105"/>
        <v>12.580645161290322</v>
      </c>
      <c r="H578" s="437"/>
    </row>
    <row r="579" spans="1:8" ht="19.5" customHeight="1">
      <c r="A579" s="362" t="s">
        <v>481</v>
      </c>
      <c r="B579" s="363">
        <v>0</v>
      </c>
      <c r="C579" s="363"/>
      <c r="D579" s="440"/>
      <c r="E579" s="62"/>
      <c r="F579" s="240">
        <v>731</v>
      </c>
      <c r="G579" s="62">
        <f t="shared" si="105"/>
        <v>-100</v>
      </c>
      <c r="H579" s="437"/>
    </row>
    <row r="580" spans="1:8" ht="19.5" customHeight="1">
      <c r="A580" s="362" t="s">
        <v>482</v>
      </c>
      <c r="B580" s="363">
        <v>2251</v>
      </c>
      <c r="C580" s="363">
        <v>2251</v>
      </c>
      <c r="D580" s="363"/>
      <c r="E580" s="62">
        <f t="shared" si="103"/>
        <v>0</v>
      </c>
      <c r="F580" s="240"/>
      <c r="G580" s="62"/>
      <c r="H580" s="437"/>
    </row>
    <row r="581" spans="1:8" ht="19.5" customHeight="1">
      <c r="A581" s="362" t="s">
        <v>483</v>
      </c>
      <c r="B581" s="363">
        <v>240</v>
      </c>
      <c r="C581" s="363">
        <f aca="true" t="shared" si="112" ref="C581:F581">SUM(C582:C587)</f>
        <v>85</v>
      </c>
      <c r="D581" s="363">
        <f t="shared" si="112"/>
        <v>198</v>
      </c>
      <c r="E581" s="62">
        <f t="shared" si="103"/>
        <v>232.94117647058826</v>
      </c>
      <c r="F581" s="240">
        <f t="shared" si="112"/>
        <v>285</v>
      </c>
      <c r="G581" s="62">
        <f t="shared" si="105"/>
        <v>-30.526315789473685</v>
      </c>
      <c r="H581" s="437"/>
    </row>
    <row r="582" spans="1:8" ht="19.5" customHeight="1">
      <c r="A582" s="362" t="s">
        <v>484</v>
      </c>
      <c r="B582" s="363">
        <v>240</v>
      </c>
      <c r="C582" s="363">
        <v>84</v>
      </c>
      <c r="D582" s="440">
        <v>198</v>
      </c>
      <c r="E582" s="62">
        <f aca="true" t="shared" si="113" ref="E582:E645">D582/C582*100</f>
        <v>235.71428571428572</v>
      </c>
      <c r="F582" s="240">
        <v>284</v>
      </c>
      <c r="G582" s="62">
        <f aca="true" t="shared" si="114" ref="G582:G646">(D582-F582)/F582*100</f>
        <v>-30.28169014084507</v>
      </c>
      <c r="H582" s="437"/>
    </row>
    <row r="583" spans="1:8" ht="19.5" customHeight="1">
      <c r="A583" s="362" t="s">
        <v>485</v>
      </c>
      <c r="B583" s="363">
        <v>0</v>
      </c>
      <c r="C583" s="363"/>
      <c r="D583" s="363"/>
      <c r="E583" s="62"/>
      <c r="F583" s="240"/>
      <c r="G583" s="62"/>
      <c r="H583" s="437"/>
    </row>
    <row r="584" spans="1:8" ht="19.5" customHeight="1">
      <c r="A584" s="362" t="s">
        <v>486</v>
      </c>
      <c r="B584" s="363">
        <v>0</v>
      </c>
      <c r="C584" s="363"/>
      <c r="D584" s="440"/>
      <c r="E584" s="62"/>
      <c r="F584" s="240"/>
      <c r="G584" s="62"/>
      <c r="H584" s="437"/>
    </row>
    <row r="585" spans="1:8" ht="19.5" customHeight="1">
      <c r="A585" s="362" t="s">
        <v>487</v>
      </c>
      <c r="B585" s="363">
        <v>0</v>
      </c>
      <c r="C585" s="363"/>
      <c r="D585" s="440"/>
      <c r="E585" s="62"/>
      <c r="F585" s="240"/>
      <c r="G585" s="62"/>
      <c r="H585" s="437"/>
    </row>
    <row r="586" spans="1:8" ht="19.5" customHeight="1">
      <c r="A586" s="362" t="s">
        <v>488</v>
      </c>
      <c r="B586" s="363">
        <v>0</v>
      </c>
      <c r="C586" s="363">
        <v>1</v>
      </c>
      <c r="D586" s="363"/>
      <c r="E586" s="62">
        <f t="shared" si="113"/>
        <v>0</v>
      </c>
      <c r="F586" s="240"/>
      <c r="G586" s="62"/>
      <c r="H586" s="437"/>
    </row>
    <row r="587" spans="1:8" ht="19.5" customHeight="1">
      <c r="A587" s="362" t="s">
        <v>489</v>
      </c>
      <c r="B587" s="363">
        <v>0</v>
      </c>
      <c r="C587" s="363"/>
      <c r="D587" s="440"/>
      <c r="E587" s="62"/>
      <c r="F587" s="240">
        <v>1</v>
      </c>
      <c r="G587" s="62">
        <f t="shared" si="114"/>
        <v>-100</v>
      </c>
      <c r="H587" s="437"/>
    </row>
    <row r="588" spans="1:8" ht="19.5" customHeight="1">
      <c r="A588" s="362" t="s">
        <v>490</v>
      </c>
      <c r="B588" s="363">
        <v>160</v>
      </c>
      <c r="C588" s="363">
        <f aca="true" t="shared" si="115" ref="C588:F588">SUM(C589:C594)</f>
        <v>161</v>
      </c>
      <c r="D588" s="363">
        <f t="shared" si="115"/>
        <v>204</v>
      </c>
      <c r="E588" s="62">
        <f t="shared" si="113"/>
        <v>126.70807453416148</v>
      </c>
      <c r="F588" s="240">
        <f t="shared" si="115"/>
        <v>399</v>
      </c>
      <c r="G588" s="62">
        <f t="shared" si="114"/>
        <v>-48.87218045112782</v>
      </c>
      <c r="H588" s="437"/>
    </row>
    <row r="589" spans="1:8" ht="19.5" customHeight="1">
      <c r="A589" s="362" t="s">
        <v>491</v>
      </c>
      <c r="B589" s="363">
        <v>10</v>
      </c>
      <c r="C589" s="363">
        <v>11</v>
      </c>
      <c r="D589" s="363">
        <v>1</v>
      </c>
      <c r="E589" s="62">
        <f t="shared" si="113"/>
        <v>9.090909090909092</v>
      </c>
      <c r="F589" s="240">
        <v>2</v>
      </c>
      <c r="G589" s="62">
        <f t="shared" si="114"/>
        <v>-50</v>
      </c>
      <c r="H589" s="437"/>
    </row>
    <row r="590" spans="1:8" ht="19.5" customHeight="1">
      <c r="A590" s="362" t="s">
        <v>492</v>
      </c>
      <c r="B590" s="363">
        <v>100</v>
      </c>
      <c r="C590" s="363">
        <v>100</v>
      </c>
      <c r="D590" s="440"/>
      <c r="E590" s="62">
        <f t="shared" si="113"/>
        <v>0</v>
      </c>
      <c r="F590" s="240">
        <v>125</v>
      </c>
      <c r="G590" s="62">
        <f t="shared" si="114"/>
        <v>-100</v>
      </c>
      <c r="H590" s="437"/>
    </row>
    <row r="591" spans="1:8" ht="19.5" customHeight="1">
      <c r="A591" s="362" t="s">
        <v>493</v>
      </c>
      <c r="B591" s="363">
        <v>0</v>
      </c>
      <c r="C591" s="363"/>
      <c r="D591" s="440"/>
      <c r="E591" s="62"/>
      <c r="F591" s="240"/>
      <c r="G591" s="62"/>
      <c r="H591" s="437"/>
    </row>
    <row r="592" spans="1:8" ht="19.5" customHeight="1">
      <c r="A592" s="362" t="s">
        <v>494</v>
      </c>
      <c r="B592" s="363">
        <v>0</v>
      </c>
      <c r="C592" s="363"/>
      <c r="D592" s="440">
        <v>20</v>
      </c>
      <c r="E592" s="62"/>
      <c r="F592" s="241"/>
      <c r="G592" s="62"/>
      <c r="H592" s="437"/>
    </row>
    <row r="593" spans="1:8" ht="19.5" customHeight="1">
      <c r="A593" s="362" t="s">
        <v>495</v>
      </c>
      <c r="B593" s="363">
        <v>50</v>
      </c>
      <c r="C593" s="363">
        <v>50</v>
      </c>
      <c r="D593" s="440"/>
      <c r="E593" s="62">
        <f t="shared" si="113"/>
        <v>0</v>
      </c>
      <c r="F593" s="241"/>
      <c r="G593" s="62"/>
      <c r="H593" s="437"/>
    </row>
    <row r="594" spans="1:8" ht="19.5" customHeight="1">
      <c r="A594" s="362" t="s">
        <v>496</v>
      </c>
      <c r="B594" s="363">
        <v>0</v>
      </c>
      <c r="C594" s="363"/>
      <c r="D594" s="440">
        <v>183</v>
      </c>
      <c r="E594" s="62"/>
      <c r="F594" s="240">
        <v>272</v>
      </c>
      <c r="G594" s="62">
        <f t="shared" si="114"/>
        <v>-32.720588235294116</v>
      </c>
      <c r="H594" s="437"/>
    </row>
    <row r="595" spans="1:8" ht="19.5" customHeight="1">
      <c r="A595" s="362" t="s">
        <v>497</v>
      </c>
      <c r="B595" s="363">
        <v>311</v>
      </c>
      <c r="C595" s="363">
        <f aca="true" t="shared" si="116" ref="C595:F595">SUM(C596:C603)</f>
        <v>300</v>
      </c>
      <c r="D595" s="363">
        <f t="shared" si="116"/>
        <v>396</v>
      </c>
      <c r="E595" s="62">
        <f t="shared" si="113"/>
        <v>132</v>
      </c>
      <c r="F595" s="240">
        <f t="shared" si="116"/>
        <v>774</v>
      </c>
      <c r="G595" s="62">
        <f t="shared" si="114"/>
        <v>-48.837209302325576</v>
      </c>
      <c r="H595" s="437"/>
    </row>
    <row r="596" spans="1:8" ht="19.5" customHeight="1">
      <c r="A596" s="362" t="s">
        <v>76</v>
      </c>
      <c r="B596" s="363">
        <v>114</v>
      </c>
      <c r="C596" s="363">
        <v>114</v>
      </c>
      <c r="D596" s="440">
        <v>102</v>
      </c>
      <c r="E596" s="62">
        <f t="shared" si="113"/>
        <v>89.47368421052632</v>
      </c>
      <c r="F596" s="240">
        <v>96</v>
      </c>
      <c r="G596" s="62">
        <f t="shared" si="114"/>
        <v>6.25</v>
      </c>
      <c r="H596" s="437"/>
    </row>
    <row r="597" spans="1:8" ht="19.5" customHeight="1">
      <c r="A597" s="362" t="s">
        <v>77</v>
      </c>
      <c r="B597" s="363">
        <v>7</v>
      </c>
      <c r="C597" s="363">
        <v>7</v>
      </c>
      <c r="D597" s="440">
        <v>16</v>
      </c>
      <c r="E597" s="62">
        <f t="shared" si="113"/>
        <v>228.57142857142856</v>
      </c>
      <c r="F597" s="240">
        <v>2</v>
      </c>
      <c r="G597" s="62">
        <f t="shared" si="114"/>
        <v>700</v>
      </c>
      <c r="H597" s="437"/>
    </row>
    <row r="598" spans="1:8" ht="19.5" customHeight="1">
      <c r="A598" s="362" t="s">
        <v>78</v>
      </c>
      <c r="B598" s="363">
        <v>0</v>
      </c>
      <c r="C598" s="363"/>
      <c r="D598" s="440"/>
      <c r="E598" s="62"/>
      <c r="F598" s="240"/>
      <c r="G598" s="62"/>
      <c r="H598" s="437"/>
    </row>
    <row r="599" spans="1:8" ht="19.5" customHeight="1">
      <c r="A599" s="362" t="s">
        <v>498</v>
      </c>
      <c r="B599" s="363">
        <v>25</v>
      </c>
      <c r="C599" s="363">
        <v>25</v>
      </c>
      <c r="D599" s="440">
        <v>61</v>
      </c>
      <c r="E599" s="62">
        <f t="shared" si="113"/>
        <v>244</v>
      </c>
      <c r="F599" s="240">
        <v>43</v>
      </c>
      <c r="G599" s="62">
        <f t="shared" si="114"/>
        <v>41.86046511627907</v>
      </c>
      <c r="H599" s="437"/>
    </row>
    <row r="600" spans="1:8" ht="19.5" customHeight="1">
      <c r="A600" s="362" t="s">
        <v>499</v>
      </c>
      <c r="B600" s="363">
        <v>25</v>
      </c>
      <c r="C600" s="363">
        <v>35</v>
      </c>
      <c r="D600" s="440">
        <v>7</v>
      </c>
      <c r="E600" s="62">
        <f t="shared" si="113"/>
        <v>20</v>
      </c>
      <c r="F600" s="240">
        <v>20</v>
      </c>
      <c r="G600" s="62">
        <f t="shared" si="114"/>
        <v>-65</v>
      </c>
      <c r="H600" s="437"/>
    </row>
    <row r="601" spans="1:8" ht="19.5" customHeight="1">
      <c r="A601" s="362" t="s">
        <v>500</v>
      </c>
      <c r="B601" s="363">
        <v>0</v>
      </c>
      <c r="C601" s="363"/>
      <c r="D601" s="440"/>
      <c r="E601" s="62"/>
      <c r="F601" s="240">
        <v>137</v>
      </c>
      <c r="G601" s="62">
        <f t="shared" si="114"/>
        <v>-100</v>
      </c>
      <c r="H601" s="437"/>
    </row>
    <row r="602" spans="1:8" ht="19.5" customHeight="1">
      <c r="A602" s="362" t="s">
        <v>501</v>
      </c>
      <c r="B602" s="363">
        <v>110</v>
      </c>
      <c r="C602" s="363">
        <v>25</v>
      </c>
      <c r="D602" s="440">
        <v>183</v>
      </c>
      <c r="E602" s="62">
        <f t="shared" si="113"/>
        <v>732</v>
      </c>
      <c r="F602" s="240">
        <v>171</v>
      </c>
      <c r="G602" s="62">
        <f t="shared" si="114"/>
        <v>7.017543859649122</v>
      </c>
      <c r="H602" s="437"/>
    </row>
    <row r="603" spans="1:8" ht="19.5" customHeight="1">
      <c r="A603" s="362" t="s">
        <v>502</v>
      </c>
      <c r="B603" s="363">
        <v>30</v>
      </c>
      <c r="C603" s="363">
        <v>94</v>
      </c>
      <c r="D603" s="440">
        <v>27</v>
      </c>
      <c r="E603" s="62">
        <f t="shared" si="113"/>
        <v>28.723404255319153</v>
      </c>
      <c r="F603" s="240">
        <v>305</v>
      </c>
      <c r="G603" s="62">
        <f t="shared" si="114"/>
        <v>-91.14754098360656</v>
      </c>
      <c r="H603" s="437"/>
    </row>
    <row r="604" spans="1:8" ht="19.5" customHeight="1">
      <c r="A604" s="362" t="s">
        <v>503</v>
      </c>
      <c r="B604" s="363">
        <v>62</v>
      </c>
      <c r="C604" s="363">
        <f aca="true" t="shared" si="117" ref="C604:F604">SUM(C605:C608)</f>
        <v>62</v>
      </c>
      <c r="D604" s="363">
        <f t="shared" si="117"/>
        <v>48</v>
      </c>
      <c r="E604" s="62">
        <f t="shared" si="113"/>
        <v>77.41935483870968</v>
      </c>
      <c r="F604" s="240">
        <f t="shared" si="117"/>
        <v>57</v>
      </c>
      <c r="G604" s="62">
        <f t="shared" si="114"/>
        <v>-15.789473684210526</v>
      </c>
      <c r="H604" s="437"/>
    </row>
    <row r="605" spans="1:8" ht="19.5" customHeight="1">
      <c r="A605" s="362" t="s">
        <v>76</v>
      </c>
      <c r="B605" s="363">
        <v>48</v>
      </c>
      <c r="C605" s="363">
        <v>48</v>
      </c>
      <c r="D605" s="440">
        <v>46</v>
      </c>
      <c r="E605" s="62">
        <f t="shared" si="113"/>
        <v>95.83333333333334</v>
      </c>
      <c r="F605" s="240">
        <v>42</v>
      </c>
      <c r="G605" s="62">
        <f t="shared" si="114"/>
        <v>9.523809523809524</v>
      </c>
      <c r="H605" s="437"/>
    </row>
    <row r="606" spans="1:8" ht="19.5" customHeight="1">
      <c r="A606" s="362" t="s">
        <v>77</v>
      </c>
      <c r="B606" s="363">
        <v>2</v>
      </c>
      <c r="C606" s="363">
        <v>2</v>
      </c>
      <c r="D606" s="440">
        <v>2</v>
      </c>
      <c r="E606" s="62">
        <f t="shared" si="113"/>
        <v>100</v>
      </c>
      <c r="F606" s="240"/>
      <c r="G606" s="62"/>
      <c r="H606" s="437"/>
    </row>
    <row r="607" spans="1:8" ht="19.5" customHeight="1">
      <c r="A607" s="362" t="s">
        <v>78</v>
      </c>
      <c r="B607" s="363">
        <v>0</v>
      </c>
      <c r="C607" s="363"/>
      <c r="D607" s="440"/>
      <c r="E607" s="62"/>
      <c r="F607" s="240"/>
      <c r="G607" s="62"/>
      <c r="H607" s="437"/>
    </row>
    <row r="608" spans="1:8" ht="19.5" customHeight="1">
      <c r="A608" s="362" t="s">
        <v>504</v>
      </c>
      <c r="B608" s="363">
        <v>12</v>
      </c>
      <c r="C608" s="363">
        <v>12</v>
      </c>
      <c r="D608" s="440"/>
      <c r="E608" s="62">
        <f t="shared" si="113"/>
        <v>0</v>
      </c>
      <c r="F608" s="240">
        <v>15</v>
      </c>
      <c r="G608" s="62">
        <f t="shared" si="114"/>
        <v>-100</v>
      </c>
      <c r="H608" s="437"/>
    </row>
    <row r="609" spans="1:8" ht="19.5" customHeight="1">
      <c r="A609" s="362" t="s">
        <v>505</v>
      </c>
      <c r="B609" s="363">
        <v>100</v>
      </c>
      <c r="C609" s="363">
        <f aca="true" t="shared" si="118" ref="C609:F609">SUM(C610:C611)</f>
        <v>100</v>
      </c>
      <c r="D609" s="363">
        <f t="shared" si="118"/>
        <v>3270</v>
      </c>
      <c r="E609" s="62">
        <f t="shared" si="113"/>
        <v>3270.0000000000005</v>
      </c>
      <c r="F609" s="240">
        <f t="shared" si="118"/>
        <v>2468</v>
      </c>
      <c r="G609" s="62">
        <f t="shared" si="114"/>
        <v>32.49594813614263</v>
      </c>
      <c r="H609" s="437"/>
    </row>
    <row r="610" spans="1:8" ht="19.5" customHeight="1">
      <c r="A610" s="362" t="s">
        <v>506</v>
      </c>
      <c r="B610" s="363">
        <v>0</v>
      </c>
      <c r="C610" s="363"/>
      <c r="D610" s="440"/>
      <c r="E610" s="62"/>
      <c r="F610" s="240"/>
      <c r="G610" s="62"/>
      <c r="H610" s="437"/>
    </row>
    <row r="611" spans="1:8" ht="19.5" customHeight="1">
      <c r="A611" s="362" t="s">
        <v>507</v>
      </c>
      <c r="B611" s="363">
        <v>100</v>
      </c>
      <c r="C611" s="363">
        <v>100</v>
      </c>
      <c r="D611" s="440">
        <v>3270</v>
      </c>
      <c r="E611" s="62">
        <f t="shared" si="113"/>
        <v>3270.0000000000005</v>
      </c>
      <c r="F611" s="240">
        <v>2468</v>
      </c>
      <c r="G611" s="62">
        <f t="shared" si="114"/>
        <v>32.49594813614263</v>
      </c>
      <c r="H611" s="437"/>
    </row>
    <row r="612" spans="1:8" ht="19.5" customHeight="1">
      <c r="A612" s="362" t="s">
        <v>508</v>
      </c>
      <c r="B612" s="363">
        <v>5</v>
      </c>
      <c r="C612" s="363">
        <f>SUM(C613:C614)</f>
        <v>5</v>
      </c>
      <c r="D612" s="363">
        <f>SUM(D613:D614)</f>
        <v>1625</v>
      </c>
      <c r="E612" s="62">
        <f t="shared" si="113"/>
        <v>32500</v>
      </c>
      <c r="F612" s="240">
        <f>F613+F614</f>
        <v>88</v>
      </c>
      <c r="G612" s="62">
        <f t="shared" si="114"/>
        <v>1746.590909090909</v>
      </c>
      <c r="H612" s="437"/>
    </row>
    <row r="613" spans="1:8" ht="19.5" customHeight="1">
      <c r="A613" s="362" t="s">
        <v>509</v>
      </c>
      <c r="B613" s="363">
        <v>5</v>
      </c>
      <c r="C613" s="363">
        <v>5</v>
      </c>
      <c r="D613" s="440">
        <v>1575</v>
      </c>
      <c r="E613" s="62">
        <f t="shared" si="113"/>
        <v>31500</v>
      </c>
      <c r="F613" s="240">
        <v>58</v>
      </c>
      <c r="G613" s="62">
        <f t="shared" si="114"/>
        <v>2615.5172413793102</v>
      </c>
      <c r="H613" s="437"/>
    </row>
    <row r="614" spans="1:8" ht="19.5" customHeight="1">
      <c r="A614" s="362" t="s">
        <v>510</v>
      </c>
      <c r="B614" s="363">
        <v>0</v>
      </c>
      <c r="C614" s="363"/>
      <c r="D614" s="440">
        <v>50</v>
      </c>
      <c r="E614" s="62"/>
      <c r="F614" s="240">
        <v>30</v>
      </c>
      <c r="G614" s="62">
        <f t="shared" si="114"/>
        <v>66.66666666666666</v>
      </c>
      <c r="H614" s="437"/>
    </row>
    <row r="615" spans="1:8" ht="19.5" customHeight="1">
      <c r="A615" s="362" t="s">
        <v>511</v>
      </c>
      <c r="B615" s="363">
        <v>500</v>
      </c>
      <c r="C615" s="363">
        <f>SUM(C616:C617)</f>
        <v>0</v>
      </c>
      <c r="D615" s="363"/>
      <c r="E615" s="62"/>
      <c r="F615" s="240">
        <f>F616+F617</f>
        <v>500</v>
      </c>
      <c r="G615" s="62">
        <f t="shared" si="114"/>
        <v>-100</v>
      </c>
      <c r="H615" s="437"/>
    </row>
    <row r="616" spans="1:8" ht="19.5" customHeight="1">
      <c r="A616" s="362" t="s">
        <v>512</v>
      </c>
      <c r="B616" s="363">
        <v>0</v>
      </c>
      <c r="C616" s="363"/>
      <c r="D616" s="440"/>
      <c r="E616" s="62"/>
      <c r="F616" s="240"/>
      <c r="G616" s="62"/>
      <c r="H616" s="437"/>
    </row>
    <row r="617" spans="1:8" ht="19.5" customHeight="1">
      <c r="A617" s="362" t="s">
        <v>513</v>
      </c>
      <c r="B617" s="363">
        <v>500</v>
      </c>
      <c r="C617" s="363">
        <v>0</v>
      </c>
      <c r="D617" s="440"/>
      <c r="E617" s="62"/>
      <c r="F617" s="240">
        <v>500</v>
      </c>
      <c r="G617" s="62">
        <f t="shared" si="114"/>
        <v>-100</v>
      </c>
      <c r="H617" s="437"/>
    </row>
    <row r="618" spans="1:8" ht="19.5" customHeight="1">
      <c r="A618" s="362" t="s">
        <v>514</v>
      </c>
      <c r="B618" s="363">
        <v>0</v>
      </c>
      <c r="C618" s="363"/>
      <c r="D618" s="440"/>
      <c r="E618" s="62"/>
      <c r="F618" s="240"/>
      <c r="G618" s="62"/>
      <c r="H618" s="437"/>
    </row>
    <row r="619" spans="1:8" ht="19.5" customHeight="1">
      <c r="A619" s="362" t="s">
        <v>515</v>
      </c>
      <c r="B619" s="363">
        <v>0</v>
      </c>
      <c r="C619" s="363"/>
      <c r="D619" s="440"/>
      <c r="E619" s="62"/>
      <c r="F619" s="240"/>
      <c r="G619" s="62"/>
      <c r="H619" s="437"/>
    </row>
    <row r="620" spans="1:8" ht="19.5" customHeight="1">
      <c r="A620" s="362" t="s">
        <v>516</v>
      </c>
      <c r="B620" s="363">
        <v>0</v>
      </c>
      <c r="C620" s="363"/>
      <c r="D620" s="440"/>
      <c r="E620" s="62"/>
      <c r="F620" s="240"/>
      <c r="G620" s="62"/>
      <c r="H620" s="437"/>
    </row>
    <row r="621" spans="1:8" ht="19.5" customHeight="1">
      <c r="A621" s="362" t="s">
        <v>517</v>
      </c>
      <c r="B621" s="363">
        <v>2</v>
      </c>
      <c r="C621" s="363">
        <f>SUM(C622:C623)</f>
        <v>2</v>
      </c>
      <c r="D621" s="363">
        <f>SUM(D622:D623)</f>
        <v>2</v>
      </c>
      <c r="E621" s="62">
        <f t="shared" si="113"/>
        <v>100</v>
      </c>
      <c r="F621" s="240">
        <f>F622+F623</f>
        <v>4</v>
      </c>
      <c r="G621" s="62">
        <f t="shared" si="114"/>
        <v>-50</v>
      </c>
      <c r="H621" s="437"/>
    </row>
    <row r="622" spans="1:8" ht="19.5" customHeight="1">
      <c r="A622" s="362" t="s">
        <v>518</v>
      </c>
      <c r="B622" s="363">
        <v>0</v>
      </c>
      <c r="C622" s="363"/>
      <c r="D622" s="440"/>
      <c r="E622" s="62"/>
      <c r="F622" s="240"/>
      <c r="G622" s="62"/>
      <c r="H622" s="437"/>
    </row>
    <row r="623" spans="1:8" ht="19.5" customHeight="1">
      <c r="A623" s="362" t="s">
        <v>519</v>
      </c>
      <c r="B623" s="363">
        <v>2</v>
      </c>
      <c r="C623" s="363">
        <v>2</v>
      </c>
      <c r="D623" s="440">
        <v>2</v>
      </c>
      <c r="E623" s="62">
        <f t="shared" si="113"/>
        <v>100</v>
      </c>
      <c r="F623" s="240">
        <v>4</v>
      </c>
      <c r="G623" s="62">
        <f t="shared" si="114"/>
        <v>-50</v>
      </c>
      <c r="H623" s="437"/>
    </row>
    <row r="624" spans="1:8" ht="19.5" customHeight="1">
      <c r="A624" s="362" t="s">
        <v>520</v>
      </c>
      <c r="B624" s="363">
        <v>3577</v>
      </c>
      <c r="C624" s="363">
        <f aca="true" t="shared" si="119" ref="C624:F624">SUM(C625:C627)</f>
        <v>3730</v>
      </c>
      <c r="D624" s="363">
        <f t="shared" si="119"/>
        <v>4019</v>
      </c>
      <c r="E624" s="62">
        <f t="shared" si="113"/>
        <v>107.7479892761394</v>
      </c>
      <c r="F624" s="240">
        <f t="shared" si="119"/>
        <v>3832</v>
      </c>
      <c r="G624" s="62">
        <f t="shared" si="114"/>
        <v>4.879958246346555</v>
      </c>
      <c r="H624" s="437"/>
    </row>
    <row r="625" spans="1:8" ht="19.5" customHeight="1">
      <c r="A625" s="362" t="s">
        <v>521</v>
      </c>
      <c r="B625" s="363">
        <v>0</v>
      </c>
      <c r="C625" s="363"/>
      <c r="D625" s="440"/>
      <c r="E625" s="62"/>
      <c r="F625" s="240"/>
      <c r="G625" s="62"/>
      <c r="H625" s="437"/>
    </row>
    <row r="626" spans="1:8" ht="19.5" customHeight="1">
      <c r="A626" s="362" t="s">
        <v>522</v>
      </c>
      <c r="B626" s="363">
        <v>3577</v>
      </c>
      <c r="C626" s="363">
        <v>3730</v>
      </c>
      <c r="D626" s="440">
        <v>4019</v>
      </c>
      <c r="E626" s="62">
        <f t="shared" si="113"/>
        <v>107.7479892761394</v>
      </c>
      <c r="F626" s="240">
        <v>3832</v>
      </c>
      <c r="G626" s="62">
        <f t="shared" si="114"/>
        <v>4.879958246346555</v>
      </c>
      <c r="H626" s="437"/>
    </row>
    <row r="627" spans="1:8" ht="19.5" customHeight="1">
      <c r="A627" s="362" t="s">
        <v>523</v>
      </c>
      <c r="B627" s="363">
        <v>0</v>
      </c>
      <c r="C627" s="363"/>
      <c r="D627" s="440"/>
      <c r="E627" s="62"/>
      <c r="F627" s="240"/>
      <c r="G627" s="62"/>
      <c r="H627" s="437"/>
    </row>
    <row r="628" spans="1:8" ht="19.5" customHeight="1">
      <c r="A628" s="362" t="s">
        <v>524</v>
      </c>
      <c r="B628" s="363">
        <v>459</v>
      </c>
      <c r="C628" s="363">
        <f>SUM(C629:C632)</f>
        <v>459</v>
      </c>
      <c r="D628" s="440"/>
      <c r="E628" s="62">
        <f t="shared" si="113"/>
        <v>0</v>
      </c>
      <c r="F628" s="240"/>
      <c r="G628" s="62"/>
      <c r="H628" s="437"/>
    </row>
    <row r="629" spans="1:8" ht="19.5" customHeight="1">
      <c r="A629" s="362" t="s">
        <v>525</v>
      </c>
      <c r="B629" s="363">
        <v>134</v>
      </c>
      <c r="C629" s="363">
        <v>134</v>
      </c>
      <c r="D629" s="440"/>
      <c r="E629" s="62">
        <f t="shared" si="113"/>
        <v>0</v>
      </c>
      <c r="F629" s="240"/>
      <c r="G629" s="62"/>
      <c r="H629" s="437"/>
    </row>
    <row r="630" spans="1:8" ht="19.5" customHeight="1">
      <c r="A630" s="362" t="s">
        <v>526</v>
      </c>
      <c r="B630" s="363">
        <v>159</v>
      </c>
      <c r="C630" s="363">
        <v>159</v>
      </c>
      <c r="D630" s="440"/>
      <c r="E630" s="62">
        <f t="shared" si="113"/>
        <v>0</v>
      </c>
      <c r="F630" s="240"/>
      <c r="G630" s="62"/>
      <c r="H630" s="437"/>
    </row>
    <row r="631" spans="1:8" ht="19.5" customHeight="1">
      <c r="A631" s="362" t="s">
        <v>527</v>
      </c>
      <c r="B631" s="363">
        <v>166</v>
      </c>
      <c r="C631" s="363">
        <v>166</v>
      </c>
      <c r="D631" s="363"/>
      <c r="E631" s="62">
        <f t="shared" si="113"/>
        <v>0</v>
      </c>
      <c r="F631" s="240"/>
      <c r="G631" s="62"/>
      <c r="H631" s="437"/>
    </row>
    <row r="632" spans="1:8" ht="19.5" customHeight="1">
      <c r="A632" s="362" t="s">
        <v>528</v>
      </c>
      <c r="B632" s="363">
        <v>0</v>
      </c>
      <c r="C632" s="363"/>
      <c r="D632" s="440"/>
      <c r="E632" s="62"/>
      <c r="F632" s="240"/>
      <c r="G632" s="62"/>
      <c r="H632" s="437"/>
    </row>
    <row r="633" spans="1:8" ht="19.5" customHeight="1">
      <c r="A633" s="362" t="s">
        <v>529</v>
      </c>
      <c r="B633" s="363">
        <v>0</v>
      </c>
      <c r="C633" s="363">
        <f>SUM(C634:C640)</f>
        <v>0</v>
      </c>
      <c r="D633" s="363">
        <f>SUM(D634:D640)</f>
        <v>22</v>
      </c>
      <c r="E633" s="62"/>
      <c r="F633" s="240"/>
      <c r="G633" s="62"/>
      <c r="H633" s="437"/>
    </row>
    <row r="634" spans="1:8" ht="19.5" customHeight="1">
      <c r="A634" s="362" t="s">
        <v>76</v>
      </c>
      <c r="B634" s="363">
        <v>0</v>
      </c>
      <c r="C634" s="363"/>
      <c r="D634" s="440">
        <v>22</v>
      </c>
      <c r="E634" s="62"/>
      <c r="F634" s="240"/>
      <c r="G634" s="62"/>
      <c r="H634" s="437"/>
    </row>
    <row r="635" spans="1:8" ht="19.5" customHeight="1">
      <c r="A635" s="362" t="s">
        <v>77</v>
      </c>
      <c r="B635" s="363">
        <v>0</v>
      </c>
      <c r="C635" s="363"/>
      <c r="D635" s="440"/>
      <c r="E635" s="62"/>
      <c r="F635" s="240"/>
      <c r="G635" s="62"/>
      <c r="H635" s="437"/>
    </row>
    <row r="636" spans="1:8" ht="19.5" customHeight="1">
      <c r="A636" s="362" t="s">
        <v>78</v>
      </c>
      <c r="B636" s="363">
        <v>0</v>
      </c>
      <c r="C636" s="363"/>
      <c r="D636" s="440"/>
      <c r="E636" s="62"/>
      <c r="F636" s="240"/>
      <c r="G636" s="62"/>
      <c r="H636" s="437"/>
    </row>
    <row r="637" spans="1:8" ht="19.5" customHeight="1">
      <c r="A637" s="362" t="s">
        <v>530</v>
      </c>
      <c r="B637" s="363">
        <v>0</v>
      </c>
      <c r="C637" s="363"/>
      <c r="D637" s="440"/>
      <c r="E637" s="62"/>
      <c r="F637" s="240"/>
      <c r="G637" s="62"/>
      <c r="H637" s="437"/>
    </row>
    <row r="638" spans="1:8" ht="19.5" customHeight="1">
      <c r="A638" s="362" t="s">
        <v>531</v>
      </c>
      <c r="B638" s="363">
        <v>0</v>
      </c>
      <c r="C638" s="363"/>
      <c r="D638" s="440"/>
      <c r="E638" s="62"/>
      <c r="F638" s="240"/>
      <c r="G638" s="62"/>
      <c r="H638" s="437"/>
    </row>
    <row r="639" spans="1:8" ht="19.5" customHeight="1">
      <c r="A639" s="362" t="s">
        <v>85</v>
      </c>
      <c r="B639" s="363">
        <v>0</v>
      </c>
      <c r="C639" s="363"/>
      <c r="D639" s="440"/>
      <c r="E639" s="62"/>
      <c r="F639" s="240"/>
      <c r="G639" s="62"/>
      <c r="H639" s="437"/>
    </row>
    <row r="640" spans="1:8" ht="19.5" customHeight="1">
      <c r="A640" s="362" t="s">
        <v>532</v>
      </c>
      <c r="B640" s="363">
        <v>0</v>
      </c>
      <c r="C640" s="363"/>
      <c r="D640" s="440"/>
      <c r="E640" s="62"/>
      <c r="F640" s="240"/>
      <c r="G640" s="62"/>
      <c r="H640" s="437"/>
    </row>
    <row r="641" spans="1:8" ht="19.5" customHeight="1">
      <c r="A641" s="362" t="s">
        <v>533</v>
      </c>
      <c r="B641" s="363">
        <v>2157</v>
      </c>
      <c r="C641" s="363">
        <f aca="true" t="shared" si="120" ref="C641:F641">C642</f>
        <v>1471</v>
      </c>
      <c r="D641" s="363">
        <f t="shared" si="120"/>
        <v>73</v>
      </c>
      <c r="E641" s="62">
        <f t="shared" si="113"/>
        <v>4.962610469068661</v>
      </c>
      <c r="F641" s="240">
        <f t="shared" si="120"/>
        <v>125</v>
      </c>
      <c r="G641" s="62">
        <f t="shared" si="114"/>
        <v>-41.6</v>
      </c>
      <c r="H641" s="437"/>
    </row>
    <row r="642" spans="1:8" ht="19.5" customHeight="1">
      <c r="A642" s="362" t="s">
        <v>534</v>
      </c>
      <c r="B642" s="363">
        <v>2157</v>
      </c>
      <c r="C642" s="363">
        <v>1471</v>
      </c>
      <c r="D642" s="440">
        <v>73</v>
      </c>
      <c r="E642" s="62">
        <f t="shared" si="113"/>
        <v>4.962610469068661</v>
      </c>
      <c r="F642" s="240">
        <v>125</v>
      </c>
      <c r="G642" s="62">
        <f t="shared" si="114"/>
        <v>-41.6</v>
      </c>
      <c r="H642" s="437"/>
    </row>
    <row r="643" spans="1:8" ht="19.5" customHeight="1">
      <c r="A643" s="362" t="s">
        <v>535</v>
      </c>
      <c r="B643" s="363">
        <v>12830</v>
      </c>
      <c r="C643" s="363">
        <f aca="true" t="shared" si="121" ref="C643:F643">C644+C649+C662+C666+C678+C681+C685+C690+C694+C698+C701+C710+C712</f>
        <v>19213</v>
      </c>
      <c r="D643" s="363">
        <f t="shared" si="121"/>
        <v>19118</v>
      </c>
      <c r="E643" s="62">
        <f t="shared" si="113"/>
        <v>99.50554312184458</v>
      </c>
      <c r="F643" s="240">
        <f t="shared" si="121"/>
        <v>10363</v>
      </c>
      <c r="G643" s="62">
        <f t="shared" si="114"/>
        <v>84.48325774389656</v>
      </c>
      <c r="H643" s="437"/>
    </row>
    <row r="644" spans="1:8" ht="19.5" customHeight="1">
      <c r="A644" s="362" t="s">
        <v>536</v>
      </c>
      <c r="B644" s="363">
        <v>1588</v>
      </c>
      <c r="C644" s="363">
        <f aca="true" t="shared" si="122" ref="C644:F644">SUM(C645:C648)</f>
        <v>1588</v>
      </c>
      <c r="D644" s="363">
        <f t="shared" si="122"/>
        <v>860</v>
      </c>
      <c r="E644" s="62">
        <f t="shared" si="113"/>
        <v>54.15617128463476</v>
      </c>
      <c r="F644" s="240">
        <f t="shared" si="122"/>
        <v>927</v>
      </c>
      <c r="G644" s="62">
        <f t="shared" si="114"/>
        <v>-7.227615965480043</v>
      </c>
      <c r="H644" s="437"/>
    </row>
    <row r="645" spans="1:8" ht="19.5" customHeight="1">
      <c r="A645" s="362" t="s">
        <v>76</v>
      </c>
      <c r="B645" s="363">
        <v>1546</v>
      </c>
      <c r="C645" s="363">
        <v>1546</v>
      </c>
      <c r="D645" s="440">
        <v>654</v>
      </c>
      <c r="E645" s="62">
        <f t="shared" si="113"/>
        <v>42.30271668822768</v>
      </c>
      <c r="F645" s="240">
        <v>600</v>
      </c>
      <c r="G645" s="62">
        <f t="shared" si="114"/>
        <v>9</v>
      </c>
      <c r="H645" s="437"/>
    </row>
    <row r="646" spans="1:8" ht="19.5" customHeight="1">
      <c r="A646" s="362" t="s">
        <v>77</v>
      </c>
      <c r="B646" s="363">
        <v>0</v>
      </c>
      <c r="C646" s="363"/>
      <c r="D646" s="440">
        <v>196</v>
      </c>
      <c r="E646" s="62"/>
      <c r="F646" s="240">
        <v>312</v>
      </c>
      <c r="G646" s="62">
        <f t="shared" si="114"/>
        <v>-37.17948717948718</v>
      </c>
      <c r="H646" s="437"/>
    </row>
    <row r="647" spans="1:8" ht="19.5" customHeight="1">
      <c r="A647" s="362" t="s">
        <v>78</v>
      </c>
      <c r="B647" s="363">
        <v>0</v>
      </c>
      <c r="C647" s="363"/>
      <c r="D647" s="440"/>
      <c r="E647" s="62"/>
      <c r="F647" s="240"/>
      <c r="G647" s="62"/>
      <c r="H647" s="437"/>
    </row>
    <row r="648" spans="1:8" ht="19.5" customHeight="1">
      <c r="A648" s="362" t="s">
        <v>537</v>
      </c>
      <c r="B648" s="363">
        <v>42</v>
      </c>
      <c r="C648" s="363">
        <v>42</v>
      </c>
      <c r="D648" s="440">
        <v>10</v>
      </c>
      <c r="E648" s="62">
        <f aca="true" t="shared" si="123" ref="E646:E709">D648/C648*100</f>
        <v>23.809523809523807</v>
      </c>
      <c r="F648" s="240">
        <v>15</v>
      </c>
      <c r="G648" s="62">
        <f aca="true" t="shared" si="124" ref="G648:G651">(D648-F648)/F648*100</f>
        <v>-33.33333333333333</v>
      </c>
      <c r="H648" s="437"/>
    </row>
    <row r="649" spans="1:8" ht="19.5" customHeight="1">
      <c r="A649" s="362" t="s">
        <v>538</v>
      </c>
      <c r="B649" s="363">
        <v>400</v>
      </c>
      <c r="C649" s="363">
        <f aca="true" t="shared" si="125" ref="C649:F649">SUM(C650:C661)</f>
        <v>819</v>
      </c>
      <c r="D649" s="363">
        <f t="shared" si="125"/>
        <v>868</v>
      </c>
      <c r="E649" s="62">
        <f t="shared" si="123"/>
        <v>105.98290598290599</v>
      </c>
      <c r="F649" s="240">
        <f t="shared" si="125"/>
        <v>455</v>
      </c>
      <c r="G649" s="62">
        <f t="shared" si="124"/>
        <v>90.76923076923077</v>
      </c>
      <c r="H649" s="437"/>
    </row>
    <row r="650" spans="1:8" ht="19.5" customHeight="1">
      <c r="A650" s="362" t="s">
        <v>539</v>
      </c>
      <c r="B650" s="363">
        <v>280</v>
      </c>
      <c r="C650" s="363">
        <v>0</v>
      </c>
      <c r="D650" s="440">
        <v>12</v>
      </c>
      <c r="E650" s="62"/>
      <c r="F650" s="240">
        <v>280</v>
      </c>
      <c r="G650" s="62">
        <f t="shared" si="124"/>
        <v>-95.71428571428572</v>
      </c>
      <c r="H650" s="437"/>
    </row>
    <row r="651" spans="1:8" ht="19.5" customHeight="1">
      <c r="A651" s="362" t="s">
        <v>540</v>
      </c>
      <c r="B651" s="363">
        <v>120</v>
      </c>
      <c r="C651" s="363">
        <v>0</v>
      </c>
      <c r="D651" s="440">
        <v>52</v>
      </c>
      <c r="E651" s="62"/>
      <c r="F651" s="240">
        <v>156</v>
      </c>
      <c r="G651" s="62">
        <f t="shared" si="124"/>
        <v>-66.66666666666666</v>
      </c>
      <c r="H651" s="437"/>
    </row>
    <row r="652" spans="1:8" ht="19.5" customHeight="1">
      <c r="A652" s="362" t="s">
        <v>541</v>
      </c>
      <c r="B652" s="363">
        <v>0</v>
      </c>
      <c r="C652" s="363"/>
      <c r="D652" s="363"/>
      <c r="E652" s="62"/>
      <c r="F652" s="240"/>
      <c r="G652" s="62"/>
      <c r="H652" s="437"/>
    </row>
    <row r="653" spans="1:8" ht="19.5" customHeight="1">
      <c r="A653" s="362" t="s">
        <v>542</v>
      </c>
      <c r="B653" s="363">
        <v>0</v>
      </c>
      <c r="C653" s="363"/>
      <c r="D653" s="440"/>
      <c r="E653" s="62"/>
      <c r="F653" s="240"/>
      <c r="G653" s="62"/>
      <c r="H653" s="437"/>
    </row>
    <row r="654" spans="1:8" ht="19.5" customHeight="1">
      <c r="A654" s="362" t="s">
        <v>543</v>
      </c>
      <c r="B654" s="363">
        <v>0</v>
      </c>
      <c r="C654" s="363"/>
      <c r="D654" s="440"/>
      <c r="E654" s="62"/>
      <c r="F654" s="240"/>
      <c r="G654" s="62"/>
      <c r="H654" s="437"/>
    </row>
    <row r="655" spans="1:8" ht="19.5" customHeight="1">
      <c r="A655" s="362" t="s">
        <v>544</v>
      </c>
      <c r="B655" s="363">
        <v>0</v>
      </c>
      <c r="C655" s="363"/>
      <c r="D655" s="440"/>
      <c r="E655" s="62"/>
      <c r="F655" s="240"/>
      <c r="G655" s="62"/>
      <c r="H655" s="437"/>
    </row>
    <row r="656" spans="1:8" ht="19.5" customHeight="1">
      <c r="A656" s="362" t="s">
        <v>545</v>
      </c>
      <c r="B656" s="363">
        <v>0</v>
      </c>
      <c r="C656" s="363">
        <v>800</v>
      </c>
      <c r="D656" s="440">
        <v>800</v>
      </c>
      <c r="E656" s="62">
        <f t="shared" si="123"/>
        <v>100</v>
      </c>
      <c r="F656" s="240"/>
      <c r="G656" s="62"/>
      <c r="H656" s="437"/>
    </row>
    <row r="657" spans="1:8" ht="19.5" customHeight="1">
      <c r="A657" s="362" t="s">
        <v>546</v>
      </c>
      <c r="B657" s="363">
        <v>0</v>
      </c>
      <c r="C657" s="363"/>
      <c r="D657" s="440"/>
      <c r="E657" s="62"/>
      <c r="F657" s="240"/>
      <c r="G657" s="62"/>
      <c r="H657" s="437"/>
    </row>
    <row r="658" spans="1:8" ht="19.5" customHeight="1">
      <c r="A658" s="362" t="s">
        <v>547</v>
      </c>
      <c r="B658" s="363">
        <v>0</v>
      </c>
      <c r="C658" s="363"/>
      <c r="D658" s="440"/>
      <c r="E658" s="62"/>
      <c r="F658" s="240"/>
      <c r="G658" s="62"/>
      <c r="H658" s="437"/>
    </row>
    <row r="659" spans="1:8" ht="19.5" customHeight="1">
      <c r="A659" s="362" t="s">
        <v>548</v>
      </c>
      <c r="B659" s="363">
        <v>0</v>
      </c>
      <c r="C659" s="363"/>
      <c r="D659" s="440"/>
      <c r="E659" s="62"/>
      <c r="F659" s="240"/>
      <c r="G659" s="62"/>
      <c r="H659" s="437"/>
    </row>
    <row r="660" spans="1:8" ht="19.5" customHeight="1">
      <c r="A660" s="362" t="s">
        <v>549</v>
      </c>
      <c r="B660" s="363">
        <v>0</v>
      </c>
      <c r="C660" s="363"/>
      <c r="D660" s="440"/>
      <c r="E660" s="62"/>
      <c r="F660" s="240"/>
      <c r="G660" s="62"/>
      <c r="H660" s="437"/>
    </row>
    <row r="661" spans="1:8" ht="19.5" customHeight="1">
      <c r="A661" s="362" t="s">
        <v>550</v>
      </c>
      <c r="B661" s="363">
        <v>0</v>
      </c>
      <c r="C661" s="363">
        <v>19</v>
      </c>
      <c r="D661" s="440">
        <v>4</v>
      </c>
      <c r="E661" s="62">
        <f t="shared" si="123"/>
        <v>21.052631578947366</v>
      </c>
      <c r="F661" s="240">
        <v>19</v>
      </c>
      <c r="G661" s="62">
        <f aca="true" t="shared" si="126" ref="G661:G669">(D661-F661)/F661*100</f>
        <v>-78.94736842105263</v>
      </c>
      <c r="H661" s="437"/>
    </row>
    <row r="662" spans="1:8" ht="19.5" customHeight="1">
      <c r="A662" s="362" t="s">
        <v>551</v>
      </c>
      <c r="B662" s="363">
        <v>4026</v>
      </c>
      <c r="C662" s="363">
        <f aca="true" t="shared" si="127" ref="C662:F662">SUM(C663:C665)</f>
        <v>3385</v>
      </c>
      <c r="D662" s="363">
        <f t="shared" si="127"/>
        <v>4957</v>
      </c>
      <c r="E662" s="62">
        <f t="shared" si="123"/>
        <v>146.44017725258493</v>
      </c>
      <c r="F662" s="240">
        <f t="shared" si="127"/>
        <v>2625</v>
      </c>
      <c r="G662" s="62">
        <f t="shared" si="126"/>
        <v>88.83809523809524</v>
      </c>
      <c r="H662" s="437"/>
    </row>
    <row r="663" spans="1:8" ht="19.5" customHeight="1">
      <c r="A663" s="362" t="s">
        <v>552</v>
      </c>
      <c r="B663" s="363">
        <v>270</v>
      </c>
      <c r="C663" s="363">
        <v>270</v>
      </c>
      <c r="D663" s="363">
        <v>277</v>
      </c>
      <c r="E663" s="62">
        <f t="shared" si="123"/>
        <v>102.5925925925926</v>
      </c>
      <c r="F663" s="240">
        <v>205</v>
      </c>
      <c r="G663" s="62">
        <f t="shared" si="126"/>
        <v>35.12195121951219</v>
      </c>
      <c r="H663" s="437"/>
    </row>
    <row r="664" spans="1:8" ht="19.5" customHeight="1">
      <c r="A664" s="362" t="s">
        <v>553</v>
      </c>
      <c r="B664" s="363">
        <v>3502</v>
      </c>
      <c r="C664" s="363">
        <v>2511</v>
      </c>
      <c r="D664" s="440">
        <v>4214</v>
      </c>
      <c r="E664" s="62">
        <f t="shared" si="123"/>
        <v>167.82158502588612</v>
      </c>
      <c r="F664" s="240">
        <v>1951</v>
      </c>
      <c r="G664" s="62">
        <f t="shared" si="126"/>
        <v>115.99179907739621</v>
      </c>
      <c r="H664" s="437"/>
    </row>
    <row r="665" spans="1:8" ht="19.5" customHeight="1">
      <c r="A665" s="362" t="s">
        <v>554</v>
      </c>
      <c r="B665" s="363">
        <v>254</v>
      </c>
      <c r="C665" s="363">
        <v>604</v>
      </c>
      <c r="D665" s="440">
        <v>466</v>
      </c>
      <c r="E665" s="62">
        <f t="shared" si="123"/>
        <v>77.15231788079471</v>
      </c>
      <c r="F665" s="240">
        <v>469</v>
      </c>
      <c r="G665" s="62">
        <f t="shared" si="126"/>
        <v>-0.6396588486140725</v>
      </c>
      <c r="H665" s="437"/>
    </row>
    <row r="666" spans="1:8" ht="19.5" customHeight="1">
      <c r="A666" s="362" t="s">
        <v>555</v>
      </c>
      <c r="B666" s="363">
        <v>2196</v>
      </c>
      <c r="C666" s="363">
        <f aca="true" t="shared" si="128" ref="C666:F666">SUM(C667:C677)</f>
        <v>3381</v>
      </c>
      <c r="D666" s="363">
        <f t="shared" si="128"/>
        <v>2306</v>
      </c>
      <c r="E666" s="62">
        <f t="shared" si="123"/>
        <v>68.20467317361727</v>
      </c>
      <c r="F666" s="240">
        <f t="shared" si="128"/>
        <v>2056</v>
      </c>
      <c r="G666" s="62">
        <f t="shared" si="126"/>
        <v>12.15953307392996</v>
      </c>
      <c r="H666" s="437"/>
    </row>
    <row r="667" spans="1:8" ht="19.5" customHeight="1">
      <c r="A667" s="362" t="s">
        <v>556</v>
      </c>
      <c r="B667" s="363">
        <v>395</v>
      </c>
      <c r="C667" s="363">
        <v>395</v>
      </c>
      <c r="D667" s="363">
        <v>369</v>
      </c>
      <c r="E667" s="62">
        <f t="shared" si="123"/>
        <v>93.41772151898734</v>
      </c>
      <c r="F667" s="240">
        <v>373</v>
      </c>
      <c r="G667" s="62">
        <f t="shared" si="126"/>
        <v>-1.0723860589812333</v>
      </c>
      <c r="H667" s="437"/>
    </row>
    <row r="668" spans="1:8" ht="19.5" customHeight="1">
      <c r="A668" s="362" t="s">
        <v>557</v>
      </c>
      <c r="B668" s="363">
        <v>0</v>
      </c>
      <c r="C668" s="363"/>
      <c r="D668" s="440"/>
      <c r="E668" s="62"/>
      <c r="F668" s="240">
        <v>15</v>
      </c>
      <c r="G668" s="62">
        <f t="shared" si="126"/>
        <v>-100</v>
      </c>
      <c r="H668" s="437"/>
    </row>
    <row r="669" spans="1:8" ht="19.5" customHeight="1">
      <c r="A669" s="362" t="s">
        <v>558</v>
      </c>
      <c r="B669" s="363">
        <v>446</v>
      </c>
      <c r="C669" s="363">
        <v>446</v>
      </c>
      <c r="D669" s="440">
        <v>451</v>
      </c>
      <c r="E669" s="62">
        <f t="shared" si="123"/>
        <v>101.12107623318384</v>
      </c>
      <c r="F669" s="240">
        <v>381</v>
      </c>
      <c r="G669" s="62">
        <f t="shared" si="126"/>
        <v>18.37270341207349</v>
      </c>
      <c r="H669" s="437"/>
    </row>
    <row r="670" spans="1:8" ht="19.5" customHeight="1">
      <c r="A670" s="362" t="s">
        <v>559</v>
      </c>
      <c r="B670" s="363">
        <v>0</v>
      </c>
      <c r="C670" s="363"/>
      <c r="D670" s="440"/>
      <c r="E670" s="62"/>
      <c r="F670" s="240"/>
      <c r="G670" s="62"/>
      <c r="H670" s="437"/>
    </row>
    <row r="671" spans="1:8" ht="19.5" customHeight="1">
      <c r="A671" s="362" t="s">
        <v>560</v>
      </c>
      <c r="B671" s="363">
        <v>0</v>
      </c>
      <c r="C671" s="363"/>
      <c r="D671" s="440"/>
      <c r="E671" s="62"/>
      <c r="F671" s="240"/>
      <c r="G671" s="62"/>
      <c r="H671" s="437"/>
    </row>
    <row r="672" spans="1:8" ht="19.5" customHeight="1">
      <c r="A672" s="362" t="s">
        <v>561</v>
      </c>
      <c r="B672" s="363">
        <v>0</v>
      </c>
      <c r="C672" s="363"/>
      <c r="D672" s="440"/>
      <c r="E672" s="62"/>
      <c r="F672" s="240"/>
      <c r="G672" s="62"/>
      <c r="H672" s="437"/>
    </row>
    <row r="673" spans="1:8" ht="19.5" customHeight="1">
      <c r="A673" s="362" t="s">
        <v>562</v>
      </c>
      <c r="B673" s="363">
        <v>0</v>
      </c>
      <c r="C673" s="363"/>
      <c r="D673" s="440"/>
      <c r="E673" s="62"/>
      <c r="F673" s="240"/>
      <c r="G673" s="62"/>
      <c r="H673" s="437"/>
    </row>
    <row r="674" spans="1:8" ht="19.5" customHeight="1">
      <c r="A674" s="362" t="s">
        <v>563</v>
      </c>
      <c r="B674" s="363">
        <v>1073</v>
      </c>
      <c r="C674" s="363">
        <v>2045</v>
      </c>
      <c r="D674" s="363">
        <v>1118</v>
      </c>
      <c r="E674" s="62">
        <f t="shared" si="123"/>
        <v>54.669926650366754</v>
      </c>
      <c r="F674" s="240">
        <v>1112</v>
      </c>
      <c r="G674" s="62">
        <f aca="true" t="shared" si="129" ref="G674:G679">(D674-F674)/F674*100</f>
        <v>0.539568345323741</v>
      </c>
      <c r="H674" s="437"/>
    </row>
    <row r="675" spans="1:8" ht="19.5" customHeight="1">
      <c r="A675" s="362" t="s">
        <v>564</v>
      </c>
      <c r="B675" s="363">
        <v>252</v>
      </c>
      <c r="C675" s="363">
        <v>465</v>
      </c>
      <c r="D675" s="440">
        <v>368</v>
      </c>
      <c r="E675" s="62">
        <f t="shared" si="123"/>
        <v>79.13978494623656</v>
      </c>
      <c r="F675" s="240">
        <v>161</v>
      </c>
      <c r="G675" s="62">
        <f t="shared" si="129"/>
        <v>128.57142857142858</v>
      </c>
      <c r="H675" s="437"/>
    </row>
    <row r="676" spans="1:8" ht="19.5" customHeight="1">
      <c r="A676" s="362" t="s">
        <v>565</v>
      </c>
      <c r="B676" s="363">
        <v>0</v>
      </c>
      <c r="C676" s="363"/>
      <c r="D676" s="440"/>
      <c r="E676" s="62"/>
      <c r="F676" s="240"/>
      <c r="G676" s="62"/>
      <c r="H676" s="437"/>
    </row>
    <row r="677" spans="1:8" ht="19.5" customHeight="1">
      <c r="A677" s="362" t="s">
        <v>566</v>
      </c>
      <c r="B677" s="363">
        <v>30</v>
      </c>
      <c r="C677" s="363">
        <v>30</v>
      </c>
      <c r="D677" s="440"/>
      <c r="E677" s="62">
        <f t="shared" si="123"/>
        <v>0</v>
      </c>
      <c r="F677" s="240">
        <v>14</v>
      </c>
      <c r="G677" s="62">
        <f t="shared" si="129"/>
        <v>-100</v>
      </c>
      <c r="H677" s="437"/>
    </row>
    <row r="678" spans="1:8" ht="19.5" customHeight="1">
      <c r="A678" s="362" t="s">
        <v>567</v>
      </c>
      <c r="B678" s="363">
        <v>145</v>
      </c>
      <c r="C678" s="363">
        <f>C679+C680</f>
        <v>245</v>
      </c>
      <c r="D678" s="363">
        <f>D679+D680</f>
        <v>100</v>
      </c>
      <c r="E678" s="62">
        <f t="shared" si="123"/>
        <v>40.816326530612244</v>
      </c>
      <c r="F678" s="240">
        <f>SUM(F679:F680)</f>
        <v>13</v>
      </c>
      <c r="G678" s="62">
        <f t="shared" si="129"/>
        <v>669.2307692307693</v>
      </c>
      <c r="H678" s="437"/>
    </row>
    <row r="679" spans="1:8" ht="19.5" customHeight="1">
      <c r="A679" s="362" t="s">
        <v>568</v>
      </c>
      <c r="B679" s="363">
        <v>145</v>
      </c>
      <c r="C679" s="363">
        <v>145</v>
      </c>
      <c r="D679" s="440"/>
      <c r="E679" s="62">
        <f t="shared" si="123"/>
        <v>0</v>
      </c>
      <c r="F679" s="240">
        <v>13</v>
      </c>
      <c r="G679" s="62">
        <f t="shared" si="129"/>
        <v>-100</v>
      </c>
      <c r="H679" s="437"/>
    </row>
    <row r="680" spans="1:8" ht="19.5" customHeight="1">
      <c r="A680" s="362" t="s">
        <v>569</v>
      </c>
      <c r="B680" s="363">
        <v>0</v>
      </c>
      <c r="C680" s="363">
        <v>100</v>
      </c>
      <c r="D680" s="440">
        <v>100</v>
      </c>
      <c r="E680" s="62">
        <f t="shared" si="123"/>
        <v>100</v>
      </c>
      <c r="F680" s="240"/>
      <c r="G680" s="62"/>
      <c r="H680" s="437"/>
    </row>
    <row r="681" spans="1:8" ht="19.5" customHeight="1">
      <c r="A681" s="362" t="s">
        <v>570</v>
      </c>
      <c r="B681" s="363">
        <v>867</v>
      </c>
      <c r="C681" s="363">
        <f>C682+C683+C684</f>
        <v>1248</v>
      </c>
      <c r="D681" s="363">
        <f>D682+D683+D684</f>
        <v>674</v>
      </c>
      <c r="E681" s="62">
        <f t="shared" si="123"/>
        <v>54.006410256410255</v>
      </c>
      <c r="F681" s="240">
        <f>SUM(F682:F684)</f>
        <v>903</v>
      </c>
      <c r="G681" s="62">
        <f aca="true" t="shared" si="130" ref="G681:G687">(D681-F681)/F681*100</f>
        <v>-25.359911406423034</v>
      </c>
      <c r="H681" s="437"/>
    </row>
    <row r="682" spans="1:8" ht="19.5" customHeight="1">
      <c r="A682" s="362" t="s">
        <v>571</v>
      </c>
      <c r="B682" s="363">
        <v>0</v>
      </c>
      <c r="C682" s="363"/>
      <c r="D682" s="440"/>
      <c r="E682" s="62"/>
      <c r="F682" s="240"/>
      <c r="G682" s="62"/>
      <c r="H682" s="437"/>
    </row>
    <row r="683" spans="1:8" ht="19.5" customHeight="1">
      <c r="A683" s="362" t="s">
        <v>572</v>
      </c>
      <c r="B683" s="363">
        <v>0</v>
      </c>
      <c r="C683" s="363"/>
      <c r="D683" s="440"/>
      <c r="E683" s="62"/>
      <c r="F683" s="240"/>
      <c r="G683" s="62"/>
      <c r="H683" s="437"/>
    </row>
    <row r="684" spans="1:8" ht="19.5" customHeight="1">
      <c r="A684" s="362" t="s">
        <v>573</v>
      </c>
      <c r="B684" s="363">
        <v>867</v>
      </c>
      <c r="C684" s="363">
        <v>1248</v>
      </c>
      <c r="D684" s="440">
        <v>674</v>
      </c>
      <c r="E684" s="62">
        <f t="shared" si="123"/>
        <v>54.006410256410255</v>
      </c>
      <c r="F684" s="240">
        <v>903</v>
      </c>
      <c r="G684" s="62">
        <f t="shared" si="130"/>
        <v>-25.359911406423034</v>
      </c>
      <c r="H684" s="437"/>
    </row>
    <row r="685" spans="1:8" ht="19.5" customHeight="1">
      <c r="A685" s="362" t="s">
        <v>574</v>
      </c>
      <c r="B685" s="363">
        <v>2432</v>
      </c>
      <c r="C685" s="363">
        <f aca="true" t="shared" si="131" ref="C685:F685">SUM(C686:C689)</f>
        <v>2432</v>
      </c>
      <c r="D685" s="363">
        <f t="shared" si="131"/>
        <v>2651</v>
      </c>
      <c r="E685" s="62">
        <f t="shared" si="123"/>
        <v>109.0049342105263</v>
      </c>
      <c r="F685" s="240">
        <f t="shared" si="131"/>
        <v>1527</v>
      </c>
      <c r="G685" s="62">
        <f t="shared" si="130"/>
        <v>73.60838244924689</v>
      </c>
      <c r="H685" s="437"/>
    </row>
    <row r="686" spans="1:8" ht="19.5" customHeight="1">
      <c r="A686" s="362" t="s">
        <v>575</v>
      </c>
      <c r="B686" s="363">
        <v>1196</v>
      </c>
      <c r="C686" s="363">
        <v>1196</v>
      </c>
      <c r="D686" s="363">
        <v>1300</v>
      </c>
      <c r="E686" s="62">
        <f t="shared" si="123"/>
        <v>108.69565217391303</v>
      </c>
      <c r="F686" s="240">
        <v>1210</v>
      </c>
      <c r="G686" s="62">
        <f t="shared" si="130"/>
        <v>7.43801652892562</v>
      </c>
      <c r="H686" s="437"/>
    </row>
    <row r="687" spans="1:8" ht="19.5" customHeight="1">
      <c r="A687" s="362" t="s">
        <v>576</v>
      </c>
      <c r="B687" s="363">
        <v>1229</v>
      </c>
      <c r="C687" s="363">
        <v>1229</v>
      </c>
      <c r="D687" s="440">
        <v>1351</v>
      </c>
      <c r="E687" s="62">
        <f t="shared" si="123"/>
        <v>109.926769731489</v>
      </c>
      <c r="F687" s="240">
        <v>303</v>
      </c>
      <c r="G687" s="62">
        <f t="shared" si="130"/>
        <v>345.8745874587459</v>
      </c>
      <c r="H687" s="437"/>
    </row>
    <row r="688" spans="1:8" ht="19.5" customHeight="1">
      <c r="A688" s="362" t="s">
        <v>577</v>
      </c>
      <c r="B688" s="363">
        <v>1</v>
      </c>
      <c r="C688" s="363">
        <v>1</v>
      </c>
      <c r="D688" s="440"/>
      <c r="E688" s="62">
        <f t="shared" si="123"/>
        <v>0</v>
      </c>
      <c r="F688" s="240"/>
      <c r="G688" s="62"/>
      <c r="H688" s="437"/>
    </row>
    <row r="689" spans="1:8" ht="19.5" customHeight="1">
      <c r="A689" s="362" t="s">
        <v>578</v>
      </c>
      <c r="B689" s="363">
        <v>6</v>
      </c>
      <c r="C689" s="363">
        <v>6</v>
      </c>
      <c r="D689" s="363"/>
      <c r="E689" s="62">
        <f t="shared" si="123"/>
        <v>0</v>
      </c>
      <c r="F689" s="240">
        <v>14</v>
      </c>
      <c r="G689" s="62">
        <f aca="true" t="shared" si="132" ref="G689:G692">(D689-F689)/F689*100</f>
        <v>-100</v>
      </c>
      <c r="H689" s="437"/>
    </row>
    <row r="690" spans="1:8" ht="19.5" customHeight="1">
      <c r="A690" s="362" t="s">
        <v>579</v>
      </c>
      <c r="B690" s="363">
        <v>732</v>
      </c>
      <c r="C690" s="363">
        <f aca="true" t="shared" si="133" ref="C690:F690">SUM(C691:C693)</f>
        <v>732</v>
      </c>
      <c r="D690" s="363">
        <f t="shared" si="133"/>
        <v>745</v>
      </c>
      <c r="E690" s="62">
        <f t="shared" si="123"/>
        <v>101.77595628415301</v>
      </c>
      <c r="F690" s="240">
        <f t="shared" si="133"/>
        <v>733</v>
      </c>
      <c r="G690" s="62">
        <f t="shared" si="132"/>
        <v>1.6371077762619373</v>
      </c>
      <c r="H690" s="437"/>
    </row>
    <row r="691" spans="1:8" ht="19.5" customHeight="1">
      <c r="A691" s="362" t="s">
        <v>580</v>
      </c>
      <c r="B691" s="363">
        <v>2</v>
      </c>
      <c r="C691" s="363">
        <v>2</v>
      </c>
      <c r="D691" s="440"/>
      <c r="E691" s="62">
        <f t="shared" si="123"/>
        <v>0</v>
      </c>
      <c r="F691" s="240"/>
      <c r="G691" s="62"/>
      <c r="H691" s="437"/>
    </row>
    <row r="692" spans="1:8" ht="19.5" customHeight="1">
      <c r="A692" s="362" t="s">
        <v>581</v>
      </c>
      <c r="B692" s="363">
        <v>729</v>
      </c>
      <c r="C692" s="363">
        <v>729</v>
      </c>
      <c r="D692" s="440">
        <v>745</v>
      </c>
      <c r="E692" s="62">
        <f t="shared" si="123"/>
        <v>102.19478737997257</v>
      </c>
      <c r="F692" s="240">
        <v>733</v>
      </c>
      <c r="G692" s="62">
        <f t="shared" si="132"/>
        <v>1.6371077762619373</v>
      </c>
      <c r="H692" s="437"/>
    </row>
    <row r="693" spans="1:8" ht="19.5" customHeight="1">
      <c r="A693" s="362" t="s">
        <v>582</v>
      </c>
      <c r="B693" s="363">
        <v>1</v>
      </c>
      <c r="C693" s="363">
        <v>1</v>
      </c>
      <c r="D693" s="440"/>
      <c r="E693" s="62">
        <f t="shared" si="123"/>
        <v>0</v>
      </c>
      <c r="F693" s="240"/>
      <c r="G693" s="62"/>
      <c r="H693" s="437"/>
    </row>
    <row r="694" spans="1:8" ht="19.5" customHeight="1">
      <c r="A694" s="362" t="s">
        <v>583</v>
      </c>
      <c r="B694" s="363">
        <v>29</v>
      </c>
      <c r="C694" s="363">
        <f aca="true" t="shared" si="134" ref="C694:F694">SUM(C695:C697)</f>
        <v>596</v>
      </c>
      <c r="D694" s="363">
        <f t="shared" si="134"/>
        <v>567</v>
      </c>
      <c r="E694" s="62">
        <f t="shared" si="123"/>
        <v>95.13422818791946</v>
      </c>
      <c r="F694" s="240">
        <f t="shared" si="134"/>
        <v>464</v>
      </c>
      <c r="G694" s="62">
        <f aca="true" t="shared" si="135" ref="G694:G699">(D694-F694)/F694*100</f>
        <v>22.198275862068968</v>
      </c>
      <c r="H694" s="437"/>
    </row>
    <row r="695" spans="1:8" ht="19.5" customHeight="1">
      <c r="A695" s="362" t="s">
        <v>584</v>
      </c>
      <c r="B695" s="363">
        <v>5</v>
      </c>
      <c r="C695" s="363">
        <v>572</v>
      </c>
      <c r="D695" s="440">
        <v>567</v>
      </c>
      <c r="E695" s="62">
        <f t="shared" si="123"/>
        <v>99.12587412587412</v>
      </c>
      <c r="F695" s="240">
        <v>464</v>
      </c>
      <c r="G695" s="62">
        <f t="shared" si="135"/>
        <v>22.198275862068968</v>
      </c>
      <c r="H695" s="437"/>
    </row>
    <row r="696" spans="1:8" ht="19.5" customHeight="1">
      <c r="A696" s="362" t="s">
        <v>585</v>
      </c>
      <c r="B696" s="363">
        <v>0</v>
      </c>
      <c r="C696" s="363"/>
      <c r="D696" s="440"/>
      <c r="E696" s="62"/>
      <c r="F696" s="240"/>
      <c r="G696" s="62"/>
      <c r="H696" s="437"/>
    </row>
    <row r="697" spans="1:8" ht="19.5" customHeight="1">
      <c r="A697" s="362" t="s">
        <v>586</v>
      </c>
      <c r="B697" s="363">
        <v>24</v>
      </c>
      <c r="C697" s="363">
        <v>24</v>
      </c>
      <c r="D697" s="440"/>
      <c r="E697" s="62">
        <f t="shared" si="123"/>
        <v>0</v>
      </c>
      <c r="F697" s="240"/>
      <c r="G697" s="62"/>
      <c r="H697" s="437"/>
    </row>
    <row r="698" spans="1:8" ht="19.5" customHeight="1">
      <c r="A698" s="362" t="s">
        <v>587</v>
      </c>
      <c r="B698" s="363">
        <v>95</v>
      </c>
      <c r="C698" s="363">
        <f aca="true" t="shared" si="136" ref="C698:F698">C699+C700</f>
        <v>97</v>
      </c>
      <c r="D698" s="363">
        <f t="shared" si="136"/>
        <v>71</v>
      </c>
      <c r="E698" s="62">
        <f t="shared" si="123"/>
        <v>73.19587628865979</v>
      </c>
      <c r="F698" s="240">
        <f t="shared" si="136"/>
        <v>106</v>
      </c>
      <c r="G698" s="62">
        <f t="shared" si="135"/>
        <v>-33.0188679245283</v>
      </c>
      <c r="H698" s="437"/>
    </row>
    <row r="699" spans="1:8" ht="19.5" customHeight="1">
      <c r="A699" s="362" t="s">
        <v>588</v>
      </c>
      <c r="B699" s="363">
        <v>95</v>
      </c>
      <c r="C699" s="363">
        <v>97</v>
      </c>
      <c r="D699" s="440">
        <v>71</v>
      </c>
      <c r="E699" s="62">
        <f t="shared" si="123"/>
        <v>73.19587628865979</v>
      </c>
      <c r="F699" s="240">
        <v>106</v>
      </c>
      <c r="G699" s="62">
        <f t="shared" si="135"/>
        <v>-33.0188679245283</v>
      </c>
      <c r="H699" s="437"/>
    </row>
    <row r="700" spans="1:8" ht="19.5" customHeight="1">
      <c r="A700" s="362" t="s">
        <v>589</v>
      </c>
      <c r="B700" s="363">
        <v>0</v>
      </c>
      <c r="C700" s="363"/>
      <c r="D700" s="440"/>
      <c r="E700" s="62"/>
      <c r="F700" s="240"/>
      <c r="G700" s="62"/>
      <c r="H700" s="437"/>
    </row>
    <row r="701" spans="1:8" ht="19.5" customHeight="1">
      <c r="A701" s="362" t="s">
        <v>590</v>
      </c>
      <c r="B701" s="363">
        <v>0</v>
      </c>
      <c r="C701" s="363">
        <f>SUM(C702:C709)</f>
        <v>0</v>
      </c>
      <c r="D701" s="363">
        <f>SUM(D702:D709)</f>
        <v>35</v>
      </c>
      <c r="E701" s="62"/>
      <c r="F701" s="240"/>
      <c r="G701" s="62"/>
      <c r="H701" s="437"/>
    </row>
    <row r="702" spans="1:8" ht="19.5" customHeight="1">
      <c r="A702" s="362" t="s">
        <v>76</v>
      </c>
      <c r="B702" s="363">
        <v>0</v>
      </c>
      <c r="C702" s="363"/>
      <c r="D702" s="440">
        <v>35</v>
      </c>
      <c r="E702" s="62"/>
      <c r="F702" s="240"/>
      <c r="G702" s="62"/>
      <c r="H702" s="437"/>
    </row>
    <row r="703" spans="1:8" ht="19.5" customHeight="1">
      <c r="A703" s="362" t="s">
        <v>77</v>
      </c>
      <c r="B703" s="363">
        <v>0</v>
      </c>
      <c r="C703" s="363"/>
      <c r="D703" s="440"/>
      <c r="E703" s="62"/>
      <c r="F703" s="240"/>
      <c r="G703" s="62"/>
      <c r="H703" s="437"/>
    </row>
    <row r="704" spans="1:8" ht="19.5" customHeight="1">
      <c r="A704" s="362" t="s">
        <v>78</v>
      </c>
      <c r="B704" s="363">
        <v>0</v>
      </c>
      <c r="C704" s="363"/>
      <c r="D704" s="440"/>
      <c r="E704" s="62"/>
      <c r="F704" s="240"/>
      <c r="G704" s="62"/>
      <c r="H704" s="437"/>
    </row>
    <row r="705" spans="1:8" ht="19.5" customHeight="1">
      <c r="A705" s="362" t="s">
        <v>118</v>
      </c>
      <c r="B705" s="363">
        <v>0</v>
      </c>
      <c r="C705" s="363"/>
      <c r="D705" s="440"/>
      <c r="E705" s="62"/>
      <c r="F705" s="240"/>
      <c r="G705" s="62"/>
      <c r="H705" s="437"/>
    </row>
    <row r="706" spans="1:8" ht="19.5" customHeight="1">
      <c r="A706" s="362" t="s">
        <v>591</v>
      </c>
      <c r="B706" s="363">
        <v>0</v>
      </c>
      <c r="C706" s="363"/>
      <c r="D706" s="440"/>
      <c r="E706" s="62"/>
      <c r="F706" s="240"/>
      <c r="G706" s="62"/>
      <c r="H706" s="437"/>
    </row>
    <row r="707" spans="1:8" ht="19.5" customHeight="1">
      <c r="A707" s="362" t="s">
        <v>592</v>
      </c>
      <c r="B707" s="363">
        <v>0</v>
      </c>
      <c r="C707" s="363"/>
      <c r="D707" s="440"/>
      <c r="E707" s="62"/>
      <c r="F707" s="240"/>
      <c r="G707" s="62"/>
      <c r="H707" s="437"/>
    </row>
    <row r="708" spans="1:8" ht="19.5" customHeight="1">
      <c r="A708" s="362" t="s">
        <v>85</v>
      </c>
      <c r="B708" s="363">
        <v>0</v>
      </c>
      <c r="C708" s="363"/>
      <c r="D708" s="440"/>
      <c r="E708" s="62"/>
      <c r="F708" s="240"/>
      <c r="G708" s="62"/>
      <c r="H708" s="437"/>
    </row>
    <row r="709" spans="1:8" ht="19.5" customHeight="1">
      <c r="A709" s="362" t="s">
        <v>593</v>
      </c>
      <c r="B709" s="363">
        <v>0</v>
      </c>
      <c r="C709" s="363"/>
      <c r="D709" s="363"/>
      <c r="E709" s="62"/>
      <c r="F709" s="240"/>
      <c r="G709" s="62"/>
      <c r="H709" s="437"/>
    </row>
    <row r="710" spans="1:8" ht="19.5" customHeight="1">
      <c r="A710" s="362" t="s">
        <v>594</v>
      </c>
      <c r="B710" s="363">
        <v>0</v>
      </c>
      <c r="C710" s="363"/>
      <c r="D710" s="440"/>
      <c r="E710" s="62"/>
      <c r="F710" s="240">
        <f>F711</f>
        <v>5</v>
      </c>
      <c r="G710" s="62">
        <f aca="true" t="shared" si="137" ref="G710:G716">(D710-F710)/F710*100</f>
        <v>-100</v>
      </c>
      <c r="H710" s="437"/>
    </row>
    <row r="711" spans="1:8" ht="19.5" customHeight="1">
      <c r="A711" s="362" t="s">
        <v>595</v>
      </c>
      <c r="B711" s="363">
        <v>0</v>
      </c>
      <c r="C711" s="363"/>
      <c r="D711" s="440"/>
      <c r="E711" s="62"/>
      <c r="F711" s="240">
        <v>5</v>
      </c>
      <c r="G711" s="62">
        <f t="shared" si="137"/>
        <v>-100</v>
      </c>
      <c r="H711" s="437"/>
    </row>
    <row r="712" spans="1:8" ht="19.5" customHeight="1">
      <c r="A712" s="362" t="s">
        <v>596</v>
      </c>
      <c r="B712" s="363">
        <v>320</v>
      </c>
      <c r="C712" s="363">
        <f aca="true" t="shared" si="138" ref="C712:F712">C713</f>
        <v>4690</v>
      </c>
      <c r="D712" s="363">
        <f t="shared" si="138"/>
        <v>5284</v>
      </c>
      <c r="E712" s="62">
        <f aca="true" t="shared" si="139" ref="E712:E717">D712/C712*100</f>
        <v>112.66524520255862</v>
      </c>
      <c r="F712" s="240">
        <f t="shared" si="138"/>
        <v>549</v>
      </c>
      <c r="G712" s="62">
        <f t="shared" si="137"/>
        <v>862.4772313296903</v>
      </c>
      <c r="H712" s="437"/>
    </row>
    <row r="713" spans="1:8" ht="19.5" customHeight="1">
      <c r="A713" s="362" t="s">
        <v>597</v>
      </c>
      <c r="B713" s="363">
        <v>320</v>
      </c>
      <c r="C713" s="363">
        <v>4690</v>
      </c>
      <c r="D713" s="440">
        <v>5284</v>
      </c>
      <c r="E713" s="62">
        <f t="shared" si="139"/>
        <v>112.66524520255862</v>
      </c>
      <c r="F713" s="240">
        <v>549</v>
      </c>
      <c r="G713" s="62">
        <f t="shared" si="137"/>
        <v>862.4772313296903</v>
      </c>
      <c r="H713" s="437"/>
    </row>
    <row r="714" spans="1:8" ht="19.5" customHeight="1">
      <c r="A714" s="362" t="s">
        <v>598</v>
      </c>
      <c r="B714" s="363">
        <v>1338</v>
      </c>
      <c r="C714" s="363">
        <f>C715+C724+C728+C736+C742+C749+C755+C758+C763+C761+C765+C771+C773+C775+C790</f>
        <v>4118</v>
      </c>
      <c r="D714" s="363">
        <f>D715+D724+D728+D736+D742+D749+D755+D758+D763+D761+D765+D771+D773+D775+D790</f>
        <v>9443</v>
      </c>
      <c r="E714" s="62">
        <f t="shared" si="139"/>
        <v>229.31034482758622</v>
      </c>
      <c r="F714" s="240">
        <f>F715+F724+F728+F736+F742+F749+F755+F758+F761+F763+F765+F771+F773+F775+F790</f>
        <v>7950</v>
      </c>
      <c r="G714" s="62">
        <f t="shared" si="137"/>
        <v>18.77987421383648</v>
      </c>
      <c r="H714" s="437"/>
    </row>
    <row r="715" spans="1:8" ht="19.5" customHeight="1">
      <c r="A715" s="362" t="s">
        <v>599</v>
      </c>
      <c r="B715" s="363">
        <v>339</v>
      </c>
      <c r="C715" s="363">
        <f aca="true" t="shared" si="140" ref="C715:F715">SUM(C716:C723)</f>
        <v>384</v>
      </c>
      <c r="D715" s="363">
        <f t="shared" si="140"/>
        <v>316</v>
      </c>
      <c r="E715" s="62">
        <f t="shared" si="139"/>
        <v>82.29166666666666</v>
      </c>
      <c r="F715" s="240">
        <f t="shared" si="140"/>
        <v>277</v>
      </c>
      <c r="G715" s="62">
        <f t="shared" si="137"/>
        <v>14.079422382671481</v>
      </c>
      <c r="H715" s="437"/>
    </row>
    <row r="716" spans="1:8" ht="19.5" customHeight="1">
      <c r="A716" s="362" t="s">
        <v>76</v>
      </c>
      <c r="B716" s="363">
        <v>305</v>
      </c>
      <c r="C716" s="363">
        <v>305</v>
      </c>
      <c r="D716" s="440">
        <v>309</v>
      </c>
      <c r="E716" s="62">
        <f t="shared" si="139"/>
        <v>101.31147540983608</v>
      </c>
      <c r="F716" s="240">
        <v>250</v>
      </c>
      <c r="G716" s="62">
        <f t="shared" si="137"/>
        <v>23.599999999999998</v>
      </c>
      <c r="H716" s="437"/>
    </row>
    <row r="717" spans="1:8" ht="19.5" customHeight="1">
      <c r="A717" s="362" t="s">
        <v>77</v>
      </c>
      <c r="B717" s="363">
        <v>1</v>
      </c>
      <c r="C717" s="363">
        <v>1</v>
      </c>
      <c r="D717" s="440">
        <v>5</v>
      </c>
      <c r="E717" s="62">
        <f t="shared" si="139"/>
        <v>500</v>
      </c>
      <c r="F717" s="240"/>
      <c r="G717" s="62"/>
      <c r="H717" s="437"/>
    </row>
    <row r="718" spans="1:8" ht="19.5" customHeight="1">
      <c r="A718" s="362" t="s">
        <v>78</v>
      </c>
      <c r="B718" s="363">
        <v>0</v>
      </c>
      <c r="C718" s="363"/>
      <c r="D718" s="440"/>
      <c r="E718" s="62"/>
      <c r="F718" s="240"/>
      <c r="G718" s="62"/>
      <c r="H718" s="437"/>
    </row>
    <row r="719" spans="1:8" ht="19.5" customHeight="1">
      <c r="A719" s="362" t="s">
        <v>600</v>
      </c>
      <c r="B719" s="363">
        <v>0</v>
      </c>
      <c r="C719" s="363"/>
      <c r="D719" s="440"/>
      <c r="E719" s="62"/>
      <c r="F719" s="240"/>
      <c r="G719" s="62"/>
      <c r="H719" s="437"/>
    </row>
    <row r="720" spans="1:8" ht="19.5" customHeight="1">
      <c r="A720" s="362" t="s">
        <v>601</v>
      </c>
      <c r="B720" s="363">
        <v>0</v>
      </c>
      <c r="C720" s="363"/>
      <c r="D720" s="440"/>
      <c r="E720" s="62"/>
      <c r="F720" s="240"/>
      <c r="G720" s="62"/>
      <c r="H720" s="437"/>
    </row>
    <row r="721" spans="1:8" ht="19.5" customHeight="1">
      <c r="A721" s="362" t="s">
        <v>602</v>
      </c>
      <c r="B721" s="363">
        <v>0</v>
      </c>
      <c r="C721" s="363"/>
      <c r="D721" s="440"/>
      <c r="E721" s="62"/>
      <c r="F721" s="240"/>
      <c r="G721" s="62"/>
      <c r="H721" s="437"/>
    </row>
    <row r="722" spans="1:8" ht="19.5" customHeight="1">
      <c r="A722" s="362" t="s">
        <v>603</v>
      </c>
      <c r="B722" s="363">
        <v>0</v>
      </c>
      <c r="C722" s="363"/>
      <c r="D722" s="440"/>
      <c r="E722" s="62"/>
      <c r="F722" s="240"/>
      <c r="G722" s="62"/>
      <c r="H722" s="437"/>
    </row>
    <row r="723" spans="1:8" ht="19.5" customHeight="1">
      <c r="A723" s="362" t="s">
        <v>604</v>
      </c>
      <c r="B723" s="363">
        <v>33</v>
      </c>
      <c r="C723" s="363">
        <v>78</v>
      </c>
      <c r="D723" s="440">
        <v>2</v>
      </c>
      <c r="E723" s="62">
        <f>D723/C723*100</f>
        <v>2.564102564102564</v>
      </c>
      <c r="F723" s="240">
        <v>27</v>
      </c>
      <c r="G723" s="62">
        <f>(D723-F723)/F723*100</f>
        <v>-92.5925925925926</v>
      </c>
      <c r="H723" s="437"/>
    </row>
    <row r="724" spans="1:8" ht="19.5" customHeight="1">
      <c r="A724" s="362" t="s">
        <v>605</v>
      </c>
      <c r="B724" s="363">
        <v>0</v>
      </c>
      <c r="C724" s="363"/>
      <c r="D724" s="440"/>
      <c r="E724" s="62"/>
      <c r="F724" s="240"/>
      <c r="G724" s="62"/>
      <c r="H724" s="437"/>
    </row>
    <row r="725" spans="1:8" ht="19.5" customHeight="1">
      <c r="A725" s="362" t="s">
        <v>606</v>
      </c>
      <c r="B725" s="363">
        <v>0</v>
      </c>
      <c r="C725" s="363"/>
      <c r="D725" s="440"/>
      <c r="E725" s="62"/>
      <c r="F725" s="240"/>
      <c r="G725" s="62"/>
      <c r="H725" s="437"/>
    </row>
    <row r="726" spans="1:8" ht="19.5" customHeight="1">
      <c r="A726" s="362" t="s">
        <v>607</v>
      </c>
      <c r="B726" s="363">
        <v>0</v>
      </c>
      <c r="C726" s="363"/>
      <c r="D726" s="440"/>
      <c r="E726" s="62"/>
      <c r="F726" s="257"/>
      <c r="G726" s="62"/>
      <c r="H726" s="437"/>
    </row>
    <row r="727" spans="1:8" ht="19.5" customHeight="1">
      <c r="A727" s="362" t="s">
        <v>608</v>
      </c>
      <c r="B727" s="363">
        <v>0</v>
      </c>
      <c r="C727" s="363"/>
      <c r="D727" s="363"/>
      <c r="E727" s="62"/>
      <c r="F727" s="240"/>
      <c r="G727" s="62"/>
      <c r="H727" s="437"/>
    </row>
    <row r="728" spans="1:8" ht="19.5" customHeight="1">
      <c r="A728" s="362" t="s">
        <v>609</v>
      </c>
      <c r="B728" s="363">
        <v>14</v>
      </c>
      <c r="C728" s="363">
        <f aca="true" t="shared" si="141" ref="C728:F728">SUM(C729:C735)</f>
        <v>1970</v>
      </c>
      <c r="D728" s="363">
        <f t="shared" si="141"/>
        <v>4174</v>
      </c>
      <c r="E728" s="62">
        <f>D728/C728*100</f>
        <v>211.87817258883248</v>
      </c>
      <c r="F728" s="240">
        <f t="shared" si="141"/>
        <v>2019</v>
      </c>
      <c r="G728" s="62">
        <f aca="true" t="shared" si="142" ref="G728:G730">(D728-F728)/F728*100</f>
        <v>106.73600792471521</v>
      </c>
      <c r="H728" s="437"/>
    </row>
    <row r="729" spans="1:8" ht="19.5" customHeight="1">
      <c r="A729" s="362" t="s">
        <v>610</v>
      </c>
      <c r="B729" s="363">
        <v>0</v>
      </c>
      <c r="C729" s="363"/>
      <c r="D729" s="440">
        <v>3</v>
      </c>
      <c r="E729" s="62"/>
      <c r="F729" s="240">
        <v>297</v>
      </c>
      <c r="G729" s="62">
        <f t="shared" si="142"/>
        <v>-98.98989898989899</v>
      </c>
      <c r="H729" s="437"/>
    </row>
    <row r="730" spans="1:8" ht="19.5" customHeight="1">
      <c r="A730" s="362" t="s">
        <v>611</v>
      </c>
      <c r="B730" s="363">
        <v>4</v>
      </c>
      <c r="C730" s="363">
        <v>1960</v>
      </c>
      <c r="D730" s="440">
        <v>405</v>
      </c>
      <c r="E730" s="62">
        <f>D730/C730*100</f>
        <v>20.66326530612245</v>
      </c>
      <c r="F730" s="240">
        <v>1697</v>
      </c>
      <c r="G730" s="62">
        <f t="shared" si="142"/>
        <v>-76.13435474366528</v>
      </c>
      <c r="H730" s="437"/>
    </row>
    <row r="731" spans="1:8" ht="19.5" customHeight="1">
      <c r="A731" s="362" t="s">
        <v>612</v>
      </c>
      <c r="B731" s="363">
        <v>0</v>
      </c>
      <c r="C731" s="363"/>
      <c r="D731" s="440"/>
      <c r="E731" s="62"/>
      <c r="F731" s="240"/>
      <c r="G731" s="62"/>
      <c r="H731" s="437"/>
    </row>
    <row r="732" spans="1:8" ht="19.5" customHeight="1">
      <c r="A732" s="362" t="s">
        <v>613</v>
      </c>
      <c r="B732" s="363">
        <v>0</v>
      </c>
      <c r="C732" s="363"/>
      <c r="D732" s="440"/>
      <c r="E732" s="62"/>
      <c r="F732" s="240"/>
      <c r="G732" s="62"/>
      <c r="H732" s="437"/>
    </row>
    <row r="733" spans="1:8" ht="19.5" customHeight="1">
      <c r="A733" s="362" t="s">
        <v>614</v>
      </c>
      <c r="B733" s="363">
        <v>0</v>
      </c>
      <c r="C733" s="363"/>
      <c r="D733" s="440"/>
      <c r="E733" s="62"/>
      <c r="F733" s="240"/>
      <c r="G733" s="62"/>
      <c r="H733" s="437"/>
    </row>
    <row r="734" spans="1:8" ht="19.5" customHeight="1">
      <c r="A734" s="362" t="s">
        <v>615</v>
      </c>
      <c r="B734" s="363">
        <v>0</v>
      </c>
      <c r="C734" s="363"/>
      <c r="D734" s="440"/>
      <c r="E734" s="62"/>
      <c r="F734" s="257"/>
      <c r="G734" s="62"/>
      <c r="H734" s="437"/>
    </row>
    <row r="735" spans="1:8" ht="19.5" customHeight="1">
      <c r="A735" s="362" t="s">
        <v>616</v>
      </c>
      <c r="B735" s="363">
        <v>10</v>
      </c>
      <c r="C735" s="363">
        <v>10</v>
      </c>
      <c r="D735" s="363">
        <v>3766</v>
      </c>
      <c r="E735" s="62">
        <f aca="true" t="shared" si="143" ref="E735:E738">D735/C735*100</f>
        <v>37660</v>
      </c>
      <c r="F735" s="240">
        <v>25</v>
      </c>
      <c r="G735" s="62">
        <f aca="true" t="shared" si="144" ref="G735:G739">(D735-F735)/F735*100</f>
        <v>14963.999999999998</v>
      </c>
      <c r="H735" s="437"/>
    </row>
    <row r="736" spans="1:8" ht="19.5" customHeight="1">
      <c r="A736" s="362" t="s">
        <v>617</v>
      </c>
      <c r="B736" s="363">
        <v>962</v>
      </c>
      <c r="C736" s="363">
        <f aca="true" t="shared" si="145" ref="C736:F736">SUM(C737:C741)</f>
        <v>840</v>
      </c>
      <c r="D736" s="363">
        <f t="shared" si="145"/>
        <v>3932</v>
      </c>
      <c r="E736" s="62">
        <f t="shared" si="143"/>
        <v>468.09523809523813</v>
      </c>
      <c r="F736" s="240">
        <f t="shared" si="145"/>
        <v>1856</v>
      </c>
      <c r="G736" s="62">
        <f t="shared" si="144"/>
        <v>111.85344827586208</v>
      </c>
      <c r="H736" s="437"/>
    </row>
    <row r="737" spans="1:8" ht="19.5" customHeight="1">
      <c r="A737" s="362" t="s">
        <v>618</v>
      </c>
      <c r="B737" s="363">
        <v>700</v>
      </c>
      <c r="C737" s="363">
        <v>700</v>
      </c>
      <c r="D737" s="440">
        <v>745</v>
      </c>
      <c r="E737" s="62">
        <f t="shared" si="143"/>
        <v>106.42857142857143</v>
      </c>
      <c r="F737" s="240">
        <v>5</v>
      </c>
      <c r="G737" s="62">
        <f t="shared" si="144"/>
        <v>14800</v>
      </c>
      <c r="H737" s="437"/>
    </row>
    <row r="738" spans="1:8" ht="19.5" customHeight="1">
      <c r="A738" s="362" t="s">
        <v>619</v>
      </c>
      <c r="B738" s="363">
        <v>262</v>
      </c>
      <c r="C738" s="363">
        <v>140</v>
      </c>
      <c r="D738" s="440">
        <v>3187</v>
      </c>
      <c r="E738" s="62">
        <f t="shared" si="143"/>
        <v>2276.4285714285716</v>
      </c>
      <c r="F738" s="240">
        <v>1791</v>
      </c>
      <c r="G738" s="62">
        <f t="shared" si="144"/>
        <v>77.94528196538246</v>
      </c>
      <c r="H738" s="437"/>
    </row>
    <row r="739" spans="1:8" ht="19.5" customHeight="1">
      <c r="A739" s="362" t="s">
        <v>620</v>
      </c>
      <c r="B739" s="363">
        <v>0</v>
      </c>
      <c r="C739" s="363"/>
      <c r="D739" s="440"/>
      <c r="E739" s="62"/>
      <c r="F739" s="240">
        <v>60</v>
      </c>
      <c r="G739" s="62">
        <f t="shared" si="144"/>
        <v>-100</v>
      </c>
      <c r="H739" s="437"/>
    </row>
    <row r="740" spans="1:8" ht="19.5" customHeight="1">
      <c r="A740" s="362" t="s">
        <v>621</v>
      </c>
      <c r="B740" s="363">
        <v>0</v>
      </c>
      <c r="C740" s="363"/>
      <c r="D740" s="440"/>
      <c r="E740" s="62"/>
      <c r="F740" s="240"/>
      <c r="G740" s="62"/>
      <c r="H740" s="437"/>
    </row>
    <row r="741" spans="1:8" ht="19.5" customHeight="1">
      <c r="A741" s="362" t="s">
        <v>622</v>
      </c>
      <c r="B741" s="363">
        <v>0</v>
      </c>
      <c r="C741" s="363"/>
      <c r="D741" s="440"/>
      <c r="E741" s="62"/>
      <c r="F741" s="240"/>
      <c r="G741" s="62"/>
      <c r="H741" s="437"/>
    </row>
    <row r="742" spans="1:8" ht="19.5" customHeight="1">
      <c r="A742" s="362" t="s">
        <v>623</v>
      </c>
      <c r="B742" s="363">
        <v>0</v>
      </c>
      <c r="C742" s="363">
        <f>SUM(C743:C748)</f>
        <v>821</v>
      </c>
      <c r="D742" s="440"/>
      <c r="E742" s="62">
        <f>D742/C742*100</f>
        <v>0</v>
      </c>
      <c r="F742" s="440">
        <f>SUM(F743:F748)</f>
        <v>137</v>
      </c>
      <c r="G742" s="62">
        <f>(D742-F742)/F742*100</f>
        <v>-100</v>
      </c>
      <c r="H742" s="437"/>
    </row>
    <row r="743" spans="1:8" ht="19.5" customHeight="1">
      <c r="A743" s="362" t="s">
        <v>624</v>
      </c>
      <c r="B743" s="363">
        <v>0</v>
      </c>
      <c r="C743" s="363">
        <v>821</v>
      </c>
      <c r="D743" s="440"/>
      <c r="E743" s="62">
        <f>D743/C743*100</f>
        <v>0</v>
      </c>
      <c r="F743" s="240"/>
      <c r="G743" s="62"/>
      <c r="H743" s="437"/>
    </row>
    <row r="744" spans="1:8" ht="19.5" customHeight="1">
      <c r="A744" s="362" t="s">
        <v>625</v>
      </c>
      <c r="B744" s="363">
        <v>0</v>
      </c>
      <c r="C744" s="363"/>
      <c r="D744" s="440"/>
      <c r="E744" s="62"/>
      <c r="F744" s="240">
        <v>137</v>
      </c>
      <c r="G744" s="62">
        <f>(D744-F744)/F744*100</f>
        <v>-100</v>
      </c>
      <c r="H744" s="437"/>
    </row>
    <row r="745" spans="1:8" ht="19.5" customHeight="1">
      <c r="A745" s="362" t="s">
        <v>626</v>
      </c>
      <c r="B745" s="363">
        <v>0</v>
      </c>
      <c r="C745" s="363"/>
      <c r="D745" s="440"/>
      <c r="E745" s="62"/>
      <c r="F745" s="240"/>
      <c r="G745" s="62"/>
      <c r="H745" s="437"/>
    </row>
    <row r="746" spans="1:8" ht="19.5" customHeight="1">
      <c r="A746" s="362" t="s">
        <v>627</v>
      </c>
      <c r="B746" s="363">
        <v>0</v>
      </c>
      <c r="C746" s="363"/>
      <c r="D746" s="440"/>
      <c r="E746" s="62"/>
      <c r="F746" s="240"/>
      <c r="G746" s="62"/>
      <c r="H746" s="437"/>
    </row>
    <row r="747" spans="1:8" ht="19.5" customHeight="1">
      <c r="A747" s="362" t="s">
        <v>628</v>
      </c>
      <c r="B747" s="363">
        <v>0</v>
      </c>
      <c r="C747" s="363"/>
      <c r="D747" s="440"/>
      <c r="E747" s="62"/>
      <c r="F747" s="240"/>
      <c r="G747" s="62"/>
      <c r="H747" s="437"/>
    </row>
    <row r="748" spans="1:8" ht="19.5" customHeight="1">
      <c r="A748" s="362" t="s">
        <v>629</v>
      </c>
      <c r="B748" s="363">
        <v>0</v>
      </c>
      <c r="C748" s="363"/>
      <c r="D748" s="440"/>
      <c r="E748" s="62"/>
      <c r="F748" s="440"/>
      <c r="G748" s="62"/>
      <c r="H748" s="437"/>
    </row>
    <row r="749" spans="1:8" ht="19.5" customHeight="1">
      <c r="A749" s="362" t="s">
        <v>630</v>
      </c>
      <c r="B749" s="363">
        <v>0</v>
      </c>
      <c r="C749" s="363">
        <f aca="true" t="shared" si="146" ref="C749:F749">SUM(C750:C754)</f>
        <v>80</v>
      </c>
      <c r="D749" s="363">
        <f t="shared" si="146"/>
        <v>1001</v>
      </c>
      <c r="E749" s="62">
        <f>D749/C749*100</f>
        <v>1251.25</v>
      </c>
      <c r="F749" s="240">
        <f t="shared" si="146"/>
        <v>2850</v>
      </c>
      <c r="G749" s="62">
        <f>(D749-F749)/F749*100</f>
        <v>-64.87719298245615</v>
      </c>
      <c r="H749" s="437"/>
    </row>
    <row r="750" spans="1:8" ht="19.5" customHeight="1">
      <c r="A750" s="362" t="s">
        <v>631</v>
      </c>
      <c r="B750" s="363">
        <v>0</v>
      </c>
      <c r="C750" s="363"/>
      <c r="D750" s="440">
        <v>921</v>
      </c>
      <c r="E750" s="62"/>
      <c r="F750" s="240">
        <v>2850</v>
      </c>
      <c r="G750" s="62">
        <f>(D750-F750)/F750*100</f>
        <v>-67.6842105263158</v>
      </c>
      <c r="H750" s="437"/>
    </row>
    <row r="751" spans="1:8" ht="19.5" customHeight="1">
      <c r="A751" s="362" t="s">
        <v>632</v>
      </c>
      <c r="B751" s="363">
        <v>0</v>
      </c>
      <c r="C751" s="363"/>
      <c r="D751" s="440"/>
      <c r="E751" s="62"/>
      <c r="F751" s="240"/>
      <c r="G751" s="62"/>
      <c r="H751" s="437"/>
    </row>
    <row r="752" spans="1:8" ht="19.5" customHeight="1">
      <c r="A752" s="362" t="s">
        <v>633</v>
      </c>
      <c r="B752" s="363">
        <v>0</v>
      </c>
      <c r="C752" s="363"/>
      <c r="D752" s="440"/>
      <c r="E752" s="62"/>
      <c r="F752" s="240"/>
      <c r="G752" s="62"/>
      <c r="H752" s="437"/>
    </row>
    <row r="753" spans="1:8" ht="19.5" customHeight="1">
      <c r="A753" s="362" t="s">
        <v>634</v>
      </c>
      <c r="B753" s="363">
        <v>0</v>
      </c>
      <c r="C753" s="363">
        <v>80</v>
      </c>
      <c r="D753" s="440">
        <v>80</v>
      </c>
      <c r="E753" s="62">
        <f>D753/C753*100</f>
        <v>100</v>
      </c>
      <c r="F753" s="240"/>
      <c r="G753" s="62"/>
      <c r="H753" s="437"/>
    </row>
    <row r="754" spans="1:8" ht="19.5" customHeight="1">
      <c r="A754" s="362" t="s">
        <v>635</v>
      </c>
      <c r="B754" s="363">
        <v>0</v>
      </c>
      <c r="C754" s="363"/>
      <c r="D754" s="440"/>
      <c r="E754" s="62"/>
      <c r="F754" s="240"/>
      <c r="G754" s="62"/>
      <c r="H754" s="437"/>
    </row>
    <row r="755" spans="1:8" ht="19.5" customHeight="1">
      <c r="A755" s="362" t="s">
        <v>636</v>
      </c>
      <c r="B755" s="363">
        <v>0</v>
      </c>
      <c r="C755" s="363"/>
      <c r="D755" s="440"/>
      <c r="E755" s="62"/>
      <c r="F755" s="240"/>
      <c r="G755" s="62"/>
      <c r="H755" s="437"/>
    </row>
    <row r="756" spans="1:8" ht="19.5" customHeight="1">
      <c r="A756" s="362" t="s">
        <v>637</v>
      </c>
      <c r="B756" s="363">
        <v>0</v>
      </c>
      <c r="C756" s="363"/>
      <c r="D756" s="363"/>
      <c r="E756" s="62"/>
      <c r="F756" s="240"/>
      <c r="G756" s="62"/>
      <c r="H756" s="437"/>
    </row>
    <row r="757" spans="1:8" ht="19.5" customHeight="1">
      <c r="A757" s="362" t="s">
        <v>638</v>
      </c>
      <c r="B757" s="363">
        <v>0</v>
      </c>
      <c r="C757" s="363"/>
      <c r="D757" s="440"/>
      <c r="E757" s="62"/>
      <c r="F757" s="440"/>
      <c r="G757" s="62"/>
      <c r="H757" s="437"/>
    </row>
    <row r="758" spans="1:8" ht="19.5" customHeight="1">
      <c r="A758" s="362" t="s">
        <v>639</v>
      </c>
      <c r="B758" s="363">
        <v>0</v>
      </c>
      <c r="C758" s="363"/>
      <c r="D758" s="440"/>
      <c r="E758" s="62"/>
      <c r="F758" s="240"/>
      <c r="G758" s="62"/>
      <c r="H758" s="437"/>
    </row>
    <row r="759" spans="1:8" ht="19.5" customHeight="1">
      <c r="A759" s="362" t="s">
        <v>640</v>
      </c>
      <c r="B759" s="363">
        <v>0</v>
      </c>
      <c r="C759" s="363"/>
      <c r="D759" s="440"/>
      <c r="E759" s="62"/>
      <c r="F759" s="240"/>
      <c r="G759" s="62"/>
      <c r="H759" s="437"/>
    </row>
    <row r="760" spans="1:8" ht="19.5" customHeight="1">
      <c r="A760" s="362" t="s">
        <v>641</v>
      </c>
      <c r="B760" s="363">
        <v>0</v>
      </c>
      <c r="C760" s="363"/>
      <c r="D760" s="440"/>
      <c r="E760" s="62"/>
      <c r="F760" s="240"/>
      <c r="G760" s="62"/>
      <c r="H760" s="437"/>
    </row>
    <row r="761" spans="1:8" ht="19.5" customHeight="1">
      <c r="A761" s="362" t="s">
        <v>642</v>
      </c>
      <c r="B761" s="363">
        <v>0</v>
      </c>
      <c r="C761" s="363"/>
      <c r="D761" s="440"/>
      <c r="E761" s="62"/>
      <c r="F761" s="240"/>
      <c r="G761" s="62"/>
      <c r="H761" s="437"/>
    </row>
    <row r="762" spans="1:8" ht="19.5" customHeight="1">
      <c r="A762" s="362" t="s">
        <v>643</v>
      </c>
      <c r="B762" s="363">
        <v>0</v>
      </c>
      <c r="C762" s="363"/>
      <c r="D762" s="440"/>
      <c r="E762" s="62"/>
      <c r="F762" s="240"/>
      <c r="G762" s="62"/>
      <c r="H762" s="437"/>
    </row>
    <row r="763" spans="1:8" ht="19.5" customHeight="1">
      <c r="A763" s="362" t="s">
        <v>644</v>
      </c>
      <c r="B763" s="363">
        <v>0</v>
      </c>
      <c r="C763" s="363"/>
      <c r="D763" s="440"/>
      <c r="E763" s="62"/>
      <c r="F763" s="240"/>
      <c r="G763" s="62"/>
      <c r="H763" s="437"/>
    </row>
    <row r="764" spans="1:8" ht="19.5" customHeight="1">
      <c r="A764" s="362" t="s">
        <v>645</v>
      </c>
      <c r="B764" s="363">
        <v>0</v>
      </c>
      <c r="C764" s="363"/>
      <c r="D764" s="363"/>
      <c r="E764" s="62"/>
      <c r="F764" s="240"/>
      <c r="G764" s="62"/>
      <c r="H764" s="437"/>
    </row>
    <row r="765" spans="1:8" ht="19.5" customHeight="1">
      <c r="A765" s="362" t="s">
        <v>646</v>
      </c>
      <c r="B765" s="363">
        <v>23</v>
      </c>
      <c r="C765" s="363">
        <f>SUM(C766:C770)</f>
        <v>23</v>
      </c>
      <c r="D765" s="440"/>
      <c r="E765" s="62">
        <f aca="true" t="shared" si="147" ref="E765:E768">D765/C765*100</f>
        <v>0</v>
      </c>
      <c r="F765" s="240">
        <f>SUM(F766:F770)</f>
        <v>36</v>
      </c>
      <c r="G765" s="62">
        <f aca="true" t="shared" si="148" ref="G765:G768">(D765-F765)/F765*100</f>
        <v>-100</v>
      </c>
      <c r="H765" s="437"/>
    </row>
    <row r="766" spans="1:8" ht="19.5" customHeight="1">
      <c r="A766" s="362" t="s">
        <v>647</v>
      </c>
      <c r="B766" s="363">
        <v>8</v>
      </c>
      <c r="C766" s="363">
        <v>8</v>
      </c>
      <c r="D766" s="440"/>
      <c r="E766" s="62">
        <f t="shared" si="147"/>
        <v>0</v>
      </c>
      <c r="F766" s="240">
        <v>10</v>
      </c>
      <c r="G766" s="62">
        <f t="shared" si="148"/>
        <v>-100</v>
      </c>
      <c r="H766" s="437"/>
    </row>
    <row r="767" spans="1:8" ht="19.5" customHeight="1">
      <c r="A767" s="362" t="s">
        <v>648</v>
      </c>
      <c r="B767" s="363">
        <v>10</v>
      </c>
      <c r="C767" s="363">
        <v>10</v>
      </c>
      <c r="D767" s="440"/>
      <c r="E767" s="62">
        <f t="shared" si="147"/>
        <v>0</v>
      </c>
      <c r="F767" s="240">
        <v>23</v>
      </c>
      <c r="G767" s="62">
        <f t="shared" si="148"/>
        <v>-100</v>
      </c>
      <c r="H767" s="437"/>
    </row>
    <row r="768" spans="1:8" ht="19.5" customHeight="1">
      <c r="A768" s="362" t="s">
        <v>649</v>
      </c>
      <c r="B768" s="363">
        <v>5</v>
      </c>
      <c r="C768" s="363">
        <v>5</v>
      </c>
      <c r="D768" s="440"/>
      <c r="E768" s="62">
        <f t="shared" si="147"/>
        <v>0</v>
      </c>
      <c r="F768" s="240">
        <v>3</v>
      </c>
      <c r="G768" s="62">
        <f t="shared" si="148"/>
        <v>-100</v>
      </c>
      <c r="H768" s="437"/>
    </row>
    <row r="769" spans="1:8" ht="19.5" customHeight="1">
      <c r="A769" s="362" t="s">
        <v>650</v>
      </c>
      <c r="B769" s="363">
        <v>0</v>
      </c>
      <c r="C769" s="363"/>
      <c r="D769" s="440"/>
      <c r="E769" s="62"/>
      <c r="F769" s="240"/>
      <c r="G769" s="62"/>
      <c r="H769" s="437"/>
    </row>
    <row r="770" spans="1:8" ht="19.5" customHeight="1">
      <c r="A770" s="362" t="s">
        <v>651</v>
      </c>
      <c r="B770" s="363">
        <v>0</v>
      </c>
      <c r="C770" s="363"/>
      <c r="D770" s="440"/>
      <c r="E770" s="62"/>
      <c r="F770" s="240"/>
      <c r="G770" s="62"/>
      <c r="H770" s="437"/>
    </row>
    <row r="771" spans="1:8" ht="19.5" customHeight="1">
      <c r="A771" s="362" t="s">
        <v>652</v>
      </c>
      <c r="B771" s="363">
        <v>0</v>
      </c>
      <c r="C771" s="363"/>
      <c r="D771" s="440"/>
      <c r="E771" s="62"/>
      <c r="F771" s="240"/>
      <c r="G771" s="62"/>
      <c r="H771" s="437"/>
    </row>
    <row r="772" spans="1:8" ht="19.5" customHeight="1">
      <c r="A772" s="362" t="s">
        <v>653</v>
      </c>
      <c r="B772" s="363">
        <v>0</v>
      </c>
      <c r="C772" s="363"/>
      <c r="D772" s="440"/>
      <c r="E772" s="62"/>
      <c r="F772" s="240"/>
      <c r="G772" s="62"/>
      <c r="H772" s="437"/>
    </row>
    <row r="773" spans="1:8" ht="19.5" customHeight="1">
      <c r="A773" s="362" t="s">
        <v>654</v>
      </c>
      <c r="B773" s="363">
        <v>0</v>
      </c>
      <c r="C773" s="363"/>
      <c r="D773" s="440"/>
      <c r="E773" s="62"/>
      <c r="F773" s="440"/>
      <c r="G773" s="62"/>
      <c r="H773" s="437"/>
    </row>
    <row r="774" spans="1:8" ht="19.5" customHeight="1">
      <c r="A774" s="362" t="s">
        <v>655</v>
      </c>
      <c r="B774" s="363">
        <v>0</v>
      </c>
      <c r="C774" s="363"/>
      <c r="D774" s="440"/>
      <c r="E774" s="62"/>
      <c r="F774" s="440"/>
      <c r="G774" s="62"/>
      <c r="H774" s="437"/>
    </row>
    <row r="775" spans="1:8" ht="19.5" customHeight="1">
      <c r="A775" s="362" t="s">
        <v>656</v>
      </c>
      <c r="B775" s="363">
        <v>0</v>
      </c>
      <c r="C775" s="363"/>
      <c r="D775" s="440"/>
      <c r="E775" s="62"/>
      <c r="F775" s="240"/>
      <c r="G775" s="62"/>
      <c r="H775" s="437"/>
    </row>
    <row r="776" spans="1:8" ht="19.5" customHeight="1">
      <c r="A776" s="362" t="s">
        <v>76</v>
      </c>
      <c r="B776" s="363">
        <v>0</v>
      </c>
      <c r="C776" s="363"/>
      <c r="D776" s="440"/>
      <c r="E776" s="62"/>
      <c r="F776" s="240"/>
      <c r="G776" s="62"/>
      <c r="H776" s="437"/>
    </row>
    <row r="777" spans="1:8" ht="19.5" customHeight="1">
      <c r="A777" s="362" t="s">
        <v>77</v>
      </c>
      <c r="B777" s="363">
        <v>0</v>
      </c>
      <c r="C777" s="363"/>
      <c r="D777" s="440"/>
      <c r="E777" s="62"/>
      <c r="F777" s="240"/>
      <c r="G777" s="62"/>
      <c r="H777" s="437"/>
    </row>
    <row r="778" spans="1:8" ht="19.5" customHeight="1">
      <c r="A778" s="362" t="s">
        <v>78</v>
      </c>
      <c r="B778" s="363">
        <v>0</v>
      </c>
      <c r="C778" s="363"/>
      <c r="D778" s="440"/>
      <c r="E778" s="62"/>
      <c r="F778" s="440"/>
      <c r="G778" s="62"/>
      <c r="H778" s="437"/>
    </row>
    <row r="779" spans="1:8" ht="19.5" customHeight="1">
      <c r="A779" s="362" t="s">
        <v>657</v>
      </c>
      <c r="B779" s="363">
        <v>0</v>
      </c>
      <c r="C779" s="363"/>
      <c r="D779" s="440"/>
      <c r="E779" s="62"/>
      <c r="F779" s="240"/>
      <c r="G779" s="62"/>
      <c r="H779" s="437"/>
    </row>
    <row r="780" spans="1:8" ht="19.5" customHeight="1">
      <c r="A780" s="362" t="s">
        <v>658</v>
      </c>
      <c r="B780" s="363">
        <v>0</v>
      </c>
      <c r="C780" s="363"/>
      <c r="D780" s="363"/>
      <c r="E780" s="62"/>
      <c r="F780" s="240"/>
      <c r="G780" s="62"/>
      <c r="H780" s="437"/>
    </row>
    <row r="781" spans="1:8" ht="19.5" customHeight="1">
      <c r="A781" s="362" t="s">
        <v>659</v>
      </c>
      <c r="B781" s="363">
        <v>0</v>
      </c>
      <c r="C781" s="363"/>
      <c r="D781" s="363"/>
      <c r="E781" s="62"/>
      <c r="F781" s="240"/>
      <c r="G781" s="62"/>
      <c r="H781" s="437"/>
    </row>
    <row r="782" spans="1:8" ht="19.5" customHeight="1">
      <c r="A782" s="362" t="s">
        <v>660</v>
      </c>
      <c r="B782" s="363">
        <v>0</v>
      </c>
      <c r="C782" s="363"/>
      <c r="D782" s="440"/>
      <c r="E782" s="62"/>
      <c r="F782" s="240"/>
      <c r="G782" s="62"/>
      <c r="H782" s="437"/>
    </row>
    <row r="783" spans="1:8" ht="19.5" customHeight="1">
      <c r="A783" s="362" t="s">
        <v>661</v>
      </c>
      <c r="B783" s="363">
        <v>0</v>
      </c>
      <c r="C783" s="363"/>
      <c r="D783" s="440"/>
      <c r="E783" s="62"/>
      <c r="F783" s="240"/>
      <c r="G783" s="62"/>
      <c r="H783" s="437"/>
    </row>
    <row r="784" spans="1:8" ht="19.5" customHeight="1">
      <c r="A784" s="362" t="s">
        <v>662</v>
      </c>
      <c r="B784" s="363">
        <v>0</v>
      </c>
      <c r="C784" s="363"/>
      <c r="D784" s="440"/>
      <c r="E784" s="62"/>
      <c r="F784" s="240"/>
      <c r="G784" s="62"/>
      <c r="H784" s="437"/>
    </row>
    <row r="785" spans="1:8" ht="19.5" customHeight="1">
      <c r="A785" s="362" t="s">
        <v>663</v>
      </c>
      <c r="B785" s="363">
        <v>0</v>
      </c>
      <c r="C785" s="363"/>
      <c r="D785" s="363"/>
      <c r="E785" s="62"/>
      <c r="F785" s="240"/>
      <c r="G785" s="62"/>
      <c r="H785" s="437"/>
    </row>
    <row r="786" spans="1:8" ht="19.5" customHeight="1">
      <c r="A786" s="362" t="s">
        <v>118</v>
      </c>
      <c r="B786" s="363">
        <v>0</v>
      </c>
      <c r="C786" s="363"/>
      <c r="D786" s="440"/>
      <c r="E786" s="62"/>
      <c r="F786" s="240"/>
      <c r="G786" s="62"/>
      <c r="H786" s="437"/>
    </row>
    <row r="787" spans="1:8" ht="19.5" customHeight="1">
      <c r="A787" s="362" t="s">
        <v>664</v>
      </c>
      <c r="B787" s="363">
        <v>0</v>
      </c>
      <c r="C787" s="363"/>
      <c r="D787" s="440"/>
      <c r="E787" s="62"/>
      <c r="F787" s="240"/>
      <c r="G787" s="62"/>
      <c r="H787" s="437"/>
    </row>
    <row r="788" spans="1:8" ht="19.5" customHeight="1">
      <c r="A788" s="362" t="s">
        <v>85</v>
      </c>
      <c r="B788" s="363">
        <v>0</v>
      </c>
      <c r="C788" s="363"/>
      <c r="D788" s="440"/>
      <c r="E788" s="62"/>
      <c r="F788" s="240"/>
      <c r="G788" s="62"/>
      <c r="H788" s="437"/>
    </row>
    <row r="789" spans="1:8" ht="19.5" customHeight="1">
      <c r="A789" s="362" t="s">
        <v>665</v>
      </c>
      <c r="B789" s="363">
        <v>0</v>
      </c>
      <c r="C789" s="363"/>
      <c r="D789" s="440"/>
      <c r="E789" s="62"/>
      <c r="F789" s="240"/>
      <c r="G789" s="62"/>
      <c r="H789" s="437"/>
    </row>
    <row r="790" spans="1:8" ht="19.5" customHeight="1">
      <c r="A790" s="362" t="s">
        <v>666</v>
      </c>
      <c r="B790" s="363">
        <v>0</v>
      </c>
      <c r="C790" s="363">
        <f aca="true" t="shared" si="149" ref="C790:F790">C791</f>
        <v>0</v>
      </c>
      <c r="D790" s="363">
        <f t="shared" si="149"/>
        <v>20</v>
      </c>
      <c r="E790" s="62"/>
      <c r="F790" s="240">
        <f t="shared" si="149"/>
        <v>775</v>
      </c>
      <c r="G790" s="62">
        <f aca="true" t="shared" si="150" ref="G790:G795">(D790-F790)/F790*100</f>
        <v>-97.41935483870968</v>
      </c>
      <c r="H790" s="437"/>
    </row>
    <row r="791" spans="1:8" ht="19.5" customHeight="1">
      <c r="A791" s="362" t="s">
        <v>667</v>
      </c>
      <c r="B791" s="363">
        <v>0</v>
      </c>
      <c r="C791" s="363"/>
      <c r="D791" s="440">
        <v>20</v>
      </c>
      <c r="E791" s="62"/>
      <c r="F791" s="240">
        <v>775</v>
      </c>
      <c r="G791" s="62">
        <f t="shared" si="150"/>
        <v>-97.41935483870968</v>
      </c>
      <c r="H791" s="437"/>
    </row>
    <row r="792" spans="1:8" ht="19.5" customHeight="1">
      <c r="A792" s="362" t="s">
        <v>668</v>
      </c>
      <c r="B792" s="363">
        <v>3434</v>
      </c>
      <c r="C792" s="363">
        <f aca="true" t="shared" si="151" ref="C792:F792">C793+C804+C806+C809+C811+C813</f>
        <v>3965</v>
      </c>
      <c r="D792" s="363">
        <f t="shared" si="151"/>
        <v>2067</v>
      </c>
      <c r="E792" s="62">
        <f aca="true" t="shared" si="152" ref="E792:E795">D792/C792*100</f>
        <v>52.131147540983605</v>
      </c>
      <c r="F792" s="240">
        <f t="shared" si="151"/>
        <v>20613</v>
      </c>
      <c r="G792" s="62">
        <f t="shared" si="150"/>
        <v>-89.9723475476641</v>
      </c>
      <c r="H792" s="437"/>
    </row>
    <row r="793" spans="1:8" ht="19.5" customHeight="1">
      <c r="A793" s="362" t="s">
        <v>669</v>
      </c>
      <c r="B793" s="363">
        <v>1021</v>
      </c>
      <c r="C793" s="363">
        <f aca="true" t="shared" si="153" ref="C793:F793">SUM(C794:C803)</f>
        <v>1021</v>
      </c>
      <c r="D793" s="363">
        <f t="shared" si="153"/>
        <v>1537</v>
      </c>
      <c r="E793" s="62">
        <f t="shared" si="152"/>
        <v>150.5386875612145</v>
      </c>
      <c r="F793" s="240">
        <f t="shared" si="153"/>
        <v>980</v>
      </c>
      <c r="G793" s="62">
        <f t="shared" si="150"/>
        <v>56.83673469387755</v>
      </c>
      <c r="H793" s="437"/>
    </row>
    <row r="794" spans="1:8" ht="19.5" customHeight="1">
      <c r="A794" s="362" t="s">
        <v>76</v>
      </c>
      <c r="B794" s="363">
        <v>816</v>
      </c>
      <c r="C794" s="363">
        <v>816</v>
      </c>
      <c r="D794" s="440">
        <v>1001</v>
      </c>
      <c r="E794" s="62">
        <f t="shared" si="152"/>
        <v>122.671568627451</v>
      </c>
      <c r="F794" s="440">
        <v>762</v>
      </c>
      <c r="G794" s="62">
        <f t="shared" si="150"/>
        <v>31.36482939632546</v>
      </c>
      <c r="H794" s="437"/>
    </row>
    <row r="795" spans="1:8" ht="19.5" customHeight="1">
      <c r="A795" s="362" t="s">
        <v>77</v>
      </c>
      <c r="B795" s="363">
        <v>22</v>
      </c>
      <c r="C795" s="363">
        <v>22</v>
      </c>
      <c r="D795" s="440">
        <v>33</v>
      </c>
      <c r="E795" s="62">
        <f t="shared" si="152"/>
        <v>150</v>
      </c>
      <c r="F795" s="240">
        <v>54</v>
      </c>
      <c r="G795" s="62">
        <f t="shared" si="150"/>
        <v>-38.88888888888889</v>
      </c>
      <c r="H795" s="437"/>
    </row>
    <row r="796" spans="1:8" ht="19.5" customHeight="1">
      <c r="A796" s="362" t="s">
        <v>78</v>
      </c>
      <c r="B796" s="363">
        <v>0</v>
      </c>
      <c r="C796" s="363"/>
      <c r="D796" s="440"/>
      <c r="E796" s="62"/>
      <c r="F796" s="240"/>
      <c r="G796" s="62"/>
      <c r="H796" s="437"/>
    </row>
    <row r="797" spans="1:8" ht="19.5" customHeight="1">
      <c r="A797" s="362" t="s">
        <v>670</v>
      </c>
      <c r="B797" s="363">
        <v>96</v>
      </c>
      <c r="C797" s="363">
        <v>96</v>
      </c>
      <c r="D797" s="440">
        <v>3</v>
      </c>
      <c r="E797" s="62">
        <f>D797/C797*100</f>
        <v>3.125</v>
      </c>
      <c r="F797" s="240">
        <v>99</v>
      </c>
      <c r="G797" s="62">
        <f>(D797-F797)/F797*100</f>
        <v>-96.96969696969697</v>
      </c>
      <c r="H797" s="437"/>
    </row>
    <row r="798" spans="1:8" ht="19.5" customHeight="1">
      <c r="A798" s="362" t="s">
        <v>671</v>
      </c>
      <c r="B798" s="363">
        <v>0</v>
      </c>
      <c r="C798" s="363"/>
      <c r="D798" s="440"/>
      <c r="E798" s="62"/>
      <c r="F798" s="240"/>
      <c r="G798" s="62"/>
      <c r="H798" s="437"/>
    </row>
    <row r="799" spans="1:8" ht="19.5" customHeight="1">
      <c r="A799" s="362" t="s">
        <v>672</v>
      </c>
      <c r="B799" s="363">
        <v>0</v>
      </c>
      <c r="C799" s="363"/>
      <c r="D799" s="440"/>
      <c r="E799" s="62"/>
      <c r="F799" s="240"/>
      <c r="G799" s="62"/>
      <c r="H799" s="437"/>
    </row>
    <row r="800" spans="1:8" ht="19.5" customHeight="1">
      <c r="A800" s="362" t="s">
        <v>673</v>
      </c>
      <c r="B800" s="363">
        <v>0</v>
      </c>
      <c r="C800" s="363"/>
      <c r="D800" s="440"/>
      <c r="E800" s="62"/>
      <c r="F800" s="440"/>
      <c r="G800" s="62"/>
      <c r="H800" s="437"/>
    </row>
    <row r="801" spans="1:8" ht="19.5" customHeight="1">
      <c r="A801" s="362" t="s">
        <v>674</v>
      </c>
      <c r="B801" s="363">
        <v>10</v>
      </c>
      <c r="C801" s="363">
        <v>10</v>
      </c>
      <c r="D801" s="363"/>
      <c r="E801" s="62">
        <f>D801/C801*100</f>
        <v>0</v>
      </c>
      <c r="F801" s="440"/>
      <c r="G801" s="62"/>
      <c r="H801" s="437"/>
    </row>
    <row r="802" spans="1:8" ht="19.5" customHeight="1">
      <c r="A802" s="362" t="s">
        <v>675</v>
      </c>
      <c r="B802" s="363">
        <v>0</v>
      </c>
      <c r="C802" s="363"/>
      <c r="D802" s="363"/>
      <c r="E802" s="62"/>
      <c r="F802" s="240"/>
      <c r="G802" s="62"/>
      <c r="H802" s="437"/>
    </row>
    <row r="803" spans="1:8" ht="19.5" customHeight="1">
      <c r="A803" s="362" t="s">
        <v>676</v>
      </c>
      <c r="B803" s="363">
        <v>77</v>
      </c>
      <c r="C803" s="363">
        <v>77</v>
      </c>
      <c r="D803" s="440">
        <v>500</v>
      </c>
      <c r="E803" s="62">
        <f aca="true" t="shared" si="154" ref="E803:E810">D803/C803*100</f>
        <v>649.3506493506493</v>
      </c>
      <c r="F803" s="240">
        <v>65</v>
      </c>
      <c r="G803" s="62">
        <f aca="true" t="shared" si="155" ref="G803:G810">(D803-F803)/F803*100</f>
        <v>669.2307692307693</v>
      </c>
      <c r="H803" s="437"/>
    </row>
    <row r="804" spans="1:8" ht="19.5" customHeight="1">
      <c r="A804" s="362" t="s">
        <v>677</v>
      </c>
      <c r="B804" s="363">
        <v>0</v>
      </c>
      <c r="C804" s="363">
        <f>C805</f>
        <v>19</v>
      </c>
      <c r="D804" s="440"/>
      <c r="E804" s="62">
        <f t="shared" si="154"/>
        <v>0</v>
      </c>
      <c r="F804" s="240"/>
      <c r="G804" s="62"/>
      <c r="H804" s="437"/>
    </row>
    <row r="805" spans="1:8" ht="19.5" customHeight="1">
      <c r="A805" s="362" t="s">
        <v>678</v>
      </c>
      <c r="B805" s="363">
        <v>0</v>
      </c>
      <c r="C805" s="363">
        <v>19</v>
      </c>
      <c r="D805" s="440"/>
      <c r="E805" s="62">
        <f t="shared" si="154"/>
        <v>0</v>
      </c>
      <c r="F805" s="240"/>
      <c r="G805" s="62"/>
      <c r="H805" s="437"/>
    </row>
    <row r="806" spans="1:8" ht="19.5" customHeight="1">
      <c r="A806" s="362" t="s">
        <v>679</v>
      </c>
      <c r="B806" s="363">
        <v>189</v>
      </c>
      <c r="C806" s="363">
        <f aca="true" t="shared" si="156" ref="C806:F806">C807+C808</f>
        <v>605</v>
      </c>
      <c r="D806" s="363">
        <f t="shared" si="156"/>
        <v>500</v>
      </c>
      <c r="E806" s="62">
        <f t="shared" si="154"/>
        <v>82.64462809917356</v>
      </c>
      <c r="F806" s="240">
        <f t="shared" si="156"/>
        <v>689</v>
      </c>
      <c r="G806" s="62">
        <f t="shared" si="155"/>
        <v>-27.431059506531202</v>
      </c>
      <c r="H806" s="437"/>
    </row>
    <row r="807" spans="1:8" ht="19.5" customHeight="1">
      <c r="A807" s="362" t="s">
        <v>680</v>
      </c>
      <c r="B807" s="363">
        <v>0</v>
      </c>
      <c r="C807" s="363">
        <v>500</v>
      </c>
      <c r="D807" s="440">
        <v>500</v>
      </c>
      <c r="E807" s="62">
        <f t="shared" si="154"/>
        <v>100</v>
      </c>
      <c r="F807" s="240"/>
      <c r="G807" s="62"/>
      <c r="H807" s="437"/>
    </row>
    <row r="808" spans="1:8" ht="19.5" customHeight="1">
      <c r="A808" s="362" t="s">
        <v>681</v>
      </c>
      <c r="B808" s="363">
        <v>189</v>
      </c>
      <c r="C808" s="363">
        <v>105</v>
      </c>
      <c r="D808" s="440"/>
      <c r="E808" s="62">
        <f t="shared" si="154"/>
        <v>0</v>
      </c>
      <c r="F808" s="240">
        <v>689</v>
      </c>
      <c r="G808" s="62">
        <f t="shared" si="155"/>
        <v>-100</v>
      </c>
      <c r="H808" s="437"/>
    </row>
    <row r="809" spans="1:8" ht="19.5" customHeight="1">
      <c r="A809" s="362" t="s">
        <v>682</v>
      </c>
      <c r="B809" s="363">
        <v>636</v>
      </c>
      <c r="C809" s="363">
        <f aca="true" t="shared" si="157" ref="C809:F809">C810</f>
        <v>643</v>
      </c>
      <c r="D809" s="363">
        <f t="shared" si="157"/>
        <v>30</v>
      </c>
      <c r="E809" s="62">
        <f t="shared" si="154"/>
        <v>4.665629860031104</v>
      </c>
      <c r="F809" s="240">
        <f t="shared" si="157"/>
        <v>527</v>
      </c>
      <c r="G809" s="62">
        <f t="shared" si="155"/>
        <v>-94.30740037950665</v>
      </c>
      <c r="H809" s="437"/>
    </row>
    <row r="810" spans="1:8" ht="19.5" customHeight="1">
      <c r="A810" s="362" t="s">
        <v>683</v>
      </c>
      <c r="B810" s="363">
        <v>636</v>
      </c>
      <c r="C810" s="363">
        <v>643</v>
      </c>
      <c r="D810" s="440">
        <v>30</v>
      </c>
      <c r="E810" s="62">
        <f t="shared" si="154"/>
        <v>4.665629860031104</v>
      </c>
      <c r="F810" s="240">
        <v>527</v>
      </c>
      <c r="G810" s="62">
        <f t="shared" si="155"/>
        <v>-94.30740037950665</v>
      </c>
      <c r="H810" s="437"/>
    </row>
    <row r="811" spans="1:8" ht="19.5" customHeight="1">
      <c r="A811" s="362" t="s">
        <v>684</v>
      </c>
      <c r="B811" s="363">
        <v>0</v>
      </c>
      <c r="C811" s="363"/>
      <c r="D811" s="363"/>
      <c r="E811" s="62"/>
      <c r="F811" s="240"/>
      <c r="G811" s="62"/>
      <c r="H811" s="437"/>
    </row>
    <row r="812" spans="1:8" ht="19.5" customHeight="1">
      <c r="A812" s="362" t="s">
        <v>685</v>
      </c>
      <c r="B812" s="363">
        <v>0</v>
      </c>
      <c r="C812" s="363"/>
      <c r="D812" s="363"/>
      <c r="E812" s="62"/>
      <c r="F812" s="240"/>
      <c r="G812" s="62"/>
      <c r="H812" s="437"/>
    </row>
    <row r="813" spans="1:8" ht="19.5" customHeight="1">
      <c r="A813" s="362" t="s">
        <v>686</v>
      </c>
      <c r="B813" s="363">
        <v>1588</v>
      </c>
      <c r="C813" s="363">
        <f>C814</f>
        <v>1677</v>
      </c>
      <c r="D813" s="440"/>
      <c r="E813" s="62">
        <f aca="true" t="shared" si="158" ref="E813:E818">D813/C813*100</f>
        <v>0</v>
      </c>
      <c r="F813" s="240">
        <f>F814</f>
        <v>18417</v>
      </c>
      <c r="G813" s="62">
        <f aca="true" t="shared" si="159" ref="G813:G818">(D813-F813)/F813*100</f>
        <v>-100</v>
      </c>
      <c r="H813" s="437"/>
    </row>
    <row r="814" spans="1:8" ht="19.5" customHeight="1">
      <c r="A814" s="362" t="s">
        <v>687</v>
      </c>
      <c r="B814" s="363">
        <v>1588</v>
      </c>
      <c r="C814" s="363">
        <v>1677</v>
      </c>
      <c r="D814" s="440"/>
      <c r="E814" s="62">
        <f t="shared" si="158"/>
        <v>0</v>
      </c>
      <c r="F814" s="240">
        <v>18417</v>
      </c>
      <c r="G814" s="62">
        <f t="shared" si="159"/>
        <v>-100</v>
      </c>
      <c r="H814" s="437"/>
    </row>
    <row r="815" spans="1:8" ht="19.5" customHeight="1">
      <c r="A815" s="362" t="s">
        <v>688</v>
      </c>
      <c r="B815" s="363">
        <v>19537</v>
      </c>
      <c r="C815" s="363">
        <f aca="true" t="shared" si="160" ref="C815:F815">C816+C841+C866+C892+C903+C914+C920+C927+C934+C937</f>
        <v>48744</v>
      </c>
      <c r="D815" s="363">
        <f t="shared" si="160"/>
        <v>56063</v>
      </c>
      <c r="E815" s="62">
        <f t="shared" si="158"/>
        <v>115.01518135565402</v>
      </c>
      <c r="F815" s="240">
        <f t="shared" si="160"/>
        <v>66441</v>
      </c>
      <c r="G815" s="62">
        <f t="shared" si="159"/>
        <v>-15.61987327102241</v>
      </c>
      <c r="H815" s="437"/>
    </row>
    <row r="816" spans="1:8" ht="19.5" customHeight="1">
      <c r="A816" s="362" t="s">
        <v>689</v>
      </c>
      <c r="B816" s="363">
        <v>2705</v>
      </c>
      <c r="C816" s="363">
        <f aca="true" t="shared" si="161" ref="C816:F816">SUM(C817:C840)</f>
        <v>9038</v>
      </c>
      <c r="D816" s="363">
        <f t="shared" si="161"/>
        <v>9125</v>
      </c>
      <c r="E816" s="62">
        <f t="shared" si="158"/>
        <v>100.96260234565169</v>
      </c>
      <c r="F816" s="240">
        <f t="shared" si="161"/>
        <v>7903</v>
      </c>
      <c r="G816" s="62">
        <f t="shared" si="159"/>
        <v>15.462482601543718</v>
      </c>
      <c r="H816" s="437"/>
    </row>
    <row r="817" spans="1:8" ht="19.5" customHeight="1">
      <c r="A817" s="362" t="s">
        <v>76</v>
      </c>
      <c r="B817" s="363">
        <v>2126</v>
      </c>
      <c r="C817" s="363">
        <v>2126</v>
      </c>
      <c r="D817" s="440">
        <v>2923</v>
      </c>
      <c r="E817" s="62">
        <f t="shared" si="158"/>
        <v>137.48824082784571</v>
      </c>
      <c r="F817" s="440">
        <v>2112</v>
      </c>
      <c r="G817" s="62">
        <f t="shared" si="159"/>
        <v>38.39962121212121</v>
      </c>
      <c r="H817" s="437"/>
    </row>
    <row r="818" spans="1:8" ht="19.5" customHeight="1">
      <c r="A818" s="362" t="s">
        <v>77</v>
      </c>
      <c r="B818" s="363">
        <v>43</v>
      </c>
      <c r="C818" s="363">
        <v>97</v>
      </c>
      <c r="D818" s="440">
        <v>114</v>
      </c>
      <c r="E818" s="62">
        <f t="shared" si="158"/>
        <v>117.5257731958763</v>
      </c>
      <c r="F818" s="240">
        <v>105</v>
      </c>
      <c r="G818" s="62">
        <f t="shared" si="159"/>
        <v>8.571428571428571</v>
      </c>
      <c r="H818" s="437"/>
    </row>
    <row r="819" spans="1:8" ht="19.5" customHeight="1">
      <c r="A819" s="362" t="s">
        <v>78</v>
      </c>
      <c r="B819" s="363">
        <v>0</v>
      </c>
      <c r="C819" s="363"/>
      <c r="D819" s="440"/>
      <c r="E819" s="62"/>
      <c r="F819" s="240"/>
      <c r="G819" s="62"/>
      <c r="H819" s="437"/>
    </row>
    <row r="820" spans="1:8" ht="19.5" customHeight="1">
      <c r="A820" s="362" t="s">
        <v>85</v>
      </c>
      <c r="B820" s="363">
        <v>0</v>
      </c>
      <c r="C820" s="363"/>
      <c r="D820" s="440"/>
      <c r="E820" s="62"/>
      <c r="F820" s="240"/>
      <c r="G820" s="62"/>
      <c r="H820" s="437"/>
    </row>
    <row r="821" spans="1:8" ht="19.5" customHeight="1">
      <c r="A821" s="362" t="s">
        <v>690</v>
      </c>
      <c r="B821" s="363">
        <v>0</v>
      </c>
      <c r="C821" s="363"/>
      <c r="D821" s="440"/>
      <c r="E821" s="62"/>
      <c r="F821" s="240"/>
      <c r="G821" s="62"/>
      <c r="H821" s="437"/>
    </row>
    <row r="822" spans="1:8" ht="19.5" customHeight="1">
      <c r="A822" s="362" t="s">
        <v>691</v>
      </c>
      <c r="B822" s="363">
        <v>0</v>
      </c>
      <c r="C822" s="363"/>
      <c r="D822" s="440">
        <v>62</v>
      </c>
      <c r="E822" s="62"/>
      <c r="F822" s="240"/>
      <c r="G822" s="62"/>
      <c r="H822" s="437"/>
    </row>
    <row r="823" spans="1:8" ht="19.5" customHeight="1">
      <c r="A823" s="362" t="s">
        <v>692</v>
      </c>
      <c r="B823" s="363">
        <v>0</v>
      </c>
      <c r="C823" s="363">
        <v>-34</v>
      </c>
      <c r="D823" s="440"/>
      <c r="E823" s="62">
        <f>D823/C823*100</f>
        <v>0</v>
      </c>
      <c r="F823" s="240">
        <v>10</v>
      </c>
      <c r="G823" s="62">
        <f>(D823-F823)/F823*100</f>
        <v>-100</v>
      </c>
      <c r="H823" s="437"/>
    </row>
    <row r="824" spans="1:8" ht="19.5" customHeight="1">
      <c r="A824" s="362" t="s">
        <v>693</v>
      </c>
      <c r="B824" s="363">
        <v>27</v>
      </c>
      <c r="C824" s="363">
        <v>27</v>
      </c>
      <c r="D824" s="363"/>
      <c r="E824" s="62">
        <f>D824/C824*100</f>
        <v>0</v>
      </c>
      <c r="F824" s="440">
        <v>30</v>
      </c>
      <c r="G824" s="62">
        <f>(D824-F824)/F824*100</f>
        <v>-100</v>
      </c>
      <c r="H824" s="437"/>
    </row>
    <row r="825" spans="1:8" ht="19.5" customHeight="1">
      <c r="A825" s="362" t="s">
        <v>694</v>
      </c>
      <c r="B825" s="363">
        <v>0</v>
      </c>
      <c r="C825" s="363"/>
      <c r="D825" s="440"/>
      <c r="E825" s="62"/>
      <c r="F825" s="240"/>
      <c r="G825" s="62"/>
      <c r="H825" s="437"/>
    </row>
    <row r="826" spans="1:8" ht="19.5" customHeight="1">
      <c r="A826" s="362" t="s">
        <v>695</v>
      </c>
      <c r="B826" s="363">
        <v>0</v>
      </c>
      <c r="C826" s="363"/>
      <c r="D826" s="440"/>
      <c r="E826" s="62"/>
      <c r="F826" s="240"/>
      <c r="G826" s="62"/>
      <c r="H826" s="437"/>
    </row>
    <row r="827" spans="1:8" ht="19.5" customHeight="1">
      <c r="A827" s="362" t="s">
        <v>696</v>
      </c>
      <c r="B827" s="363">
        <v>0</v>
      </c>
      <c r="C827" s="363"/>
      <c r="D827" s="440"/>
      <c r="E827" s="62"/>
      <c r="F827" s="240"/>
      <c r="G827" s="62"/>
      <c r="H827" s="437"/>
    </row>
    <row r="828" spans="1:8" ht="19.5" customHeight="1">
      <c r="A828" s="362" t="s">
        <v>697</v>
      </c>
      <c r="B828" s="363">
        <v>0</v>
      </c>
      <c r="C828" s="363"/>
      <c r="D828" s="440"/>
      <c r="E828" s="62"/>
      <c r="F828" s="240"/>
      <c r="G828" s="62"/>
      <c r="H828" s="437"/>
    </row>
    <row r="829" spans="1:8" ht="19.5" customHeight="1">
      <c r="A829" s="362" t="s">
        <v>698</v>
      </c>
      <c r="B829" s="363">
        <v>119</v>
      </c>
      <c r="C829" s="363">
        <v>138</v>
      </c>
      <c r="D829" s="440">
        <v>223</v>
      </c>
      <c r="E829" s="62">
        <f>D829/C829*100</f>
        <v>161.59420289855072</v>
      </c>
      <c r="F829" s="240">
        <v>956</v>
      </c>
      <c r="G829" s="62">
        <f>(D829-F829)/F829*100</f>
        <v>-76.67364016736403</v>
      </c>
      <c r="H829" s="437"/>
    </row>
    <row r="830" spans="1:8" ht="19.5" customHeight="1">
      <c r="A830" s="362" t="s">
        <v>699</v>
      </c>
      <c r="B830" s="363">
        <v>0</v>
      </c>
      <c r="C830" s="363"/>
      <c r="D830" s="363"/>
      <c r="E830" s="62"/>
      <c r="F830" s="240"/>
      <c r="G830" s="62"/>
      <c r="H830" s="437"/>
    </row>
    <row r="831" spans="1:8" ht="19.5" customHeight="1">
      <c r="A831" s="362" t="s">
        <v>700</v>
      </c>
      <c r="B831" s="363">
        <v>0</v>
      </c>
      <c r="C831" s="363"/>
      <c r="D831" s="440"/>
      <c r="E831" s="62"/>
      <c r="F831" s="240"/>
      <c r="G831" s="62"/>
      <c r="H831" s="437"/>
    </row>
    <row r="832" spans="1:8" ht="19.5" customHeight="1">
      <c r="A832" s="362" t="s">
        <v>701</v>
      </c>
      <c r="B832" s="363">
        <v>0</v>
      </c>
      <c r="C832" s="363"/>
      <c r="D832" s="440"/>
      <c r="E832" s="62"/>
      <c r="F832" s="440"/>
      <c r="G832" s="62"/>
      <c r="H832" s="437"/>
    </row>
    <row r="833" spans="1:8" ht="19.5" customHeight="1">
      <c r="A833" s="362" t="s">
        <v>702</v>
      </c>
      <c r="B833" s="363">
        <v>0</v>
      </c>
      <c r="C833" s="363"/>
      <c r="D833" s="240"/>
      <c r="E833" s="62"/>
      <c r="F833" s="240">
        <v>10</v>
      </c>
      <c r="G833" s="62">
        <f aca="true" t="shared" si="162" ref="G833:G837">(D833-F833)/F833*100</f>
        <v>-100</v>
      </c>
      <c r="H833" s="437"/>
    </row>
    <row r="834" spans="1:8" ht="19.5" customHeight="1">
      <c r="A834" s="362" t="s">
        <v>703</v>
      </c>
      <c r="B834" s="363">
        <v>0</v>
      </c>
      <c r="C834" s="363"/>
      <c r="D834" s="440"/>
      <c r="E834" s="62"/>
      <c r="F834" s="240"/>
      <c r="G834" s="62"/>
      <c r="H834" s="437"/>
    </row>
    <row r="835" spans="1:8" ht="19.5" customHeight="1">
      <c r="A835" s="362" t="s">
        <v>704</v>
      </c>
      <c r="B835" s="363">
        <v>0</v>
      </c>
      <c r="C835" s="363"/>
      <c r="D835" s="440"/>
      <c r="E835" s="62"/>
      <c r="F835" s="240"/>
      <c r="G835" s="62"/>
      <c r="H835" s="437"/>
    </row>
    <row r="836" spans="1:8" ht="19.5" customHeight="1">
      <c r="A836" s="362" t="s">
        <v>705</v>
      </c>
      <c r="B836" s="363">
        <v>21</v>
      </c>
      <c r="C836" s="363">
        <v>253</v>
      </c>
      <c r="D836" s="440">
        <v>20</v>
      </c>
      <c r="E836" s="62">
        <f aca="true" t="shared" si="163" ref="E836:E843">D836/C836*100</f>
        <v>7.905138339920949</v>
      </c>
      <c r="F836" s="240">
        <v>2476</v>
      </c>
      <c r="G836" s="62">
        <f t="shared" si="162"/>
        <v>-99.19224555735056</v>
      </c>
      <c r="H836" s="437"/>
    </row>
    <row r="837" spans="1:8" ht="19.5" customHeight="1">
      <c r="A837" s="362" t="s">
        <v>706</v>
      </c>
      <c r="B837" s="363">
        <v>70</v>
      </c>
      <c r="C837" s="363">
        <v>140</v>
      </c>
      <c r="D837" s="440">
        <v>80</v>
      </c>
      <c r="E837" s="62">
        <f t="shared" si="163"/>
        <v>57.14285714285714</v>
      </c>
      <c r="F837" s="240">
        <v>220</v>
      </c>
      <c r="G837" s="62">
        <f t="shared" si="162"/>
        <v>-63.63636363636363</v>
      </c>
      <c r="H837" s="437"/>
    </row>
    <row r="838" spans="1:8" ht="19.5" customHeight="1">
      <c r="A838" s="362" t="s">
        <v>707</v>
      </c>
      <c r="B838" s="363">
        <v>0</v>
      </c>
      <c r="C838" s="363"/>
      <c r="D838" s="440"/>
      <c r="E838" s="62"/>
      <c r="F838" s="240"/>
      <c r="G838" s="62"/>
      <c r="H838" s="437"/>
    </row>
    <row r="839" spans="1:8" ht="19.5" customHeight="1">
      <c r="A839" s="362" t="s">
        <v>708</v>
      </c>
      <c r="B839" s="363">
        <v>10</v>
      </c>
      <c r="C839" s="363">
        <v>10</v>
      </c>
      <c r="D839" s="363">
        <v>4</v>
      </c>
      <c r="E839" s="62">
        <f t="shared" si="163"/>
        <v>40</v>
      </c>
      <c r="F839" s="240">
        <v>9</v>
      </c>
      <c r="G839" s="62">
        <f aca="true" t="shared" si="164" ref="G839:G843">(D839-F839)/F839*100</f>
        <v>-55.55555555555556</v>
      </c>
      <c r="H839" s="437"/>
    </row>
    <row r="840" spans="1:8" ht="19.5" customHeight="1">
      <c r="A840" s="362" t="s">
        <v>709</v>
      </c>
      <c r="B840" s="363">
        <v>289</v>
      </c>
      <c r="C840" s="363">
        <v>6281</v>
      </c>
      <c r="D840" s="363">
        <v>5699</v>
      </c>
      <c r="E840" s="62">
        <f t="shared" si="163"/>
        <v>90.73395956057952</v>
      </c>
      <c r="F840" s="240">
        <v>1975</v>
      </c>
      <c r="G840" s="62">
        <f t="shared" si="164"/>
        <v>188.55696202531647</v>
      </c>
      <c r="H840" s="437"/>
    </row>
    <row r="841" spans="1:8" ht="19.5" customHeight="1">
      <c r="A841" s="362" t="s">
        <v>710</v>
      </c>
      <c r="B841" s="363">
        <v>1242</v>
      </c>
      <c r="C841" s="363">
        <f aca="true" t="shared" si="165" ref="C841:F841">SUM(C842:C865)</f>
        <v>4900</v>
      </c>
      <c r="D841" s="363">
        <f t="shared" si="165"/>
        <v>5498</v>
      </c>
      <c r="E841" s="62">
        <f t="shared" si="163"/>
        <v>112.20408163265306</v>
      </c>
      <c r="F841" s="240">
        <f t="shared" si="165"/>
        <v>2761</v>
      </c>
      <c r="G841" s="62">
        <f t="shared" si="164"/>
        <v>99.13074972835929</v>
      </c>
      <c r="H841" s="437"/>
    </row>
    <row r="842" spans="1:8" ht="19.5" customHeight="1">
      <c r="A842" s="362" t="s">
        <v>76</v>
      </c>
      <c r="B842" s="363">
        <v>1130</v>
      </c>
      <c r="C842" s="363">
        <v>1448</v>
      </c>
      <c r="D842" s="440">
        <v>1186</v>
      </c>
      <c r="E842" s="62">
        <f t="shared" si="163"/>
        <v>81.9060773480663</v>
      </c>
      <c r="F842" s="440">
        <v>906</v>
      </c>
      <c r="G842" s="62">
        <f t="shared" si="164"/>
        <v>30.90507726269316</v>
      </c>
      <c r="H842" s="437"/>
    </row>
    <row r="843" spans="1:8" ht="19.5" customHeight="1">
      <c r="A843" s="362" t="s">
        <v>77</v>
      </c>
      <c r="B843" s="363">
        <v>19</v>
      </c>
      <c r="C843" s="363">
        <v>-294</v>
      </c>
      <c r="D843" s="440">
        <v>9</v>
      </c>
      <c r="E843" s="62">
        <f t="shared" si="163"/>
        <v>-3.061224489795918</v>
      </c>
      <c r="F843" s="240">
        <v>53</v>
      </c>
      <c r="G843" s="62">
        <f t="shared" si="164"/>
        <v>-83.01886792452831</v>
      </c>
      <c r="H843" s="437"/>
    </row>
    <row r="844" spans="1:8" ht="19.5" customHeight="1">
      <c r="A844" s="362" t="s">
        <v>78</v>
      </c>
      <c r="B844" s="363">
        <v>0</v>
      </c>
      <c r="C844" s="363"/>
      <c r="D844" s="440"/>
      <c r="E844" s="62"/>
      <c r="F844" s="240"/>
      <c r="G844" s="62"/>
      <c r="H844" s="437"/>
    </row>
    <row r="845" spans="1:8" ht="19.5" customHeight="1">
      <c r="A845" s="362" t="s">
        <v>711</v>
      </c>
      <c r="B845" s="363">
        <v>0</v>
      </c>
      <c r="C845" s="363"/>
      <c r="D845" s="440"/>
      <c r="E845" s="62"/>
      <c r="F845" s="240"/>
      <c r="G845" s="62"/>
      <c r="H845" s="437"/>
    </row>
    <row r="846" spans="1:8" ht="19.5" customHeight="1">
      <c r="A846" s="441" t="s">
        <v>712</v>
      </c>
      <c r="B846" s="363">
        <v>0</v>
      </c>
      <c r="C846" s="363"/>
      <c r="D846" s="440"/>
      <c r="E846" s="62"/>
      <c r="F846" s="240">
        <v>301</v>
      </c>
      <c r="G846" s="62">
        <f aca="true" t="shared" si="166" ref="G846:G849">(D846-F846)/F846*100</f>
        <v>-100</v>
      </c>
      <c r="H846" s="437"/>
    </row>
    <row r="847" spans="1:8" ht="19.5" customHeight="1">
      <c r="A847" s="362" t="s">
        <v>713</v>
      </c>
      <c r="B847" s="363">
        <v>0</v>
      </c>
      <c r="C847" s="363"/>
      <c r="D847" s="440">
        <v>401</v>
      </c>
      <c r="E847" s="62"/>
      <c r="F847" s="443"/>
      <c r="G847" s="62"/>
      <c r="H847" s="437"/>
    </row>
    <row r="848" spans="1:8" ht="19.5" customHeight="1">
      <c r="A848" s="362" t="s">
        <v>714</v>
      </c>
      <c r="B848" s="363">
        <v>0</v>
      </c>
      <c r="C848" s="363"/>
      <c r="D848" s="440"/>
      <c r="E848" s="62"/>
      <c r="F848" s="440">
        <v>68</v>
      </c>
      <c r="G848" s="62">
        <f t="shared" si="166"/>
        <v>-100</v>
      </c>
      <c r="H848" s="437"/>
    </row>
    <row r="849" spans="1:8" ht="19.5" customHeight="1">
      <c r="A849" s="362" t="s">
        <v>715</v>
      </c>
      <c r="B849" s="363">
        <v>0</v>
      </c>
      <c r="C849" s="363">
        <v>1157</v>
      </c>
      <c r="D849" s="363">
        <v>1157</v>
      </c>
      <c r="E849" s="62">
        <f>D849/C849*100</f>
        <v>100</v>
      </c>
      <c r="F849" s="440">
        <v>417</v>
      </c>
      <c r="G849" s="62">
        <f t="shared" si="166"/>
        <v>177.4580335731415</v>
      </c>
      <c r="H849" s="437"/>
    </row>
    <row r="850" spans="1:8" ht="19.5" customHeight="1">
      <c r="A850" s="362" t="s">
        <v>716</v>
      </c>
      <c r="B850" s="363">
        <v>0</v>
      </c>
      <c r="C850" s="363"/>
      <c r="D850" s="440"/>
      <c r="E850" s="62"/>
      <c r="F850" s="440"/>
      <c r="G850" s="62"/>
      <c r="H850" s="437"/>
    </row>
    <row r="851" spans="1:8" ht="19.5" customHeight="1">
      <c r="A851" s="362" t="s">
        <v>717</v>
      </c>
      <c r="B851" s="363">
        <v>0</v>
      </c>
      <c r="C851" s="363"/>
      <c r="D851" s="440"/>
      <c r="E851" s="62"/>
      <c r="F851" s="240"/>
      <c r="G851" s="62"/>
      <c r="H851" s="437"/>
    </row>
    <row r="852" spans="1:8" ht="19.5" customHeight="1">
      <c r="A852" s="362" t="s">
        <v>718</v>
      </c>
      <c r="B852" s="363">
        <v>0</v>
      </c>
      <c r="C852" s="363"/>
      <c r="D852" s="440"/>
      <c r="E852" s="62"/>
      <c r="F852" s="240"/>
      <c r="G852" s="62"/>
      <c r="H852" s="437"/>
    </row>
    <row r="853" spans="1:8" ht="19.5" customHeight="1">
      <c r="A853" s="362" t="s">
        <v>719</v>
      </c>
      <c r="B853" s="363">
        <v>33</v>
      </c>
      <c r="C853" s="363">
        <v>33</v>
      </c>
      <c r="D853" s="440">
        <v>17</v>
      </c>
      <c r="E853" s="62">
        <f>D853/C853*100</f>
        <v>51.515151515151516</v>
      </c>
      <c r="F853" s="240">
        <v>13</v>
      </c>
      <c r="G853" s="62">
        <f>(D853-F853)/F853*100</f>
        <v>30.76923076923077</v>
      </c>
      <c r="H853" s="437"/>
    </row>
    <row r="854" spans="1:8" ht="19.5" customHeight="1">
      <c r="A854" s="362" t="s">
        <v>720</v>
      </c>
      <c r="B854" s="363">
        <v>0</v>
      </c>
      <c r="C854" s="363"/>
      <c r="D854" s="440"/>
      <c r="E854" s="62"/>
      <c r="F854" s="240"/>
      <c r="G854" s="62"/>
      <c r="H854" s="437"/>
    </row>
    <row r="855" spans="1:8" ht="19.5" customHeight="1">
      <c r="A855" s="362" t="s">
        <v>721</v>
      </c>
      <c r="B855" s="363">
        <v>0</v>
      </c>
      <c r="C855" s="363"/>
      <c r="D855" s="440"/>
      <c r="E855" s="62"/>
      <c r="F855" s="240">
        <v>356</v>
      </c>
      <c r="G855" s="62">
        <f>(D855-F855)/F855*100</f>
        <v>-100</v>
      </c>
      <c r="H855" s="437"/>
    </row>
    <row r="856" spans="1:8" ht="19.5" customHeight="1">
      <c r="A856" s="362" t="s">
        <v>722</v>
      </c>
      <c r="B856" s="363">
        <v>0</v>
      </c>
      <c r="C856" s="363"/>
      <c r="D856" s="363"/>
      <c r="E856" s="62"/>
      <c r="F856" s="240"/>
      <c r="G856" s="62"/>
      <c r="H856" s="437"/>
    </row>
    <row r="857" spans="1:8" ht="19.5" customHeight="1">
      <c r="A857" s="362" t="s">
        <v>723</v>
      </c>
      <c r="B857" s="363">
        <v>0</v>
      </c>
      <c r="C857" s="363"/>
      <c r="D857" s="363"/>
      <c r="E857" s="62"/>
      <c r="F857" s="240"/>
      <c r="G857" s="62"/>
      <c r="H857" s="437"/>
    </row>
    <row r="858" spans="1:8" ht="19.5" customHeight="1">
      <c r="A858" s="362" t="s">
        <v>724</v>
      </c>
      <c r="B858" s="363">
        <v>0</v>
      </c>
      <c r="C858" s="363"/>
      <c r="D858" s="440"/>
      <c r="E858" s="62"/>
      <c r="F858" s="240"/>
      <c r="G858" s="62"/>
      <c r="H858" s="437"/>
    </row>
    <row r="859" spans="1:8" ht="19.5" customHeight="1">
      <c r="A859" s="362" t="s">
        <v>725</v>
      </c>
      <c r="B859" s="363">
        <v>0</v>
      </c>
      <c r="C859" s="363"/>
      <c r="D859" s="440"/>
      <c r="E859" s="62"/>
      <c r="F859" s="240"/>
      <c r="G859" s="62"/>
      <c r="H859" s="437"/>
    </row>
    <row r="860" spans="1:8" ht="19.5" customHeight="1">
      <c r="A860" s="362" t="s">
        <v>726</v>
      </c>
      <c r="B860" s="363">
        <v>0</v>
      </c>
      <c r="C860" s="363"/>
      <c r="D860" s="440"/>
      <c r="E860" s="62"/>
      <c r="F860" s="240"/>
      <c r="G860" s="62"/>
      <c r="H860" s="437"/>
    </row>
    <row r="861" spans="1:8" ht="19.5" customHeight="1">
      <c r="A861" s="362" t="s">
        <v>727</v>
      </c>
      <c r="B861" s="363">
        <v>10</v>
      </c>
      <c r="C861" s="363">
        <v>93</v>
      </c>
      <c r="D861" s="440">
        <v>83</v>
      </c>
      <c r="E861" s="62">
        <f aca="true" t="shared" si="167" ref="E861:E868">D861/C861*100</f>
        <v>89.24731182795699</v>
      </c>
      <c r="F861" s="240"/>
      <c r="G861" s="62"/>
      <c r="H861" s="437"/>
    </row>
    <row r="862" spans="1:8" ht="19.5" customHeight="1">
      <c r="A862" s="362" t="s">
        <v>728</v>
      </c>
      <c r="B862" s="363">
        <v>0</v>
      </c>
      <c r="C862" s="363"/>
      <c r="D862" s="440"/>
      <c r="E862" s="62"/>
      <c r="F862" s="240"/>
      <c r="G862" s="62"/>
      <c r="H862" s="437"/>
    </row>
    <row r="863" spans="1:8" ht="19.5" customHeight="1">
      <c r="A863" s="362" t="s">
        <v>729</v>
      </c>
      <c r="B863" s="363">
        <v>0</v>
      </c>
      <c r="C863" s="363"/>
      <c r="D863" s="440"/>
      <c r="E863" s="62"/>
      <c r="F863" s="240"/>
      <c r="G863" s="62"/>
      <c r="H863" s="437"/>
    </row>
    <row r="864" spans="1:8" ht="19.5" customHeight="1">
      <c r="A864" s="362" t="s">
        <v>730</v>
      </c>
      <c r="B864" s="363">
        <v>0</v>
      </c>
      <c r="C864" s="363"/>
      <c r="D864" s="440">
        <v>6</v>
      </c>
      <c r="E864" s="62"/>
      <c r="F864" s="240"/>
      <c r="G864" s="62"/>
      <c r="H864" s="437"/>
    </row>
    <row r="865" spans="1:8" ht="19.5" customHeight="1">
      <c r="A865" s="362" t="s">
        <v>731</v>
      </c>
      <c r="B865" s="363">
        <v>50</v>
      </c>
      <c r="C865" s="363">
        <v>2463</v>
      </c>
      <c r="D865" s="440">
        <v>2639</v>
      </c>
      <c r="E865" s="62">
        <f t="shared" si="167"/>
        <v>107.14575720665856</v>
      </c>
      <c r="F865" s="240">
        <v>647</v>
      </c>
      <c r="G865" s="62">
        <f aca="true" t="shared" si="168" ref="G865:G868">(D865-F865)/F865*100</f>
        <v>307.8825347758887</v>
      </c>
      <c r="H865" s="437"/>
    </row>
    <row r="866" spans="1:8" ht="19.5" customHeight="1">
      <c r="A866" s="362" t="s">
        <v>732</v>
      </c>
      <c r="B866" s="363">
        <v>741</v>
      </c>
      <c r="C866" s="363">
        <f aca="true" t="shared" si="169" ref="C866:F866">SUM(C867:C891)</f>
        <v>15708</v>
      </c>
      <c r="D866" s="363">
        <f t="shared" si="169"/>
        <v>10688</v>
      </c>
      <c r="E866" s="62">
        <f t="shared" si="167"/>
        <v>68.04176215940922</v>
      </c>
      <c r="F866" s="240">
        <f t="shared" si="169"/>
        <v>4543</v>
      </c>
      <c r="G866" s="62">
        <f t="shared" si="168"/>
        <v>135.26304204270306</v>
      </c>
      <c r="H866" s="437"/>
    </row>
    <row r="867" spans="1:8" ht="19.5" customHeight="1">
      <c r="A867" s="362" t="s">
        <v>76</v>
      </c>
      <c r="B867" s="363">
        <v>669</v>
      </c>
      <c r="C867" s="363">
        <v>517</v>
      </c>
      <c r="D867" s="440">
        <v>912</v>
      </c>
      <c r="E867" s="62">
        <f t="shared" si="167"/>
        <v>176.40232108317215</v>
      </c>
      <c r="F867" s="240">
        <v>728</v>
      </c>
      <c r="G867" s="62">
        <f t="shared" si="168"/>
        <v>25.274725274725274</v>
      </c>
      <c r="H867" s="437"/>
    </row>
    <row r="868" spans="1:8" ht="19.5" customHeight="1">
      <c r="A868" s="362" t="s">
        <v>77</v>
      </c>
      <c r="B868" s="363">
        <v>2</v>
      </c>
      <c r="C868" s="363">
        <v>2</v>
      </c>
      <c r="D868" s="440">
        <v>11</v>
      </c>
      <c r="E868" s="62">
        <f t="shared" si="167"/>
        <v>550</v>
      </c>
      <c r="F868" s="240">
        <v>2</v>
      </c>
      <c r="G868" s="62">
        <f t="shared" si="168"/>
        <v>450</v>
      </c>
      <c r="H868" s="437"/>
    </row>
    <row r="869" spans="1:8" ht="19.5" customHeight="1">
      <c r="A869" s="362" t="s">
        <v>78</v>
      </c>
      <c r="B869" s="363">
        <v>0</v>
      </c>
      <c r="C869" s="363"/>
      <c r="D869" s="440"/>
      <c r="E869" s="62"/>
      <c r="F869" s="240"/>
      <c r="G869" s="62"/>
      <c r="H869" s="437"/>
    </row>
    <row r="870" spans="1:8" ht="19.5" customHeight="1">
      <c r="A870" s="362" t="s">
        <v>733</v>
      </c>
      <c r="B870" s="363">
        <v>0</v>
      </c>
      <c r="C870" s="363"/>
      <c r="D870" s="440"/>
      <c r="E870" s="62"/>
      <c r="F870" s="240"/>
      <c r="G870" s="62"/>
      <c r="H870" s="437"/>
    </row>
    <row r="871" spans="1:8" ht="19.5" customHeight="1">
      <c r="A871" s="362" t="s">
        <v>734</v>
      </c>
      <c r="B871" s="363">
        <v>0</v>
      </c>
      <c r="C871" s="363">
        <v>11761</v>
      </c>
      <c r="D871" s="440">
        <v>7272</v>
      </c>
      <c r="E871" s="62">
        <f>D871/C871*100</f>
        <v>61.8314769152283</v>
      </c>
      <c r="F871" s="240">
        <v>500</v>
      </c>
      <c r="G871" s="62">
        <f>(D871-F871)/F871*100</f>
        <v>1354.4</v>
      </c>
      <c r="H871" s="437"/>
    </row>
    <row r="872" spans="1:8" ht="19.5" customHeight="1">
      <c r="A872" s="362" t="s">
        <v>735</v>
      </c>
      <c r="B872" s="363">
        <v>0</v>
      </c>
      <c r="C872" s="363"/>
      <c r="D872" s="440"/>
      <c r="E872" s="62"/>
      <c r="F872" s="240"/>
      <c r="G872" s="62"/>
      <c r="H872" s="437"/>
    </row>
    <row r="873" spans="1:8" ht="19.5" customHeight="1">
      <c r="A873" s="362" t="s">
        <v>736</v>
      </c>
      <c r="B873" s="363">
        <v>0</v>
      </c>
      <c r="C873" s="363"/>
      <c r="D873" s="440"/>
      <c r="E873" s="62"/>
      <c r="F873" s="240"/>
      <c r="G873" s="62"/>
      <c r="H873" s="437"/>
    </row>
    <row r="874" spans="1:8" ht="19.5" customHeight="1">
      <c r="A874" s="362" t="s">
        <v>737</v>
      </c>
      <c r="B874" s="363">
        <v>0</v>
      </c>
      <c r="C874" s="363"/>
      <c r="D874" s="440"/>
      <c r="E874" s="62"/>
      <c r="F874" s="240">
        <v>5</v>
      </c>
      <c r="G874" s="62">
        <f>(D874-F874)/F874*100</f>
        <v>-100</v>
      </c>
      <c r="H874" s="444"/>
    </row>
    <row r="875" spans="1:8" ht="19.5" customHeight="1">
      <c r="A875" s="362" t="s">
        <v>738</v>
      </c>
      <c r="B875" s="363">
        <v>0</v>
      </c>
      <c r="C875" s="363"/>
      <c r="D875" s="440"/>
      <c r="E875" s="62"/>
      <c r="F875" s="240"/>
      <c r="G875" s="62"/>
      <c r="H875" s="437"/>
    </row>
    <row r="876" spans="1:8" s="420" customFormat="1" ht="19.5" customHeight="1">
      <c r="A876" s="362" t="s">
        <v>739</v>
      </c>
      <c r="B876" s="363">
        <v>0</v>
      </c>
      <c r="C876" s="363"/>
      <c r="D876" s="440"/>
      <c r="E876" s="62"/>
      <c r="F876" s="240"/>
      <c r="G876" s="62"/>
      <c r="H876" s="445"/>
    </row>
    <row r="877" spans="1:8" s="420" customFormat="1" ht="19.5" customHeight="1">
      <c r="A877" s="362" t="s">
        <v>740</v>
      </c>
      <c r="B877" s="363">
        <v>0</v>
      </c>
      <c r="C877" s="363"/>
      <c r="D877" s="440"/>
      <c r="E877" s="62"/>
      <c r="F877" s="240">
        <v>50</v>
      </c>
      <c r="G877" s="62">
        <f>(D877-F877)/F877*100</f>
        <v>-100</v>
      </c>
      <c r="H877" s="445"/>
    </row>
    <row r="878" spans="1:8" s="420" customFormat="1" ht="19.5" customHeight="1">
      <c r="A878" s="362" t="s">
        <v>741</v>
      </c>
      <c r="B878" s="363">
        <v>0</v>
      </c>
      <c r="C878" s="363"/>
      <c r="D878" s="440"/>
      <c r="E878" s="62"/>
      <c r="F878" s="240"/>
      <c r="G878" s="62"/>
      <c r="H878" s="445"/>
    </row>
    <row r="879" spans="1:8" s="420" customFormat="1" ht="19.5" customHeight="1">
      <c r="A879" s="362" t="s">
        <v>742</v>
      </c>
      <c r="B879" s="363">
        <v>0</v>
      </c>
      <c r="C879" s="363"/>
      <c r="D879" s="442"/>
      <c r="E879" s="62"/>
      <c r="F879" s="240"/>
      <c r="G879" s="62"/>
      <c r="H879" s="446"/>
    </row>
    <row r="880" spans="1:8" ht="19.5" customHeight="1">
      <c r="A880" s="362" t="s">
        <v>743</v>
      </c>
      <c r="B880" s="363">
        <v>0</v>
      </c>
      <c r="C880" s="363">
        <v>282</v>
      </c>
      <c r="D880" s="440"/>
      <c r="E880" s="62">
        <f>D880/C880*100</f>
        <v>0</v>
      </c>
      <c r="F880" s="240">
        <v>305</v>
      </c>
      <c r="G880" s="62">
        <f>(D880-F880)/F880*100</f>
        <v>-100</v>
      </c>
      <c r="H880" s="437"/>
    </row>
    <row r="881" spans="1:8" ht="19.5" customHeight="1">
      <c r="A881" s="362" t="s">
        <v>744</v>
      </c>
      <c r="B881" s="363">
        <v>0</v>
      </c>
      <c r="C881" s="363"/>
      <c r="D881" s="440"/>
      <c r="E881" s="62"/>
      <c r="F881" s="240"/>
      <c r="G881" s="62"/>
      <c r="H881" s="437"/>
    </row>
    <row r="882" spans="1:8" ht="19.5" customHeight="1">
      <c r="A882" s="362" t="s">
        <v>745</v>
      </c>
      <c r="B882" s="363">
        <v>0</v>
      </c>
      <c r="C882" s="363">
        <v>2832</v>
      </c>
      <c r="D882" s="440">
        <v>1161</v>
      </c>
      <c r="E882" s="62">
        <f>D882/C882*100</f>
        <v>40.99576271186441</v>
      </c>
      <c r="F882" s="240"/>
      <c r="G882" s="62"/>
      <c r="H882" s="437"/>
    </row>
    <row r="883" spans="1:8" ht="19.5" customHeight="1">
      <c r="A883" s="362" t="s">
        <v>746</v>
      </c>
      <c r="B883" s="363">
        <v>0</v>
      </c>
      <c r="C883" s="363"/>
      <c r="D883" s="440"/>
      <c r="E883" s="62"/>
      <c r="F883" s="240"/>
      <c r="G883" s="62"/>
      <c r="H883" s="437"/>
    </row>
    <row r="884" spans="1:8" ht="19.5" customHeight="1">
      <c r="A884" s="362" t="s">
        <v>747</v>
      </c>
      <c r="B884" s="363">
        <v>0</v>
      </c>
      <c r="C884" s="363"/>
      <c r="D884" s="440"/>
      <c r="E884" s="62"/>
      <c r="F884" s="240"/>
      <c r="G884" s="62"/>
      <c r="H884" s="437"/>
    </row>
    <row r="885" spans="1:8" ht="19.5" customHeight="1">
      <c r="A885" s="362" t="s">
        <v>748</v>
      </c>
      <c r="B885" s="363">
        <v>0</v>
      </c>
      <c r="C885" s="363"/>
      <c r="D885" s="440">
        <v>387</v>
      </c>
      <c r="E885" s="62"/>
      <c r="F885" s="240"/>
      <c r="G885" s="62"/>
      <c r="H885" s="437"/>
    </row>
    <row r="886" spans="1:8" ht="19.5" customHeight="1">
      <c r="A886" s="362" t="s">
        <v>749</v>
      </c>
      <c r="B886" s="363">
        <v>0</v>
      </c>
      <c r="C886" s="363"/>
      <c r="D886" s="363"/>
      <c r="E886" s="62"/>
      <c r="F886" s="240"/>
      <c r="G886" s="62"/>
      <c r="H886" s="444"/>
    </row>
    <row r="887" spans="1:8" s="420" customFormat="1" ht="19.5" customHeight="1">
      <c r="A887" s="362" t="s">
        <v>750</v>
      </c>
      <c r="B887" s="363">
        <v>0</v>
      </c>
      <c r="C887" s="363"/>
      <c r="D887" s="363"/>
      <c r="E887" s="62"/>
      <c r="F887" s="240"/>
      <c r="G887" s="62"/>
      <c r="H887" s="446"/>
    </row>
    <row r="888" spans="1:8" ht="19.5" customHeight="1">
      <c r="A888" s="362" t="s">
        <v>723</v>
      </c>
      <c r="B888" s="363">
        <v>0</v>
      </c>
      <c r="C888" s="363"/>
      <c r="D888" s="363"/>
      <c r="E888" s="62"/>
      <c r="F888" s="240"/>
      <c r="G888" s="62"/>
      <c r="H888" s="437"/>
    </row>
    <row r="889" spans="1:8" ht="19.5" customHeight="1">
      <c r="A889" s="362" t="s">
        <v>751</v>
      </c>
      <c r="B889" s="363">
        <v>0</v>
      </c>
      <c r="C889" s="363"/>
      <c r="D889" s="363"/>
      <c r="E889" s="62"/>
      <c r="F889" s="240"/>
      <c r="G889" s="62"/>
      <c r="H889" s="437"/>
    </row>
    <row r="890" spans="1:8" ht="19.5" customHeight="1">
      <c r="A890" s="362" t="s">
        <v>752</v>
      </c>
      <c r="B890" s="363">
        <v>0</v>
      </c>
      <c r="C890" s="363">
        <v>250</v>
      </c>
      <c r="D890" s="363">
        <v>360</v>
      </c>
      <c r="E890" s="62">
        <f>D890/C890*100</f>
        <v>144</v>
      </c>
      <c r="F890" s="240">
        <v>400</v>
      </c>
      <c r="G890" s="62">
        <f>(D890-F890)/F890*100</f>
        <v>-10</v>
      </c>
      <c r="H890" s="437"/>
    </row>
    <row r="891" spans="1:8" ht="19.5" customHeight="1">
      <c r="A891" s="362" t="s">
        <v>753</v>
      </c>
      <c r="B891" s="363">
        <v>70</v>
      </c>
      <c r="C891" s="363">
        <v>64</v>
      </c>
      <c r="D891" s="363">
        <v>585</v>
      </c>
      <c r="E891" s="62">
        <f>D891/C891*100</f>
        <v>914.0625</v>
      </c>
      <c r="F891" s="240">
        <v>2553</v>
      </c>
      <c r="G891" s="62">
        <f>(D891-F891)/F891*100</f>
        <v>-77.08578143360752</v>
      </c>
      <c r="H891" s="437"/>
    </row>
    <row r="892" spans="1:8" ht="19.5" customHeight="1">
      <c r="A892" s="362" t="s">
        <v>754</v>
      </c>
      <c r="B892" s="363">
        <v>0</v>
      </c>
      <c r="C892" s="363"/>
      <c r="D892" s="363"/>
      <c r="E892" s="62"/>
      <c r="F892" s="240"/>
      <c r="G892" s="62"/>
      <c r="H892" s="437"/>
    </row>
    <row r="893" spans="1:8" ht="19.5" customHeight="1">
      <c r="A893" s="362" t="s">
        <v>76</v>
      </c>
      <c r="B893" s="363">
        <v>0</v>
      </c>
      <c r="C893" s="363"/>
      <c r="D893" s="363"/>
      <c r="E893" s="62"/>
      <c r="F893" s="240"/>
      <c r="G893" s="62"/>
      <c r="H893" s="437"/>
    </row>
    <row r="894" spans="1:8" ht="19.5" customHeight="1">
      <c r="A894" s="362" t="s">
        <v>77</v>
      </c>
      <c r="B894" s="363">
        <v>0</v>
      </c>
      <c r="C894" s="363"/>
      <c r="D894" s="363"/>
      <c r="E894" s="62"/>
      <c r="F894" s="240"/>
      <c r="G894" s="62"/>
      <c r="H894" s="437"/>
    </row>
    <row r="895" spans="1:8" s="420" customFormat="1" ht="19.5" customHeight="1">
      <c r="A895" s="362" t="s">
        <v>78</v>
      </c>
      <c r="B895" s="363">
        <v>0</v>
      </c>
      <c r="C895" s="363"/>
      <c r="D895" s="378"/>
      <c r="E895" s="62"/>
      <c r="F895" s="447"/>
      <c r="G895" s="62"/>
      <c r="H895" s="445"/>
    </row>
    <row r="896" spans="1:8" ht="19.5" customHeight="1">
      <c r="A896" s="362" t="s">
        <v>755</v>
      </c>
      <c r="B896" s="363">
        <v>0</v>
      </c>
      <c r="C896" s="363"/>
      <c r="D896" s="363"/>
      <c r="E896" s="62"/>
      <c r="F896" s="363"/>
      <c r="G896" s="62"/>
      <c r="H896" s="437"/>
    </row>
    <row r="897" spans="1:8" ht="19.5" customHeight="1">
      <c r="A897" s="362" t="s">
        <v>756</v>
      </c>
      <c r="B897" s="363">
        <v>0</v>
      </c>
      <c r="C897" s="363"/>
      <c r="D897" s="363"/>
      <c r="E897" s="62"/>
      <c r="F897" s="363"/>
      <c r="G897" s="62"/>
      <c r="H897" s="437"/>
    </row>
    <row r="898" spans="1:8" ht="19.5" customHeight="1">
      <c r="A898" s="362" t="s">
        <v>757</v>
      </c>
      <c r="B898" s="363">
        <v>0</v>
      </c>
      <c r="C898" s="363"/>
      <c r="D898" s="448"/>
      <c r="E898" s="62"/>
      <c r="F898" s="363"/>
      <c r="G898" s="62"/>
      <c r="H898" s="437"/>
    </row>
    <row r="899" spans="1:8" ht="19.5" customHeight="1">
      <c r="A899" s="362" t="s">
        <v>758</v>
      </c>
      <c r="B899" s="363">
        <v>0</v>
      </c>
      <c r="C899" s="363"/>
      <c r="D899" s="363"/>
      <c r="E899" s="62"/>
      <c r="F899" s="363"/>
      <c r="G899" s="62"/>
      <c r="H899" s="437"/>
    </row>
    <row r="900" spans="1:8" ht="19.5" customHeight="1">
      <c r="A900" s="362" t="s">
        <v>759</v>
      </c>
      <c r="B900" s="363">
        <v>0</v>
      </c>
      <c r="C900" s="363"/>
      <c r="D900" s="448"/>
      <c r="E900" s="62"/>
      <c r="F900" s="363"/>
      <c r="G900" s="62"/>
      <c r="H900" s="437"/>
    </row>
    <row r="901" spans="1:8" ht="19.5" customHeight="1">
      <c r="A901" s="362" t="s">
        <v>760</v>
      </c>
      <c r="B901" s="363">
        <v>0</v>
      </c>
      <c r="C901" s="363"/>
      <c r="D901" s="448"/>
      <c r="E901" s="62"/>
      <c r="F901" s="240"/>
      <c r="G901" s="62"/>
      <c r="H901" s="437"/>
    </row>
    <row r="902" spans="1:8" ht="19.5" customHeight="1">
      <c r="A902" s="362" t="s">
        <v>761</v>
      </c>
      <c r="B902" s="363">
        <v>0</v>
      </c>
      <c r="C902" s="363"/>
      <c r="D902" s="363"/>
      <c r="E902" s="62"/>
      <c r="F902" s="240"/>
      <c r="G902" s="62"/>
      <c r="H902" s="437"/>
    </row>
    <row r="903" spans="1:8" s="420" customFormat="1" ht="19.5" customHeight="1">
      <c r="A903" s="375" t="s">
        <v>762</v>
      </c>
      <c r="B903" s="449">
        <v>10281</v>
      </c>
      <c r="C903" s="449">
        <f aca="true" t="shared" si="170" ref="C903:F903">SUM(C904:C913)</f>
        <v>12987</v>
      </c>
      <c r="D903" s="449">
        <f t="shared" si="170"/>
        <v>25518</v>
      </c>
      <c r="E903" s="62">
        <f aca="true" t="shared" si="171" ref="E903:E905">D903/C903*100</f>
        <v>196.48879648879648</v>
      </c>
      <c r="F903" s="449">
        <f t="shared" si="170"/>
        <v>46238</v>
      </c>
      <c r="G903" s="62">
        <f aca="true" t="shared" si="172" ref="G903:G905">(D903-F903)/F903*100</f>
        <v>-44.811626800467145</v>
      </c>
      <c r="H903" s="446"/>
    </row>
    <row r="904" spans="1:8" ht="19.5" customHeight="1">
      <c r="A904" s="362" t="s">
        <v>76</v>
      </c>
      <c r="B904" s="363">
        <v>344</v>
      </c>
      <c r="C904" s="363">
        <v>344</v>
      </c>
      <c r="D904" s="363">
        <v>322</v>
      </c>
      <c r="E904" s="62">
        <f t="shared" si="171"/>
        <v>93.6046511627907</v>
      </c>
      <c r="F904" s="449">
        <v>281</v>
      </c>
      <c r="G904" s="62">
        <f t="shared" si="172"/>
        <v>14.590747330960854</v>
      </c>
      <c r="H904" s="453"/>
    </row>
    <row r="905" spans="1:8" ht="19.5" customHeight="1">
      <c r="A905" s="362" t="s">
        <v>77</v>
      </c>
      <c r="B905" s="363">
        <v>213</v>
      </c>
      <c r="C905" s="363">
        <v>213</v>
      </c>
      <c r="D905" s="363">
        <v>21</v>
      </c>
      <c r="E905" s="62">
        <f t="shared" si="171"/>
        <v>9.859154929577464</v>
      </c>
      <c r="F905" s="449">
        <v>229</v>
      </c>
      <c r="G905" s="62">
        <f t="shared" si="172"/>
        <v>-90.82969432314411</v>
      </c>
      <c r="H905" s="453"/>
    </row>
    <row r="906" spans="1:8" ht="19.5" customHeight="1">
      <c r="A906" s="362" t="s">
        <v>78</v>
      </c>
      <c r="B906" s="363">
        <v>0</v>
      </c>
      <c r="C906" s="449"/>
      <c r="D906" s="449"/>
      <c r="E906" s="62"/>
      <c r="F906" s="449"/>
      <c r="G906" s="62"/>
      <c r="H906" s="453"/>
    </row>
    <row r="907" spans="1:8" ht="19.5" customHeight="1">
      <c r="A907" s="362" t="s">
        <v>763</v>
      </c>
      <c r="B907" s="363">
        <v>0</v>
      </c>
      <c r="C907" s="363">
        <v>426</v>
      </c>
      <c r="D907" s="363">
        <v>9906</v>
      </c>
      <c r="E907" s="62">
        <f aca="true" t="shared" si="173" ref="E907:E913">D907/C907*100</f>
        <v>2325.3521126760565</v>
      </c>
      <c r="F907" s="449">
        <v>100</v>
      </c>
      <c r="G907" s="62">
        <f aca="true" t="shared" si="174" ref="G907:G909">(D907-F907)/F907*100</f>
        <v>9806</v>
      </c>
      <c r="H907" s="453"/>
    </row>
    <row r="908" spans="1:8" ht="19.5" customHeight="1">
      <c r="A908" s="362" t="s">
        <v>764</v>
      </c>
      <c r="B908" s="363">
        <v>0</v>
      </c>
      <c r="C908" s="363"/>
      <c r="D908" s="363"/>
      <c r="E908" s="62"/>
      <c r="F908" s="449">
        <v>2460</v>
      </c>
      <c r="G908" s="62">
        <f t="shared" si="174"/>
        <v>-100</v>
      </c>
      <c r="H908" s="453"/>
    </row>
    <row r="909" spans="1:8" ht="19.5" customHeight="1">
      <c r="A909" s="362" t="s">
        <v>765</v>
      </c>
      <c r="B909" s="363">
        <v>200</v>
      </c>
      <c r="C909" s="449">
        <v>200</v>
      </c>
      <c r="D909" s="449">
        <v>8936</v>
      </c>
      <c r="E909" s="62">
        <f t="shared" si="173"/>
        <v>4468</v>
      </c>
      <c r="F909" s="449">
        <v>25356</v>
      </c>
      <c r="G909" s="62">
        <f t="shared" si="174"/>
        <v>-64.75784824104748</v>
      </c>
      <c r="H909" s="453"/>
    </row>
    <row r="910" spans="1:8" ht="19.5" customHeight="1">
      <c r="A910" s="362" t="s">
        <v>766</v>
      </c>
      <c r="B910" s="363">
        <v>0</v>
      </c>
      <c r="C910" s="363"/>
      <c r="D910" s="363"/>
      <c r="E910" s="62"/>
      <c r="F910" s="449"/>
      <c r="G910" s="62"/>
      <c r="H910" s="453"/>
    </row>
    <row r="911" spans="1:8" ht="19.5" customHeight="1">
      <c r="A911" s="362" t="s">
        <v>767</v>
      </c>
      <c r="B911" s="363">
        <v>0</v>
      </c>
      <c r="C911" s="363"/>
      <c r="D911" s="363"/>
      <c r="E911" s="62"/>
      <c r="F911" s="449"/>
      <c r="G911" s="62"/>
      <c r="H911" s="453"/>
    </row>
    <row r="912" spans="1:8" ht="19.5" customHeight="1">
      <c r="A912" s="362" t="s">
        <v>768</v>
      </c>
      <c r="B912" s="363">
        <v>3386</v>
      </c>
      <c r="C912" s="449">
        <v>4937</v>
      </c>
      <c r="D912" s="449"/>
      <c r="E912" s="62">
        <f t="shared" si="173"/>
        <v>0</v>
      </c>
      <c r="F912" s="449"/>
      <c r="G912" s="62"/>
      <c r="H912" s="453"/>
    </row>
    <row r="913" spans="1:8" ht="19.5" customHeight="1">
      <c r="A913" s="362" t="s">
        <v>769</v>
      </c>
      <c r="B913" s="363">
        <v>6138</v>
      </c>
      <c r="C913" s="363">
        <v>6867</v>
      </c>
      <c r="D913" s="363">
        <v>6333</v>
      </c>
      <c r="E913" s="62">
        <f t="shared" si="173"/>
        <v>92.22367846221057</v>
      </c>
      <c r="F913" s="449">
        <v>17812</v>
      </c>
      <c r="G913" s="62">
        <f aca="true" t="shared" si="175" ref="G913:G917">(D913-F913)/F913*100</f>
        <v>-64.44531776330564</v>
      </c>
      <c r="H913" s="453"/>
    </row>
    <row r="914" spans="1:8" ht="19.5" customHeight="1">
      <c r="A914" s="362" t="s">
        <v>770</v>
      </c>
      <c r="B914" s="363">
        <v>0</v>
      </c>
      <c r="C914" s="363">
        <f aca="true" t="shared" si="176" ref="C914:F914">SUM(C915:C919)</f>
        <v>0</v>
      </c>
      <c r="D914" s="363">
        <f t="shared" si="176"/>
        <v>0</v>
      </c>
      <c r="E914" s="62"/>
      <c r="F914" s="449">
        <f t="shared" si="176"/>
        <v>156</v>
      </c>
      <c r="G914" s="62">
        <f t="shared" si="175"/>
        <v>-100</v>
      </c>
      <c r="H914" s="453"/>
    </row>
    <row r="915" spans="1:8" ht="19.5" customHeight="1">
      <c r="A915" s="362" t="s">
        <v>347</v>
      </c>
      <c r="B915" s="363">
        <v>0</v>
      </c>
      <c r="C915" s="363"/>
      <c r="D915" s="450"/>
      <c r="E915" s="62"/>
      <c r="F915" s="450"/>
      <c r="G915" s="62"/>
      <c r="H915" s="453"/>
    </row>
    <row r="916" spans="1:8" ht="19.5" customHeight="1">
      <c r="A916" s="362" t="s">
        <v>771</v>
      </c>
      <c r="B916" s="363">
        <v>0</v>
      </c>
      <c r="C916" s="363"/>
      <c r="D916" s="450"/>
      <c r="E916" s="62"/>
      <c r="F916" s="363">
        <v>70</v>
      </c>
      <c r="G916" s="62">
        <f t="shared" si="175"/>
        <v>-100</v>
      </c>
      <c r="H916" s="453"/>
    </row>
    <row r="917" spans="1:8" ht="19.5" customHeight="1">
      <c r="A917" s="362" t="s">
        <v>772</v>
      </c>
      <c r="B917" s="363">
        <v>0</v>
      </c>
      <c r="C917" s="363"/>
      <c r="D917" s="450"/>
      <c r="E917" s="62"/>
      <c r="F917" s="363">
        <v>86</v>
      </c>
      <c r="G917" s="62">
        <f t="shared" si="175"/>
        <v>-100</v>
      </c>
      <c r="H917" s="453"/>
    </row>
    <row r="918" spans="1:8" ht="19.5" customHeight="1">
      <c r="A918" s="362" t="s">
        <v>773</v>
      </c>
      <c r="B918" s="363">
        <v>0</v>
      </c>
      <c r="C918" s="363"/>
      <c r="D918" s="450"/>
      <c r="E918" s="62"/>
      <c r="F918" s="363"/>
      <c r="G918" s="62"/>
      <c r="H918" s="453"/>
    </row>
    <row r="919" spans="1:8" ht="19.5" customHeight="1">
      <c r="A919" s="362" t="s">
        <v>774</v>
      </c>
      <c r="B919" s="363">
        <v>0</v>
      </c>
      <c r="C919" s="363"/>
      <c r="D919" s="450"/>
      <c r="E919" s="62"/>
      <c r="F919" s="363"/>
      <c r="G919" s="62"/>
      <c r="H919" s="453"/>
    </row>
    <row r="920" spans="1:8" ht="19.5" customHeight="1">
      <c r="A920" s="362" t="s">
        <v>775</v>
      </c>
      <c r="B920" s="363">
        <v>3968</v>
      </c>
      <c r="C920" s="363">
        <f aca="true" t="shared" si="177" ref="C920:F920">SUM(C921:C926)</f>
        <v>5393</v>
      </c>
      <c r="D920" s="363">
        <f t="shared" si="177"/>
        <v>4304</v>
      </c>
      <c r="E920" s="62">
        <f aca="true" t="shared" si="178" ref="E920:E925">D920/C920*100</f>
        <v>79.80715742629334</v>
      </c>
      <c r="F920" s="363">
        <f t="shared" si="177"/>
        <v>4455</v>
      </c>
      <c r="G920" s="62">
        <f aca="true" t="shared" si="179" ref="G920:G927">(D920-F920)/F920*100</f>
        <v>-3.3894500561167225</v>
      </c>
      <c r="H920" s="453"/>
    </row>
    <row r="921" spans="1:8" ht="19.5" customHeight="1">
      <c r="A921" s="362" t="s">
        <v>776</v>
      </c>
      <c r="B921" s="363">
        <v>0</v>
      </c>
      <c r="C921" s="363"/>
      <c r="D921" s="450"/>
      <c r="E921" s="62"/>
      <c r="F921" s="363">
        <v>141</v>
      </c>
      <c r="G921" s="62">
        <f t="shared" si="179"/>
        <v>-100</v>
      </c>
      <c r="H921" s="453"/>
    </row>
    <row r="922" spans="1:8" ht="19.5" customHeight="1">
      <c r="A922" s="362" t="s">
        <v>777</v>
      </c>
      <c r="B922" s="363">
        <v>0</v>
      </c>
      <c r="C922" s="363"/>
      <c r="D922" s="450"/>
      <c r="E922" s="62"/>
      <c r="F922" s="363"/>
      <c r="G922" s="62"/>
      <c r="H922" s="453"/>
    </row>
    <row r="923" spans="1:8" ht="19.5" customHeight="1">
      <c r="A923" s="362" t="s">
        <v>778</v>
      </c>
      <c r="B923" s="363">
        <v>3947</v>
      </c>
      <c r="C923" s="363">
        <v>3947</v>
      </c>
      <c r="D923" s="363">
        <v>4126</v>
      </c>
      <c r="E923" s="62">
        <f t="shared" si="178"/>
        <v>104.53508994172789</v>
      </c>
      <c r="F923" s="363">
        <v>4079</v>
      </c>
      <c r="G923" s="62">
        <f t="shared" si="179"/>
        <v>1.152243196861976</v>
      </c>
      <c r="H923" s="453"/>
    </row>
    <row r="924" spans="1:8" ht="19.5" customHeight="1">
      <c r="A924" s="362" t="s">
        <v>779</v>
      </c>
      <c r="B924" s="363">
        <v>0</v>
      </c>
      <c r="C924" s="363"/>
      <c r="D924" s="363">
        <v>45</v>
      </c>
      <c r="E924" s="62"/>
      <c r="F924" s="363">
        <v>100</v>
      </c>
      <c r="G924" s="62">
        <f t="shared" si="179"/>
        <v>-55.00000000000001</v>
      </c>
      <c r="H924" s="453"/>
    </row>
    <row r="925" spans="1:8" ht="19.5" customHeight="1">
      <c r="A925" s="362" t="s">
        <v>780</v>
      </c>
      <c r="B925" s="363">
        <v>21</v>
      </c>
      <c r="C925" s="363">
        <v>1446</v>
      </c>
      <c r="D925" s="363">
        <v>133</v>
      </c>
      <c r="E925" s="62">
        <f t="shared" si="178"/>
        <v>9.197786998616875</v>
      </c>
      <c r="F925" s="363">
        <v>75</v>
      </c>
      <c r="G925" s="62">
        <f t="shared" si="179"/>
        <v>77.33333333333333</v>
      </c>
      <c r="H925" s="453"/>
    </row>
    <row r="926" spans="1:8" ht="19.5" customHeight="1">
      <c r="A926" s="362" t="s">
        <v>781</v>
      </c>
      <c r="B926" s="363">
        <v>0</v>
      </c>
      <c r="C926" s="363"/>
      <c r="D926" s="363"/>
      <c r="E926" s="62"/>
      <c r="F926" s="363">
        <v>60</v>
      </c>
      <c r="G926" s="62">
        <f t="shared" si="179"/>
        <v>-100</v>
      </c>
      <c r="H926" s="453"/>
    </row>
    <row r="927" spans="1:8" ht="19.5" customHeight="1">
      <c r="A927" s="362" t="s">
        <v>782</v>
      </c>
      <c r="B927" s="363">
        <v>100</v>
      </c>
      <c r="C927" s="363">
        <f aca="true" t="shared" si="180" ref="C927:F927">SUM(C928:C933)</f>
        <v>578</v>
      </c>
      <c r="D927" s="363">
        <f t="shared" si="180"/>
        <v>903</v>
      </c>
      <c r="E927" s="62">
        <f>D927/C927*100</f>
        <v>156.22837370242215</v>
      </c>
      <c r="F927" s="363">
        <f t="shared" si="180"/>
        <v>241</v>
      </c>
      <c r="G927" s="62">
        <f t="shared" si="179"/>
        <v>274.68879668049794</v>
      </c>
      <c r="H927" s="453"/>
    </row>
    <row r="928" spans="1:8" ht="19.5" customHeight="1">
      <c r="A928" s="362" t="s">
        <v>783</v>
      </c>
      <c r="B928" s="363">
        <v>0</v>
      </c>
      <c r="C928" s="363"/>
      <c r="D928" s="363"/>
      <c r="E928" s="62"/>
      <c r="F928" s="363"/>
      <c r="G928" s="62"/>
      <c r="H928" s="453"/>
    </row>
    <row r="929" spans="1:8" ht="19.5" customHeight="1">
      <c r="A929" s="362" t="s">
        <v>784</v>
      </c>
      <c r="B929" s="363">
        <v>0</v>
      </c>
      <c r="C929" s="363"/>
      <c r="D929" s="363"/>
      <c r="E929" s="62"/>
      <c r="F929" s="363"/>
      <c r="G929" s="62"/>
      <c r="H929" s="453"/>
    </row>
    <row r="930" spans="1:8" ht="19.5" customHeight="1">
      <c r="A930" s="362" t="s">
        <v>785</v>
      </c>
      <c r="B930" s="363">
        <v>100</v>
      </c>
      <c r="C930" s="363">
        <v>578</v>
      </c>
      <c r="D930" s="363">
        <v>856</v>
      </c>
      <c r="E930" s="62">
        <f>D930/C930*100</f>
        <v>148.0968858131488</v>
      </c>
      <c r="F930" s="363">
        <v>241</v>
      </c>
      <c r="G930" s="62">
        <f>(D930-F930)/F930*100</f>
        <v>255.18672199170123</v>
      </c>
      <c r="H930" s="453"/>
    </row>
    <row r="931" spans="1:8" ht="19.5" customHeight="1">
      <c r="A931" s="362" t="s">
        <v>786</v>
      </c>
      <c r="B931" s="363">
        <v>0</v>
      </c>
      <c r="C931" s="240"/>
      <c r="D931" s="450"/>
      <c r="E931" s="62"/>
      <c r="F931" s="363"/>
      <c r="G931" s="62"/>
      <c r="H931" s="453"/>
    </row>
    <row r="932" spans="1:8" ht="19.5" customHeight="1">
      <c r="A932" s="362" t="s">
        <v>787</v>
      </c>
      <c r="B932" s="363">
        <v>0</v>
      </c>
      <c r="C932" s="451"/>
      <c r="D932" s="450"/>
      <c r="E932" s="62"/>
      <c r="F932" s="363"/>
      <c r="G932" s="62"/>
      <c r="H932" s="453"/>
    </row>
    <row r="933" spans="1:8" ht="19.5" customHeight="1">
      <c r="A933" s="362" t="s">
        <v>788</v>
      </c>
      <c r="B933" s="378">
        <v>0</v>
      </c>
      <c r="C933" s="378"/>
      <c r="D933" s="363">
        <v>47</v>
      </c>
      <c r="E933" s="62"/>
      <c r="F933" s="363"/>
      <c r="G933" s="62"/>
      <c r="H933" s="453"/>
    </row>
    <row r="934" spans="1:8" ht="19.5" customHeight="1">
      <c r="A934" s="362" t="s">
        <v>789</v>
      </c>
      <c r="B934" s="452">
        <v>0</v>
      </c>
      <c r="C934" s="451">
        <f>C935+C936</f>
        <v>0</v>
      </c>
      <c r="D934" s="363">
        <f>D936+D935</f>
        <v>20</v>
      </c>
      <c r="E934" s="62"/>
      <c r="F934" s="363"/>
      <c r="G934" s="62"/>
      <c r="H934" s="453"/>
    </row>
    <row r="935" spans="1:8" ht="19.5" customHeight="1">
      <c r="A935" s="362" t="s">
        <v>790</v>
      </c>
      <c r="B935" s="452">
        <v>0</v>
      </c>
      <c r="C935" s="451"/>
      <c r="D935" s="363"/>
      <c r="E935" s="62"/>
      <c r="F935" s="450"/>
      <c r="G935" s="62"/>
      <c r="H935" s="453"/>
    </row>
    <row r="936" spans="1:8" ht="19.5" customHeight="1">
      <c r="A936" s="362" t="s">
        <v>791</v>
      </c>
      <c r="B936" s="452"/>
      <c r="C936" s="451"/>
      <c r="D936" s="363">
        <v>20</v>
      </c>
      <c r="E936" s="62"/>
      <c r="F936" s="450"/>
      <c r="G936" s="62"/>
      <c r="H936" s="453"/>
    </row>
    <row r="937" spans="1:8" ht="19.5" customHeight="1">
      <c r="A937" s="362" t="s">
        <v>792</v>
      </c>
      <c r="B937" s="363">
        <v>500</v>
      </c>
      <c r="C937" s="363">
        <f aca="true" t="shared" si="181" ref="C937:F937">C938+C939</f>
        <v>140</v>
      </c>
      <c r="D937" s="363">
        <f t="shared" si="181"/>
        <v>7</v>
      </c>
      <c r="E937" s="62">
        <f aca="true" t="shared" si="182" ref="E937:E942">D937/C937*100</f>
        <v>5</v>
      </c>
      <c r="F937" s="363">
        <f t="shared" si="181"/>
        <v>144</v>
      </c>
      <c r="G937" s="62">
        <f aca="true" t="shared" si="183" ref="G937:G943">(D937-F937)/F937*100</f>
        <v>-95.13888888888889</v>
      </c>
      <c r="H937" s="453"/>
    </row>
    <row r="938" spans="1:8" ht="19.5" customHeight="1">
      <c r="A938" s="362" t="s">
        <v>793</v>
      </c>
      <c r="B938" s="363">
        <v>0</v>
      </c>
      <c r="C938" s="363"/>
      <c r="D938" s="450"/>
      <c r="E938" s="62"/>
      <c r="F938" s="363"/>
      <c r="G938" s="62"/>
      <c r="H938" s="453"/>
    </row>
    <row r="939" spans="1:8" ht="19.5" customHeight="1">
      <c r="A939" s="362" t="s">
        <v>794</v>
      </c>
      <c r="B939" s="363">
        <v>500</v>
      </c>
      <c r="C939" s="363">
        <v>140</v>
      </c>
      <c r="D939" s="363">
        <v>7</v>
      </c>
      <c r="E939" s="62">
        <f t="shared" si="182"/>
        <v>5</v>
      </c>
      <c r="F939" s="363">
        <v>144</v>
      </c>
      <c r="G939" s="62">
        <f t="shared" si="183"/>
        <v>-95.13888888888889</v>
      </c>
      <c r="H939" s="453"/>
    </row>
    <row r="940" spans="1:8" ht="19.5" customHeight="1">
      <c r="A940" s="362" t="s">
        <v>795</v>
      </c>
      <c r="B940" s="363">
        <v>1056</v>
      </c>
      <c r="C940" s="363">
        <f aca="true" t="shared" si="184" ref="C940:F940">C941+C964+C974+C984+C989+C996+C1001</f>
        <v>5300</v>
      </c>
      <c r="D940" s="363">
        <f t="shared" si="184"/>
        <v>2496</v>
      </c>
      <c r="E940" s="62">
        <f t="shared" si="182"/>
        <v>47.094339622641506</v>
      </c>
      <c r="F940" s="363">
        <f t="shared" si="184"/>
        <v>32468</v>
      </c>
      <c r="G940" s="62">
        <f t="shared" si="183"/>
        <v>-92.31243070099791</v>
      </c>
      <c r="H940" s="453"/>
    </row>
    <row r="941" spans="1:8" ht="19.5" customHeight="1">
      <c r="A941" s="362" t="s">
        <v>796</v>
      </c>
      <c r="B941" s="363">
        <v>1036</v>
      </c>
      <c r="C941" s="363">
        <f aca="true" t="shared" si="185" ref="C941:F941">SUM(C942:C963)</f>
        <v>2047</v>
      </c>
      <c r="D941" s="363">
        <f t="shared" si="185"/>
        <v>2082</v>
      </c>
      <c r="E941" s="62">
        <f t="shared" si="182"/>
        <v>101.70981924767952</v>
      </c>
      <c r="F941" s="363">
        <f t="shared" si="185"/>
        <v>20333</v>
      </c>
      <c r="G941" s="62">
        <f t="shared" si="183"/>
        <v>-89.76048787685043</v>
      </c>
      <c r="H941" s="453"/>
    </row>
    <row r="942" spans="1:8" ht="19.5" customHeight="1">
      <c r="A942" s="362" t="s">
        <v>76</v>
      </c>
      <c r="B942" s="363">
        <v>368</v>
      </c>
      <c r="C942" s="363">
        <v>387</v>
      </c>
      <c r="D942" s="363">
        <v>689</v>
      </c>
      <c r="E942" s="62">
        <f t="shared" si="182"/>
        <v>178.0361757105943</v>
      </c>
      <c r="F942" s="363">
        <v>510</v>
      </c>
      <c r="G942" s="62">
        <f t="shared" si="183"/>
        <v>35.09803921568627</v>
      </c>
      <c r="H942" s="453"/>
    </row>
    <row r="943" spans="1:8" ht="19.5" customHeight="1">
      <c r="A943" s="362" t="s">
        <v>77</v>
      </c>
      <c r="B943" s="363">
        <v>50</v>
      </c>
      <c r="C943" s="363">
        <v>0</v>
      </c>
      <c r="D943" s="363">
        <v>30</v>
      </c>
      <c r="E943" s="62"/>
      <c r="F943" s="363">
        <v>267</v>
      </c>
      <c r="G943" s="62">
        <f t="shared" si="183"/>
        <v>-88.76404494382022</v>
      </c>
      <c r="H943" s="453"/>
    </row>
    <row r="944" spans="1:8" ht="19.5" customHeight="1">
      <c r="A944" s="362" t="s">
        <v>78</v>
      </c>
      <c r="B944" s="363">
        <v>0</v>
      </c>
      <c r="C944" s="363"/>
      <c r="D944" s="363"/>
      <c r="E944" s="62"/>
      <c r="F944" s="363"/>
      <c r="G944" s="62"/>
      <c r="H944" s="453"/>
    </row>
    <row r="945" spans="1:8" ht="19.5" customHeight="1">
      <c r="A945" s="362" t="s">
        <v>797</v>
      </c>
      <c r="B945" s="363">
        <v>0</v>
      </c>
      <c r="C945" s="363">
        <v>1306</v>
      </c>
      <c r="D945" s="363"/>
      <c r="E945" s="62">
        <f aca="true" t="shared" si="186" ref="E945:E950">D945/C945*100</f>
        <v>0</v>
      </c>
      <c r="F945" s="363">
        <v>9032</v>
      </c>
      <c r="G945" s="62">
        <f aca="true" t="shared" si="187" ref="G945:G950">(D945-F945)/F945*100</f>
        <v>-100</v>
      </c>
      <c r="H945" s="453"/>
    </row>
    <row r="946" spans="1:8" ht="19.5" customHeight="1">
      <c r="A946" s="362" t="s">
        <v>798</v>
      </c>
      <c r="B946" s="363">
        <v>349</v>
      </c>
      <c r="C946" s="363">
        <v>149</v>
      </c>
      <c r="D946" s="363">
        <v>452</v>
      </c>
      <c r="E946" s="62">
        <f t="shared" si="186"/>
        <v>303.3557046979866</v>
      </c>
      <c r="F946" s="363">
        <v>1324</v>
      </c>
      <c r="G946" s="62">
        <f t="shared" si="187"/>
        <v>-65.86102719033232</v>
      </c>
      <c r="H946" s="453"/>
    </row>
    <row r="947" spans="1:8" ht="19.5" customHeight="1">
      <c r="A947" s="362" t="s">
        <v>799</v>
      </c>
      <c r="B947" s="363">
        <v>0</v>
      </c>
      <c r="C947" s="363"/>
      <c r="D947" s="363"/>
      <c r="E947" s="62"/>
      <c r="F947" s="363"/>
      <c r="G947" s="62"/>
      <c r="H947" s="453"/>
    </row>
    <row r="948" spans="1:8" ht="19.5" customHeight="1">
      <c r="A948" s="362" t="s">
        <v>800</v>
      </c>
      <c r="B948" s="363">
        <v>0</v>
      </c>
      <c r="C948" s="363"/>
      <c r="D948" s="363"/>
      <c r="E948" s="62"/>
      <c r="F948" s="363"/>
      <c r="G948" s="62"/>
      <c r="H948" s="453"/>
    </row>
    <row r="949" spans="1:8" ht="19.5" customHeight="1">
      <c r="A949" s="362" t="s">
        <v>801</v>
      </c>
      <c r="B949" s="363">
        <v>0</v>
      </c>
      <c r="C949" s="363"/>
      <c r="D949" s="363"/>
      <c r="E949" s="62"/>
      <c r="F949" s="363"/>
      <c r="G949" s="62"/>
      <c r="H949" s="453"/>
    </row>
    <row r="950" spans="1:8" ht="19.5" customHeight="1">
      <c r="A950" s="362" t="s">
        <v>802</v>
      </c>
      <c r="B950" s="363">
        <v>168</v>
      </c>
      <c r="C950" s="363">
        <v>136</v>
      </c>
      <c r="D950" s="363">
        <v>148</v>
      </c>
      <c r="E950" s="62">
        <f t="shared" si="186"/>
        <v>108.8235294117647</v>
      </c>
      <c r="F950" s="363">
        <v>143</v>
      </c>
      <c r="G950" s="62">
        <f t="shared" si="187"/>
        <v>3.4965034965034967</v>
      </c>
      <c r="H950" s="453"/>
    </row>
    <row r="951" spans="1:8" ht="19.5" customHeight="1">
      <c r="A951" s="362" t="s">
        <v>803</v>
      </c>
      <c r="B951" s="363">
        <v>0</v>
      </c>
      <c r="C951" s="363"/>
      <c r="D951" s="450"/>
      <c r="E951" s="62"/>
      <c r="F951" s="363"/>
      <c r="G951" s="62"/>
      <c r="H951" s="453"/>
    </row>
    <row r="952" spans="1:8" ht="19.5" customHeight="1">
      <c r="A952" s="362" t="s">
        <v>804</v>
      </c>
      <c r="B952" s="363">
        <v>0</v>
      </c>
      <c r="C952" s="363"/>
      <c r="D952" s="450"/>
      <c r="E952" s="62"/>
      <c r="F952" s="363"/>
      <c r="G952" s="62"/>
      <c r="H952" s="453"/>
    </row>
    <row r="953" spans="1:8" ht="19.5" customHeight="1">
      <c r="A953" s="362" t="s">
        <v>805</v>
      </c>
      <c r="B953" s="363">
        <v>0</v>
      </c>
      <c r="C953" s="363"/>
      <c r="D953" s="450"/>
      <c r="E953" s="62"/>
      <c r="F953" s="363"/>
      <c r="G953" s="62"/>
      <c r="H953" s="453"/>
    </row>
    <row r="954" spans="1:8" ht="19.5" customHeight="1">
      <c r="A954" s="362" t="s">
        <v>806</v>
      </c>
      <c r="B954" s="363">
        <v>0</v>
      </c>
      <c r="C954" s="363"/>
      <c r="D954" s="450"/>
      <c r="E954" s="62"/>
      <c r="F954" s="363"/>
      <c r="G954" s="62"/>
      <c r="H954" s="453"/>
    </row>
    <row r="955" spans="1:8" ht="19.5" customHeight="1">
      <c r="A955" s="362" t="s">
        <v>807</v>
      </c>
      <c r="B955" s="363">
        <v>0</v>
      </c>
      <c r="C955" s="363"/>
      <c r="D955" s="450"/>
      <c r="E955" s="62"/>
      <c r="F955" s="363"/>
      <c r="G955" s="62"/>
      <c r="H955" s="453"/>
    </row>
    <row r="956" spans="1:8" ht="19.5" customHeight="1">
      <c r="A956" s="362" t="s">
        <v>808</v>
      </c>
      <c r="B956" s="363">
        <v>0</v>
      </c>
      <c r="C956" s="363"/>
      <c r="D956" s="450"/>
      <c r="E956" s="62"/>
      <c r="F956" s="363"/>
      <c r="G956" s="62"/>
      <c r="H956" s="453"/>
    </row>
    <row r="957" spans="1:8" ht="19.5" customHeight="1">
      <c r="A957" s="362" t="s">
        <v>809</v>
      </c>
      <c r="B957" s="363">
        <v>0</v>
      </c>
      <c r="C957" s="363"/>
      <c r="D957" s="450"/>
      <c r="E957" s="62"/>
      <c r="F957" s="363"/>
      <c r="G957" s="62"/>
      <c r="H957" s="453"/>
    </row>
    <row r="958" spans="1:8" ht="19.5" customHeight="1">
      <c r="A958" s="362" t="s">
        <v>810</v>
      </c>
      <c r="B958" s="363">
        <v>101</v>
      </c>
      <c r="C958" s="363">
        <v>69</v>
      </c>
      <c r="D958" s="450"/>
      <c r="E958" s="62">
        <f>D958/C958*100</f>
        <v>0</v>
      </c>
      <c r="F958" s="363">
        <v>95</v>
      </c>
      <c r="G958" s="62">
        <f>(D958-F958)/F958*100</f>
        <v>-100</v>
      </c>
      <c r="H958" s="453"/>
    </row>
    <row r="959" spans="1:8" ht="19.5" customHeight="1">
      <c r="A959" s="362" t="s">
        <v>811</v>
      </c>
      <c r="B959" s="363">
        <v>0</v>
      </c>
      <c r="C959" s="363"/>
      <c r="D959" s="450"/>
      <c r="E959" s="62"/>
      <c r="F959" s="363"/>
      <c r="G959" s="62"/>
      <c r="H959" s="453"/>
    </row>
    <row r="960" spans="1:8" ht="19.5" customHeight="1">
      <c r="A960" s="362" t="s">
        <v>812</v>
      </c>
      <c r="B960" s="363">
        <v>0</v>
      </c>
      <c r="C960" s="363"/>
      <c r="D960" s="450"/>
      <c r="E960" s="62"/>
      <c r="F960" s="363"/>
      <c r="G960" s="62"/>
      <c r="H960" s="453"/>
    </row>
    <row r="961" spans="1:8" ht="19.5" customHeight="1">
      <c r="A961" s="362" t="s">
        <v>813</v>
      </c>
      <c r="B961" s="363">
        <v>0</v>
      </c>
      <c r="C961" s="363"/>
      <c r="D961" s="450"/>
      <c r="E961" s="62"/>
      <c r="F961" s="363"/>
      <c r="G961" s="62"/>
      <c r="H961" s="453"/>
    </row>
    <row r="962" spans="1:8" ht="19.5" customHeight="1">
      <c r="A962" s="362" t="s">
        <v>814</v>
      </c>
      <c r="B962" s="363">
        <v>0</v>
      </c>
      <c r="C962" s="363"/>
      <c r="D962" s="450"/>
      <c r="E962" s="62"/>
      <c r="F962" s="363"/>
      <c r="G962" s="62"/>
      <c r="H962" s="453"/>
    </row>
    <row r="963" spans="1:8" ht="19.5" customHeight="1">
      <c r="A963" s="362" t="s">
        <v>815</v>
      </c>
      <c r="B963" s="363">
        <v>0</v>
      </c>
      <c r="C963" s="451"/>
      <c r="D963" s="363">
        <v>763</v>
      </c>
      <c r="E963" s="62"/>
      <c r="F963" s="363">
        <v>8962</v>
      </c>
      <c r="G963" s="62">
        <f aca="true" t="shared" si="188" ref="G963:G966">(D963-F963)/F963*100</f>
        <v>-91.48627538495872</v>
      </c>
      <c r="H963" s="453"/>
    </row>
    <row r="964" spans="1:8" ht="19.5" customHeight="1">
      <c r="A964" s="362" t="s">
        <v>816</v>
      </c>
      <c r="B964" s="363">
        <v>0</v>
      </c>
      <c r="C964" s="451">
        <f aca="true" t="shared" si="189" ref="C964:F964">SUM(C965:C973)</f>
        <v>0</v>
      </c>
      <c r="D964" s="363">
        <f t="shared" si="189"/>
        <v>18</v>
      </c>
      <c r="E964" s="62"/>
      <c r="F964" s="363">
        <f t="shared" si="189"/>
        <v>38</v>
      </c>
      <c r="G964" s="62">
        <f t="shared" si="188"/>
        <v>-52.63157894736842</v>
      </c>
      <c r="H964" s="453"/>
    </row>
    <row r="965" spans="1:8" ht="19.5" customHeight="1">
      <c r="A965" s="362" t="s">
        <v>76</v>
      </c>
      <c r="B965" s="363">
        <v>0</v>
      </c>
      <c r="C965" s="451"/>
      <c r="D965" s="363"/>
      <c r="E965" s="62"/>
      <c r="F965" s="363"/>
      <c r="G965" s="62"/>
      <c r="H965" s="453"/>
    </row>
    <row r="966" spans="1:8" ht="19.5" customHeight="1">
      <c r="A966" s="362" t="s">
        <v>77</v>
      </c>
      <c r="B966" s="363">
        <v>0</v>
      </c>
      <c r="C966" s="451"/>
      <c r="D966" s="363">
        <v>18</v>
      </c>
      <c r="E966" s="62"/>
      <c r="F966" s="363">
        <v>38</v>
      </c>
      <c r="G966" s="62">
        <f t="shared" si="188"/>
        <v>-52.63157894736842</v>
      </c>
      <c r="H966" s="453"/>
    </row>
    <row r="967" spans="1:8" ht="19.5" customHeight="1">
      <c r="A967" s="362" t="s">
        <v>78</v>
      </c>
      <c r="B967" s="363">
        <v>0</v>
      </c>
      <c r="C967" s="451"/>
      <c r="D967" s="363"/>
      <c r="E967" s="62"/>
      <c r="F967" s="363"/>
      <c r="G967" s="62"/>
      <c r="H967" s="453"/>
    </row>
    <row r="968" spans="1:8" ht="19.5" customHeight="1">
      <c r="A968" s="362" t="s">
        <v>817</v>
      </c>
      <c r="B968" s="363">
        <v>0</v>
      </c>
      <c r="C968" s="451"/>
      <c r="D968" s="363"/>
      <c r="E968" s="62"/>
      <c r="F968" s="363"/>
      <c r="G968" s="62"/>
      <c r="H968" s="453"/>
    </row>
    <row r="969" spans="1:8" ht="19.5" customHeight="1">
      <c r="A969" s="362" t="s">
        <v>818</v>
      </c>
      <c r="B969" s="363">
        <v>0</v>
      </c>
      <c r="C969" s="451"/>
      <c r="D969" s="363"/>
      <c r="E969" s="62"/>
      <c r="F969" s="363"/>
      <c r="G969" s="62"/>
      <c r="H969" s="453"/>
    </row>
    <row r="970" spans="1:8" ht="19.5" customHeight="1">
      <c r="A970" s="362" t="s">
        <v>819</v>
      </c>
      <c r="B970" s="363">
        <v>0</v>
      </c>
      <c r="C970" s="451"/>
      <c r="D970" s="450"/>
      <c r="E970" s="62"/>
      <c r="F970" s="363"/>
      <c r="G970" s="62"/>
      <c r="H970" s="453"/>
    </row>
    <row r="971" spans="1:8" ht="19.5" customHeight="1">
      <c r="A971" s="362" t="s">
        <v>820</v>
      </c>
      <c r="B971" s="363">
        <v>0</v>
      </c>
      <c r="C971" s="451"/>
      <c r="D971" s="450"/>
      <c r="E971" s="62"/>
      <c r="F971" s="363"/>
      <c r="G971" s="62"/>
      <c r="H971" s="453"/>
    </row>
    <row r="972" spans="1:8" ht="19.5" customHeight="1">
      <c r="A972" s="362" t="s">
        <v>821</v>
      </c>
      <c r="B972" s="363">
        <v>0</v>
      </c>
      <c r="C972" s="451"/>
      <c r="D972" s="450"/>
      <c r="E972" s="62"/>
      <c r="F972" s="363"/>
      <c r="G972" s="62"/>
      <c r="H972" s="453"/>
    </row>
    <row r="973" spans="1:8" ht="19.5" customHeight="1">
      <c r="A973" s="362" t="s">
        <v>822</v>
      </c>
      <c r="B973" s="363">
        <v>0</v>
      </c>
      <c r="C973" s="451"/>
      <c r="D973" s="450"/>
      <c r="E973" s="62"/>
      <c r="F973" s="363"/>
      <c r="G973" s="62"/>
      <c r="H973" s="453"/>
    </row>
    <row r="974" spans="1:8" ht="19.5" customHeight="1">
      <c r="A974" s="362" t="s">
        <v>823</v>
      </c>
      <c r="B974" s="363">
        <v>0</v>
      </c>
      <c r="C974" s="451"/>
      <c r="D974" s="450"/>
      <c r="E974" s="62"/>
      <c r="F974" s="363"/>
      <c r="G974" s="62"/>
      <c r="H974" s="453"/>
    </row>
    <row r="975" spans="1:8" ht="19.5" customHeight="1">
      <c r="A975" s="362" t="s">
        <v>76</v>
      </c>
      <c r="B975" s="363">
        <v>0</v>
      </c>
      <c r="C975" s="451"/>
      <c r="D975" s="450"/>
      <c r="E975" s="62"/>
      <c r="F975" s="363"/>
      <c r="G975" s="62"/>
      <c r="H975" s="453"/>
    </row>
    <row r="976" spans="1:8" ht="19.5" customHeight="1">
      <c r="A976" s="362" t="s">
        <v>77</v>
      </c>
      <c r="B976" s="363">
        <v>0</v>
      </c>
      <c r="C976" s="451"/>
      <c r="D976" s="450"/>
      <c r="E976" s="62"/>
      <c r="F976" s="363"/>
      <c r="G976" s="62"/>
      <c r="H976" s="453"/>
    </row>
    <row r="977" spans="1:8" ht="19.5" customHeight="1">
      <c r="A977" s="362" t="s">
        <v>78</v>
      </c>
      <c r="B977" s="363">
        <v>0</v>
      </c>
      <c r="C977" s="451"/>
      <c r="D977" s="450"/>
      <c r="E977" s="62"/>
      <c r="F977" s="363"/>
      <c r="G977" s="62"/>
      <c r="H977" s="453"/>
    </row>
    <row r="978" spans="1:8" ht="19.5" customHeight="1">
      <c r="A978" s="362" t="s">
        <v>824</v>
      </c>
      <c r="B978" s="363">
        <v>0</v>
      </c>
      <c r="C978" s="451"/>
      <c r="D978" s="450"/>
      <c r="E978" s="62"/>
      <c r="F978" s="363"/>
      <c r="G978" s="62"/>
      <c r="H978" s="453"/>
    </row>
    <row r="979" spans="1:8" ht="19.5" customHeight="1">
      <c r="A979" s="362" t="s">
        <v>825</v>
      </c>
      <c r="B979" s="363">
        <v>0</v>
      </c>
      <c r="C979" s="363"/>
      <c r="D979" s="450"/>
      <c r="E979" s="62"/>
      <c r="F979" s="363"/>
      <c r="G979" s="62"/>
      <c r="H979" s="453"/>
    </row>
    <row r="980" spans="1:8" ht="19.5" customHeight="1">
      <c r="A980" s="362" t="s">
        <v>826</v>
      </c>
      <c r="B980" s="363">
        <v>0</v>
      </c>
      <c r="C980" s="363"/>
      <c r="D980" s="450"/>
      <c r="E980" s="62"/>
      <c r="F980" s="363"/>
      <c r="G980" s="62"/>
      <c r="H980" s="453"/>
    </row>
    <row r="981" spans="1:8" ht="19.5" customHeight="1">
      <c r="A981" s="362" t="s">
        <v>827</v>
      </c>
      <c r="B981" s="363">
        <v>0</v>
      </c>
      <c r="C981" s="363"/>
      <c r="D981" s="450"/>
      <c r="E981" s="62"/>
      <c r="F981" s="363"/>
      <c r="G981" s="62"/>
      <c r="H981" s="453"/>
    </row>
    <row r="982" spans="1:8" ht="19.5" customHeight="1">
      <c r="A982" s="362" t="s">
        <v>828</v>
      </c>
      <c r="B982" s="363">
        <v>0</v>
      </c>
      <c r="C982" s="363"/>
      <c r="D982" s="450"/>
      <c r="E982" s="62"/>
      <c r="F982" s="363"/>
      <c r="G982" s="62"/>
      <c r="H982" s="453"/>
    </row>
    <row r="983" spans="1:8" ht="19.5" customHeight="1">
      <c r="A983" s="362" t="s">
        <v>829</v>
      </c>
      <c r="B983" s="363">
        <v>0</v>
      </c>
      <c r="C983" s="363"/>
      <c r="D983" s="450"/>
      <c r="E983" s="62"/>
      <c r="F983" s="363"/>
      <c r="G983" s="62"/>
      <c r="H983" s="453"/>
    </row>
    <row r="984" spans="1:8" ht="19.5" customHeight="1">
      <c r="A984" s="362" t="s">
        <v>830</v>
      </c>
      <c r="B984" s="363">
        <v>14</v>
      </c>
      <c r="C984" s="363">
        <f aca="true" t="shared" si="190" ref="C984:F984">SUM(C985:C988)</f>
        <v>14</v>
      </c>
      <c r="D984" s="363">
        <f t="shared" si="190"/>
        <v>336</v>
      </c>
      <c r="E984" s="62">
        <f>D984/C984*100</f>
        <v>2400</v>
      </c>
      <c r="F984" s="363">
        <f t="shared" si="190"/>
        <v>390</v>
      </c>
      <c r="G984" s="62">
        <f aca="true" t="shared" si="191" ref="G984:G986">(D984-F984)/F984*100</f>
        <v>-13.846153846153847</v>
      </c>
      <c r="H984" s="453"/>
    </row>
    <row r="985" spans="1:8" ht="19.5" customHeight="1">
      <c r="A985" s="362" t="s">
        <v>831</v>
      </c>
      <c r="B985" s="363">
        <v>14</v>
      </c>
      <c r="C985" s="363">
        <v>14</v>
      </c>
      <c r="D985" s="450"/>
      <c r="E985" s="62">
        <f>D985/C985*100</f>
        <v>0</v>
      </c>
      <c r="F985" s="363">
        <v>36</v>
      </c>
      <c r="G985" s="62">
        <f t="shared" si="191"/>
        <v>-100</v>
      </c>
      <c r="H985" s="453"/>
    </row>
    <row r="986" spans="1:8" ht="19.5" customHeight="1">
      <c r="A986" s="362" t="s">
        <v>832</v>
      </c>
      <c r="B986" s="363">
        <v>0</v>
      </c>
      <c r="C986" s="363"/>
      <c r="D986" s="363">
        <v>336</v>
      </c>
      <c r="E986" s="62"/>
      <c r="F986" s="363">
        <v>354</v>
      </c>
      <c r="G986" s="62">
        <f t="shared" si="191"/>
        <v>-5.084745762711865</v>
      </c>
      <c r="H986" s="453"/>
    </row>
    <row r="987" spans="1:8" ht="19.5" customHeight="1">
      <c r="A987" s="362" t="s">
        <v>833</v>
      </c>
      <c r="B987" s="363">
        <v>0</v>
      </c>
      <c r="C987" s="363"/>
      <c r="D987" s="450"/>
      <c r="E987" s="62"/>
      <c r="F987" s="363"/>
      <c r="G987" s="62"/>
      <c r="H987" s="453"/>
    </row>
    <row r="988" spans="1:8" ht="19.5" customHeight="1">
      <c r="A988" s="362" t="s">
        <v>834</v>
      </c>
      <c r="B988" s="363">
        <v>0</v>
      </c>
      <c r="C988" s="363"/>
      <c r="D988" s="450"/>
      <c r="E988" s="62"/>
      <c r="F988" s="363"/>
      <c r="G988" s="62"/>
      <c r="H988" s="453"/>
    </row>
    <row r="989" spans="1:8" ht="19.5" customHeight="1">
      <c r="A989" s="362" t="s">
        <v>835</v>
      </c>
      <c r="B989" s="363">
        <v>0</v>
      </c>
      <c r="C989" s="363"/>
      <c r="D989" s="450"/>
      <c r="E989" s="62"/>
      <c r="F989" s="363"/>
      <c r="G989" s="62"/>
      <c r="H989" s="453"/>
    </row>
    <row r="990" spans="1:8" ht="19.5" customHeight="1">
      <c r="A990" s="362" t="s">
        <v>76</v>
      </c>
      <c r="B990" s="363">
        <v>0</v>
      </c>
      <c r="C990" s="363"/>
      <c r="D990" s="450"/>
      <c r="E990" s="62"/>
      <c r="F990" s="363"/>
      <c r="G990" s="62"/>
      <c r="H990" s="453"/>
    </row>
    <row r="991" spans="1:8" ht="19.5" customHeight="1">
      <c r="A991" s="362" t="s">
        <v>77</v>
      </c>
      <c r="B991" s="363">
        <v>0</v>
      </c>
      <c r="C991" s="363"/>
      <c r="D991" s="450"/>
      <c r="E991" s="62"/>
      <c r="F991" s="363"/>
      <c r="G991" s="62"/>
      <c r="H991" s="453"/>
    </row>
    <row r="992" spans="1:8" ht="19.5" customHeight="1">
      <c r="A992" s="362" t="s">
        <v>78</v>
      </c>
      <c r="B992" s="363">
        <v>0</v>
      </c>
      <c r="C992" s="363"/>
      <c r="D992" s="450"/>
      <c r="E992" s="62"/>
      <c r="F992" s="363"/>
      <c r="G992" s="62"/>
      <c r="H992" s="453"/>
    </row>
    <row r="993" spans="1:8" ht="19.5" customHeight="1">
      <c r="A993" s="362" t="s">
        <v>821</v>
      </c>
      <c r="B993" s="363">
        <v>0</v>
      </c>
      <c r="C993" s="363"/>
      <c r="D993" s="450"/>
      <c r="E993" s="62"/>
      <c r="F993" s="363"/>
      <c r="G993" s="62"/>
      <c r="H993" s="453"/>
    </row>
    <row r="994" spans="1:8" ht="19.5" customHeight="1">
      <c r="A994" s="362" t="s">
        <v>836</v>
      </c>
      <c r="B994" s="363">
        <v>0</v>
      </c>
      <c r="C994" s="363"/>
      <c r="D994" s="450"/>
      <c r="E994" s="62"/>
      <c r="F994" s="363"/>
      <c r="G994" s="62"/>
      <c r="H994" s="453"/>
    </row>
    <row r="995" spans="1:8" ht="19.5" customHeight="1">
      <c r="A995" s="362" t="s">
        <v>837</v>
      </c>
      <c r="B995" s="363">
        <v>0</v>
      </c>
      <c r="C995" s="363"/>
      <c r="D995" s="450"/>
      <c r="E995" s="62"/>
      <c r="F995" s="363"/>
      <c r="G995" s="62"/>
      <c r="H995" s="453"/>
    </row>
    <row r="996" spans="1:8" ht="19.5" customHeight="1">
      <c r="A996" s="362" t="s">
        <v>838</v>
      </c>
      <c r="B996" s="363">
        <v>0</v>
      </c>
      <c r="C996" s="363">
        <f aca="true" t="shared" si="192" ref="C996:F996">SUM(C997:C1000)</f>
        <v>3233</v>
      </c>
      <c r="D996" s="363">
        <f t="shared" si="192"/>
        <v>60</v>
      </c>
      <c r="E996" s="62">
        <f aca="true" t="shared" si="193" ref="E996:E1001">D996/C996*100</f>
        <v>1.8558614290133002</v>
      </c>
      <c r="F996" s="363">
        <f t="shared" si="192"/>
        <v>11707</v>
      </c>
      <c r="G996" s="62">
        <f>(D996-F996)/F996*100</f>
        <v>-99.48748611941573</v>
      </c>
      <c r="H996" s="453"/>
    </row>
    <row r="997" spans="1:8" ht="19.5" customHeight="1">
      <c r="A997" s="362" t="s">
        <v>839</v>
      </c>
      <c r="B997" s="363">
        <v>0</v>
      </c>
      <c r="C997" s="363">
        <v>3233</v>
      </c>
      <c r="D997" s="363">
        <v>60</v>
      </c>
      <c r="E997" s="62">
        <f t="shared" si="193"/>
        <v>1.8558614290133002</v>
      </c>
      <c r="F997" s="363">
        <v>11707</v>
      </c>
      <c r="G997" s="62">
        <f>(D997-F997)/F997*100</f>
        <v>-99.48748611941573</v>
      </c>
      <c r="H997" s="453"/>
    </row>
    <row r="998" spans="1:8" ht="19.5" customHeight="1">
      <c r="A998" s="362" t="s">
        <v>840</v>
      </c>
      <c r="B998" s="363">
        <v>0</v>
      </c>
      <c r="C998" s="363"/>
      <c r="D998" s="450"/>
      <c r="E998" s="62"/>
      <c r="F998" s="363"/>
      <c r="G998" s="62"/>
      <c r="H998" s="453"/>
    </row>
    <row r="999" spans="1:8" ht="19.5" customHeight="1">
      <c r="A999" s="362" t="s">
        <v>841</v>
      </c>
      <c r="B999" s="363">
        <v>0</v>
      </c>
      <c r="C999" s="363"/>
      <c r="D999" s="450"/>
      <c r="E999" s="62"/>
      <c r="F999" s="363"/>
      <c r="G999" s="62"/>
      <c r="H999" s="453"/>
    </row>
    <row r="1000" spans="1:8" ht="19.5" customHeight="1">
      <c r="A1000" s="362" t="s">
        <v>842</v>
      </c>
      <c r="B1000" s="363">
        <v>0</v>
      </c>
      <c r="C1000" s="363"/>
      <c r="D1000" s="450"/>
      <c r="E1000" s="62"/>
      <c r="F1000" s="363"/>
      <c r="G1000" s="62"/>
      <c r="H1000" s="453"/>
    </row>
    <row r="1001" spans="1:8" ht="19.5" customHeight="1">
      <c r="A1001" s="362" t="s">
        <v>843</v>
      </c>
      <c r="B1001" s="363">
        <v>6</v>
      </c>
      <c r="C1001" s="363">
        <f>C1002+C1003</f>
        <v>6</v>
      </c>
      <c r="D1001" s="450"/>
      <c r="E1001" s="62">
        <f t="shared" si="193"/>
        <v>0</v>
      </c>
      <c r="F1001" s="363"/>
      <c r="G1001" s="62"/>
      <c r="H1001" s="453"/>
    </row>
    <row r="1002" spans="1:8" ht="19.5" customHeight="1">
      <c r="A1002" s="362" t="s">
        <v>844</v>
      </c>
      <c r="B1002" s="363">
        <v>0</v>
      </c>
      <c r="C1002" s="363"/>
      <c r="D1002" s="450"/>
      <c r="E1002" s="62"/>
      <c r="F1002" s="363"/>
      <c r="G1002" s="62"/>
      <c r="H1002" s="453"/>
    </row>
    <row r="1003" spans="1:8" ht="19.5" customHeight="1">
      <c r="A1003" s="362" t="s">
        <v>845</v>
      </c>
      <c r="B1003" s="363">
        <v>6</v>
      </c>
      <c r="C1003" s="363">
        <v>6</v>
      </c>
      <c r="D1003" s="450"/>
      <c r="E1003" s="62">
        <f>D1003/C1003*100</f>
        <v>0</v>
      </c>
      <c r="F1003" s="363"/>
      <c r="G1003" s="62"/>
      <c r="H1003" s="453"/>
    </row>
    <row r="1004" spans="1:8" ht="19.5" customHeight="1">
      <c r="A1004" s="362" t="s">
        <v>846</v>
      </c>
      <c r="B1004" s="363">
        <v>1023</v>
      </c>
      <c r="C1004" s="363">
        <f aca="true" t="shared" si="194" ref="C1004:F1004">C1005+C1015+C1031+C1036+C1050+C1057+C1064</f>
        <v>1401</v>
      </c>
      <c r="D1004" s="363">
        <f t="shared" si="194"/>
        <v>1647</v>
      </c>
      <c r="E1004" s="62">
        <f>D1004/C1004*100</f>
        <v>117.55888650963597</v>
      </c>
      <c r="F1004" s="363">
        <f t="shared" si="194"/>
        <v>2255</v>
      </c>
      <c r="G1004" s="62">
        <f aca="true" t="shared" si="195" ref="G1004:G1006">(D1004-F1004)/F1004*100</f>
        <v>-26.962305986696233</v>
      </c>
      <c r="H1004" s="453"/>
    </row>
    <row r="1005" spans="1:8" ht="19.5" customHeight="1">
      <c r="A1005" s="362" t="s">
        <v>847</v>
      </c>
      <c r="B1005" s="363">
        <v>0</v>
      </c>
      <c r="C1005" s="363">
        <f aca="true" t="shared" si="196" ref="C1005:F1005">SUM(C1006:C1014)</f>
        <v>0</v>
      </c>
      <c r="D1005" s="363">
        <f t="shared" si="196"/>
        <v>537</v>
      </c>
      <c r="E1005" s="62"/>
      <c r="F1005" s="363">
        <f t="shared" si="196"/>
        <v>510</v>
      </c>
      <c r="G1005" s="62">
        <f t="shared" si="195"/>
        <v>5.294117647058823</v>
      </c>
      <c r="H1005" s="453"/>
    </row>
    <row r="1006" spans="1:8" ht="19.5" customHeight="1">
      <c r="A1006" s="362" t="s">
        <v>76</v>
      </c>
      <c r="B1006" s="363">
        <v>0</v>
      </c>
      <c r="C1006" s="363"/>
      <c r="D1006" s="363">
        <v>333</v>
      </c>
      <c r="E1006" s="62"/>
      <c r="F1006" s="363">
        <v>257</v>
      </c>
      <c r="G1006" s="62">
        <f t="shared" si="195"/>
        <v>29.571984435797667</v>
      </c>
      <c r="H1006" s="453"/>
    </row>
    <row r="1007" spans="1:8" ht="19.5" customHeight="1">
      <c r="A1007" s="362" t="s">
        <v>77</v>
      </c>
      <c r="B1007" s="363">
        <v>0</v>
      </c>
      <c r="C1007" s="363"/>
      <c r="D1007" s="363">
        <v>10</v>
      </c>
      <c r="E1007" s="62"/>
      <c r="F1007" s="363"/>
      <c r="G1007" s="62"/>
      <c r="H1007" s="453"/>
    </row>
    <row r="1008" spans="1:8" ht="19.5" customHeight="1">
      <c r="A1008" s="362" t="s">
        <v>78</v>
      </c>
      <c r="B1008" s="363">
        <v>0</v>
      </c>
      <c r="C1008" s="363"/>
      <c r="D1008" s="363">
        <v>11</v>
      </c>
      <c r="E1008" s="62"/>
      <c r="F1008" s="363"/>
      <c r="G1008" s="62"/>
      <c r="H1008" s="453"/>
    </row>
    <row r="1009" spans="1:8" ht="19.5" customHeight="1">
      <c r="A1009" s="362" t="s">
        <v>848</v>
      </c>
      <c r="B1009" s="363">
        <v>0</v>
      </c>
      <c r="C1009" s="363"/>
      <c r="D1009" s="450"/>
      <c r="E1009" s="62"/>
      <c r="F1009" s="363"/>
      <c r="G1009" s="62"/>
      <c r="H1009" s="453"/>
    </row>
    <row r="1010" spans="1:8" ht="19.5" customHeight="1">
      <c r="A1010" s="362" t="s">
        <v>849</v>
      </c>
      <c r="B1010" s="363">
        <v>0</v>
      </c>
      <c r="C1010" s="363"/>
      <c r="D1010" s="450"/>
      <c r="E1010" s="62"/>
      <c r="F1010" s="363"/>
      <c r="G1010" s="62"/>
      <c r="H1010" s="453"/>
    </row>
    <row r="1011" spans="1:8" ht="19.5" customHeight="1">
      <c r="A1011" s="362" t="s">
        <v>850</v>
      </c>
      <c r="B1011" s="363">
        <v>0</v>
      </c>
      <c r="C1011" s="363"/>
      <c r="D1011" s="450"/>
      <c r="E1011" s="62"/>
      <c r="F1011" s="363"/>
      <c r="G1011" s="62"/>
      <c r="H1011" s="453"/>
    </row>
    <row r="1012" spans="1:8" ht="19.5" customHeight="1">
      <c r="A1012" s="362" t="s">
        <v>851</v>
      </c>
      <c r="B1012" s="363">
        <v>0</v>
      </c>
      <c r="C1012" s="363"/>
      <c r="D1012" s="450"/>
      <c r="E1012" s="62"/>
      <c r="F1012" s="363"/>
      <c r="G1012" s="62"/>
      <c r="H1012" s="453"/>
    </row>
    <row r="1013" spans="1:8" ht="19.5" customHeight="1">
      <c r="A1013" s="362" t="s">
        <v>852</v>
      </c>
      <c r="B1013" s="363">
        <v>0</v>
      </c>
      <c r="C1013" s="363"/>
      <c r="D1013" s="450"/>
      <c r="E1013" s="62"/>
      <c r="F1013" s="363"/>
      <c r="G1013" s="62"/>
      <c r="H1013" s="453"/>
    </row>
    <row r="1014" spans="1:8" ht="19.5" customHeight="1">
      <c r="A1014" s="362" t="s">
        <v>853</v>
      </c>
      <c r="B1014" s="363">
        <v>0</v>
      </c>
      <c r="C1014" s="363"/>
      <c r="D1014" s="363">
        <v>183</v>
      </c>
      <c r="E1014" s="62"/>
      <c r="F1014" s="363">
        <v>253</v>
      </c>
      <c r="G1014" s="62">
        <f>(D1014-F1014)/F1014*100</f>
        <v>-27.66798418972332</v>
      </c>
      <c r="H1014" s="453"/>
    </row>
    <row r="1015" spans="1:8" ht="19.5" customHeight="1">
      <c r="A1015" s="362" t="s">
        <v>854</v>
      </c>
      <c r="B1015" s="363">
        <v>0</v>
      </c>
      <c r="C1015" s="363">
        <f aca="true" t="shared" si="197" ref="C1015:F1015">SUM(C1016:C1030)</f>
        <v>0</v>
      </c>
      <c r="D1015" s="363">
        <f t="shared" si="197"/>
        <v>857</v>
      </c>
      <c r="E1015" s="62"/>
      <c r="F1015" s="363">
        <f t="shared" si="197"/>
        <v>299</v>
      </c>
      <c r="G1015" s="62">
        <f>(D1015-F1015)/F1015*100</f>
        <v>186.62207357859532</v>
      </c>
      <c r="H1015" s="453"/>
    </row>
    <row r="1016" spans="1:8" ht="19.5" customHeight="1">
      <c r="A1016" s="362" t="s">
        <v>76</v>
      </c>
      <c r="B1016" s="363">
        <v>0</v>
      </c>
      <c r="C1016" s="363"/>
      <c r="D1016" s="450"/>
      <c r="E1016" s="62"/>
      <c r="F1016" s="363"/>
      <c r="G1016" s="62"/>
      <c r="H1016" s="453"/>
    </row>
    <row r="1017" spans="1:8" ht="19.5" customHeight="1">
      <c r="A1017" s="362" t="s">
        <v>77</v>
      </c>
      <c r="B1017" s="363">
        <v>0</v>
      </c>
      <c r="C1017" s="363"/>
      <c r="D1017" s="450"/>
      <c r="E1017" s="62"/>
      <c r="F1017" s="363"/>
      <c r="G1017" s="62"/>
      <c r="H1017" s="453"/>
    </row>
    <row r="1018" spans="1:8" ht="19.5" customHeight="1">
      <c r="A1018" s="362" t="s">
        <v>78</v>
      </c>
      <c r="B1018" s="363">
        <v>0</v>
      </c>
      <c r="C1018" s="363"/>
      <c r="D1018" s="450"/>
      <c r="E1018" s="62"/>
      <c r="F1018" s="363"/>
      <c r="G1018" s="62"/>
      <c r="H1018" s="453"/>
    </row>
    <row r="1019" spans="1:8" ht="19.5" customHeight="1">
      <c r="A1019" s="362" t="s">
        <v>855</v>
      </c>
      <c r="B1019" s="363">
        <v>0</v>
      </c>
      <c r="C1019" s="363"/>
      <c r="D1019" s="450"/>
      <c r="E1019" s="62"/>
      <c r="F1019" s="363"/>
      <c r="G1019" s="62"/>
      <c r="H1019" s="453"/>
    </row>
    <row r="1020" spans="1:8" ht="19.5" customHeight="1">
      <c r="A1020" s="362" t="s">
        <v>856</v>
      </c>
      <c r="B1020" s="363">
        <v>0</v>
      </c>
      <c r="C1020" s="363"/>
      <c r="D1020" s="450"/>
      <c r="E1020" s="62"/>
      <c r="F1020" s="363"/>
      <c r="G1020" s="62"/>
      <c r="H1020" s="453"/>
    </row>
    <row r="1021" spans="1:8" ht="19.5" customHeight="1">
      <c r="A1021" s="362" t="s">
        <v>857</v>
      </c>
      <c r="B1021" s="363">
        <v>0</v>
      </c>
      <c r="C1021" s="363"/>
      <c r="D1021" s="450"/>
      <c r="E1021" s="62"/>
      <c r="F1021" s="363"/>
      <c r="G1021" s="62"/>
      <c r="H1021" s="453"/>
    </row>
    <row r="1022" spans="1:8" ht="19.5" customHeight="1">
      <c r="A1022" s="362" t="s">
        <v>858</v>
      </c>
      <c r="B1022" s="363">
        <v>0</v>
      </c>
      <c r="C1022" s="363"/>
      <c r="D1022" s="450"/>
      <c r="E1022" s="62"/>
      <c r="F1022" s="363"/>
      <c r="G1022" s="62"/>
      <c r="H1022" s="453"/>
    </row>
    <row r="1023" spans="1:8" ht="19.5" customHeight="1">
      <c r="A1023" s="362" t="s">
        <v>859</v>
      </c>
      <c r="B1023" s="363">
        <v>0</v>
      </c>
      <c r="C1023" s="363"/>
      <c r="D1023" s="450"/>
      <c r="E1023" s="62"/>
      <c r="F1023" s="363"/>
      <c r="G1023" s="62"/>
      <c r="H1023" s="453"/>
    </row>
    <row r="1024" spans="1:8" ht="19.5" customHeight="1">
      <c r="A1024" s="362" t="s">
        <v>860</v>
      </c>
      <c r="B1024" s="363">
        <v>0</v>
      </c>
      <c r="C1024" s="363"/>
      <c r="D1024" s="450"/>
      <c r="E1024" s="62"/>
      <c r="F1024" s="363"/>
      <c r="G1024" s="62"/>
      <c r="H1024" s="453"/>
    </row>
    <row r="1025" spans="1:8" ht="19.5" customHeight="1">
      <c r="A1025" s="362" t="s">
        <v>861</v>
      </c>
      <c r="B1025" s="363">
        <v>0</v>
      </c>
      <c r="C1025" s="363"/>
      <c r="D1025" s="450"/>
      <c r="E1025" s="62"/>
      <c r="F1025" s="363"/>
      <c r="G1025" s="62"/>
      <c r="H1025" s="453"/>
    </row>
    <row r="1026" spans="1:8" ht="19.5" customHeight="1">
      <c r="A1026" s="362" t="s">
        <v>862</v>
      </c>
      <c r="B1026" s="363">
        <v>0</v>
      </c>
      <c r="C1026" s="363"/>
      <c r="D1026" s="450"/>
      <c r="E1026" s="62"/>
      <c r="F1026" s="363"/>
      <c r="G1026" s="62"/>
      <c r="H1026" s="453"/>
    </row>
    <row r="1027" spans="1:8" ht="19.5" customHeight="1">
      <c r="A1027" s="362" t="s">
        <v>863</v>
      </c>
      <c r="B1027" s="363">
        <v>0</v>
      </c>
      <c r="C1027" s="363"/>
      <c r="D1027" s="450"/>
      <c r="E1027" s="62"/>
      <c r="F1027" s="363"/>
      <c r="G1027" s="62"/>
      <c r="H1027" s="453"/>
    </row>
    <row r="1028" spans="1:8" ht="19.5" customHeight="1">
      <c r="A1028" s="362" t="s">
        <v>864</v>
      </c>
      <c r="B1028" s="363">
        <v>0</v>
      </c>
      <c r="C1028" s="363"/>
      <c r="D1028" s="450"/>
      <c r="E1028" s="62"/>
      <c r="F1028" s="363"/>
      <c r="G1028" s="62"/>
      <c r="H1028" s="453"/>
    </row>
    <row r="1029" spans="1:8" ht="19.5" customHeight="1">
      <c r="A1029" s="362" t="s">
        <v>865</v>
      </c>
      <c r="B1029" s="363">
        <v>0</v>
      </c>
      <c r="C1029" s="363"/>
      <c r="D1029" s="450"/>
      <c r="E1029" s="62"/>
      <c r="F1029" s="363"/>
      <c r="G1029" s="62"/>
      <c r="H1029" s="453"/>
    </row>
    <row r="1030" spans="1:8" ht="19.5" customHeight="1">
      <c r="A1030" s="362" t="s">
        <v>866</v>
      </c>
      <c r="B1030" s="363">
        <v>0</v>
      </c>
      <c r="C1030" s="363"/>
      <c r="D1030" s="363">
        <v>857</v>
      </c>
      <c r="E1030" s="62"/>
      <c r="F1030" s="363">
        <v>299</v>
      </c>
      <c r="G1030" s="62">
        <f>(D1030-F1030)/F1030*100</f>
        <v>186.62207357859532</v>
      </c>
      <c r="H1030" s="453"/>
    </row>
    <row r="1031" spans="1:8" ht="19.5" customHeight="1">
      <c r="A1031" s="362" t="s">
        <v>867</v>
      </c>
      <c r="B1031" s="363">
        <v>0</v>
      </c>
      <c r="C1031" s="363"/>
      <c r="D1031" s="450"/>
      <c r="E1031" s="62"/>
      <c r="F1031" s="363"/>
      <c r="G1031" s="62"/>
      <c r="H1031" s="453"/>
    </row>
    <row r="1032" spans="1:8" ht="19.5" customHeight="1">
      <c r="A1032" s="362" t="s">
        <v>76</v>
      </c>
      <c r="B1032" s="363">
        <v>0</v>
      </c>
      <c r="C1032" s="363"/>
      <c r="D1032" s="450"/>
      <c r="E1032" s="62"/>
      <c r="F1032" s="363"/>
      <c r="G1032" s="62"/>
      <c r="H1032" s="453"/>
    </row>
    <row r="1033" spans="1:8" ht="19.5" customHeight="1">
      <c r="A1033" s="362" t="s">
        <v>77</v>
      </c>
      <c r="B1033" s="363">
        <v>0</v>
      </c>
      <c r="C1033" s="363"/>
      <c r="D1033" s="450"/>
      <c r="E1033" s="62"/>
      <c r="F1033" s="363"/>
      <c r="G1033" s="62"/>
      <c r="H1033" s="453"/>
    </row>
    <row r="1034" spans="1:8" ht="19.5" customHeight="1">
      <c r="A1034" s="362" t="s">
        <v>78</v>
      </c>
      <c r="B1034" s="363">
        <v>0</v>
      </c>
      <c r="C1034" s="363"/>
      <c r="D1034" s="450"/>
      <c r="E1034" s="62"/>
      <c r="F1034" s="363"/>
      <c r="G1034" s="62"/>
      <c r="H1034" s="453"/>
    </row>
    <row r="1035" spans="1:8" ht="19.5" customHeight="1">
      <c r="A1035" s="362" t="s">
        <v>868</v>
      </c>
      <c r="B1035" s="363">
        <v>0</v>
      </c>
      <c r="C1035" s="363"/>
      <c r="D1035" s="450"/>
      <c r="E1035" s="62"/>
      <c r="F1035" s="363"/>
      <c r="G1035" s="62"/>
      <c r="H1035" s="453"/>
    </row>
    <row r="1036" spans="1:8" ht="19.5" customHeight="1">
      <c r="A1036" s="362" t="s">
        <v>869</v>
      </c>
      <c r="B1036" s="363">
        <v>615</v>
      </c>
      <c r="C1036" s="363">
        <f aca="true" t="shared" si="198" ref="C1036:F1036">SUM(C1037:C1049)</f>
        <v>992</v>
      </c>
      <c r="D1036" s="363">
        <f t="shared" si="198"/>
        <v>151</v>
      </c>
      <c r="E1036" s="62">
        <f>D1036/C1036*100</f>
        <v>15.221774193548388</v>
      </c>
      <c r="F1036" s="363">
        <f t="shared" si="198"/>
        <v>163</v>
      </c>
      <c r="G1036" s="62">
        <f>(D1036-F1036)/F1036*100</f>
        <v>-7.361963190184049</v>
      </c>
      <c r="H1036" s="453"/>
    </row>
    <row r="1037" spans="1:8" ht="19.5" customHeight="1">
      <c r="A1037" s="362" t="s">
        <v>76</v>
      </c>
      <c r="B1037" s="363">
        <v>115</v>
      </c>
      <c r="C1037" s="363">
        <v>296</v>
      </c>
      <c r="D1037" s="363">
        <v>133</v>
      </c>
      <c r="E1037" s="62">
        <f>D1037/C1037*100</f>
        <v>44.932432432432435</v>
      </c>
      <c r="F1037" s="363">
        <v>104</v>
      </c>
      <c r="G1037" s="62">
        <f>(D1037-F1037)/F1037*100</f>
        <v>27.884615384615387</v>
      </c>
      <c r="H1037" s="453"/>
    </row>
    <row r="1038" spans="1:8" ht="19.5" customHeight="1">
      <c r="A1038" s="362" t="s">
        <v>77</v>
      </c>
      <c r="B1038" s="363">
        <v>0</v>
      </c>
      <c r="C1038" s="363"/>
      <c r="D1038" s="363">
        <v>9</v>
      </c>
      <c r="E1038" s="62"/>
      <c r="F1038" s="363"/>
      <c r="G1038" s="62"/>
      <c r="H1038" s="453"/>
    </row>
    <row r="1039" spans="1:8" ht="19.5" customHeight="1">
      <c r="A1039" s="362" t="s">
        <v>78</v>
      </c>
      <c r="B1039" s="363">
        <v>0</v>
      </c>
      <c r="C1039" s="363"/>
      <c r="D1039" s="450"/>
      <c r="E1039" s="62"/>
      <c r="F1039" s="363"/>
      <c r="G1039" s="62"/>
      <c r="H1039" s="453"/>
    </row>
    <row r="1040" spans="1:8" ht="19.5" customHeight="1">
      <c r="A1040" s="362" t="s">
        <v>870</v>
      </c>
      <c r="B1040" s="363">
        <v>0</v>
      </c>
      <c r="C1040" s="363"/>
      <c r="D1040" s="450"/>
      <c r="E1040" s="62"/>
      <c r="F1040" s="363"/>
      <c r="G1040" s="62"/>
      <c r="H1040" s="453"/>
    </row>
    <row r="1041" spans="1:8" ht="19.5" customHeight="1">
      <c r="A1041" s="362" t="s">
        <v>871</v>
      </c>
      <c r="B1041" s="363">
        <v>0</v>
      </c>
      <c r="C1041" s="363"/>
      <c r="D1041" s="450"/>
      <c r="E1041" s="62"/>
      <c r="F1041" s="363"/>
      <c r="G1041" s="62"/>
      <c r="H1041" s="453"/>
    </row>
    <row r="1042" spans="1:8" ht="19.5" customHeight="1">
      <c r="A1042" s="362" t="s">
        <v>872</v>
      </c>
      <c r="B1042" s="363">
        <v>0</v>
      </c>
      <c r="C1042" s="363"/>
      <c r="D1042" s="450"/>
      <c r="E1042" s="62"/>
      <c r="F1042" s="363"/>
      <c r="G1042" s="62"/>
      <c r="H1042" s="453"/>
    </row>
    <row r="1043" spans="1:8" ht="19.5" customHeight="1">
      <c r="A1043" s="362" t="s">
        <v>873</v>
      </c>
      <c r="B1043" s="363">
        <v>0</v>
      </c>
      <c r="C1043" s="363"/>
      <c r="D1043" s="450"/>
      <c r="E1043" s="62"/>
      <c r="F1043" s="363"/>
      <c r="G1043" s="62"/>
      <c r="H1043" s="453"/>
    </row>
    <row r="1044" spans="1:8" ht="19.5" customHeight="1">
      <c r="A1044" s="362" t="s">
        <v>874</v>
      </c>
      <c r="B1044" s="363">
        <v>0</v>
      </c>
      <c r="C1044" s="363"/>
      <c r="D1044" s="450"/>
      <c r="E1044" s="62"/>
      <c r="F1044" s="363"/>
      <c r="G1044" s="62"/>
      <c r="H1044" s="453"/>
    </row>
    <row r="1045" spans="1:8" ht="19.5" customHeight="1">
      <c r="A1045" s="362" t="s">
        <v>875</v>
      </c>
      <c r="B1045" s="363">
        <v>500</v>
      </c>
      <c r="C1045" s="363">
        <v>0</v>
      </c>
      <c r="D1045" s="450"/>
      <c r="E1045" s="62"/>
      <c r="F1045" s="363"/>
      <c r="G1045" s="62"/>
      <c r="H1045" s="453"/>
    </row>
    <row r="1046" spans="1:8" ht="19.5" customHeight="1">
      <c r="A1046" s="362" t="s">
        <v>876</v>
      </c>
      <c r="B1046" s="363">
        <v>0</v>
      </c>
      <c r="C1046" s="363"/>
      <c r="D1046" s="450"/>
      <c r="E1046" s="62"/>
      <c r="F1046" s="363"/>
      <c r="G1046" s="62"/>
      <c r="H1046" s="453"/>
    </row>
    <row r="1047" spans="1:8" ht="19.5" customHeight="1">
      <c r="A1047" s="362" t="s">
        <v>821</v>
      </c>
      <c r="B1047" s="363">
        <v>0</v>
      </c>
      <c r="C1047" s="363"/>
      <c r="D1047" s="450"/>
      <c r="E1047" s="62"/>
      <c r="F1047" s="363"/>
      <c r="G1047" s="62"/>
      <c r="H1047" s="453"/>
    </row>
    <row r="1048" spans="1:8" ht="19.5" customHeight="1">
      <c r="A1048" s="362" t="s">
        <v>877</v>
      </c>
      <c r="B1048" s="363">
        <v>0</v>
      </c>
      <c r="C1048" s="363"/>
      <c r="D1048" s="450"/>
      <c r="E1048" s="62"/>
      <c r="F1048" s="363"/>
      <c r="G1048" s="62"/>
      <c r="H1048" s="453"/>
    </row>
    <row r="1049" spans="1:8" ht="19.5" customHeight="1">
      <c r="A1049" s="362" t="s">
        <v>878</v>
      </c>
      <c r="B1049" s="363">
        <v>0</v>
      </c>
      <c r="C1049" s="363">
        <v>696</v>
      </c>
      <c r="D1049" s="363">
        <v>9</v>
      </c>
      <c r="E1049" s="62">
        <f aca="true" t="shared" si="199" ref="E1049:E1052">D1049/C1049*100</f>
        <v>1.293103448275862</v>
      </c>
      <c r="F1049" s="363">
        <v>59</v>
      </c>
      <c r="G1049" s="62">
        <f aca="true" t="shared" si="200" ref="G1049:G1052">(D1049-F1049)/F1049*100</f>
        <v>-84.7457627118644</v>
      </c>
      <c r="H1049" s="453"/>
    </row>
    <row r="1050" spans="1:8" ht="19.5" customHeight="1">
      <c r="A1050" s="362" t="s">
        <v>879</v>
      </c>
      <c r="B1050" s="363">
        <v>408</v>
      </c>
      <c r="C1050" s="363">
        <f aca="true" t="shared" si="201" ref="C1050:F1050">SUM(C1051:C1056)</f>
        <v>409</v>
      </c>
      <c r="D1050" s="363">
        <f t="shared" si="201"/>
        <v>102</v>
      </c>
      <c r="E1050" s="62">
        <f t="shared" si="199"/>
        <v>24.938875305623473</v>
      </c>
      <c r="F1050" s="363">
        <f t="shared" si="201"/>
        <v>949</v>
      </c>
      <c r="G1050" s="62">
        <f t="shared" si="200"/>
        <v>-89.2518440463646</v>
      </c>
      <c r="H1050" s="453"/>
    </row>
    <row r="1051" spans="1:8" ht="19.5" customHeight="1">
      <c r="A1051" s="362" t="s">
        <v>76</v>
      </c>
      <c r="B1051" s="363">
        <v>84</v>
      </c>
      <c r="C1051" s="363">
        <v>84</v>
      </c>
      <c r="D1051" s="363">
        <v>84</v>
      </c>
      <c r="E1051" s="62">
        <f t="shared" si="199"/>
        <v>100</v>
      </c>
      <c r="F1051" s="363">
        <v>73</v>
      </c>
      <c r="G1051" s="62">
        <f t="shared" si="200"/>
        <v>15.068493150684931</v>
      </c>
      <c r="H1051" s="453"/>
    </row>
    <row r="1052" spans="1:8" ht="19.5" customHeight="1">
      <c r="A1052" s="362" t="s">
        <v>77</v>
      </c>
      <c r="B1052" s="363">
        <v>0</v>
      </c>
      <c r="C1052" s="363">
        <v>16</v>
      </c>
      <c r="D1052" s="363">
        <v>16</v>
      </c>
      <c r="E1052" s="62">
        <f t="shared" si="199"/>
        <v>100</v>
      </c>
      <c r="F1052" s="363">
        <v>5</v>
      </c>
      <c r="G1052" s="62">
        <f t="shared" si="200"/>
        <v>220.00000000000003</v>
      </c>
      <c r="H1052" s="453"/>
    </row>
    <row r="1053" spans="1:8" ht="19.5" customHeight="1">
      <c r="A1053" s="362" t="s">
        <v>78</v>
      </c>
      <c r="B1053" s="363">
        <v>0</v>
      </c>
      <c r="C1053" s="363"/>
      <c r="D1053" s="450"/>
      <c r="E1053" s="62"/>
      <c r="F1053" s="363"/>
      <c r="G1053" s="62"/>
      <c r="H1053" s="453"/>
    </row>
    <row r="1054" spans="1:8" ht="19.5" customHeight="1">
      <c r="A1054" s="362" t="s">
        <v>880</v>
      </c>
      <c r="B1054" s="363">
        <v>2</v>
      </c>
      <c r="C1054" s="363">
        <v>2</v>
      </c>
      <c r="D1054" s="450"/>
      <c r="E1054" s="62">
        <f>D1054/C1054*100</f>
        <v>0</v>
      </c>
      <c r="F1054" s="363"/>
      <c r="G1054" s="62"/>
      <c r="H1054" s="453"/>
    </row>
    <row r="1055" spans="1:8" ht="19.5" customHeight="1">
      <c r="A1055" s="362" t="s">
        <v>881</v>
      </c>
      <c r="B1055" s="363">
        <v>0</v>
      </c>
      <c r="C1055" s="363"/>
      <c r="D1055" s="450"/>
      <c r="E1055" s="62"/>
      <c r="F1055" s="363"/>
      <c r="G1055" s="62"/>
      <c r="H1055" s="453"/>
    </row>
    <row r="1056" spans="1:8" ht="19.5" customHeight="1">
      <c r="A1056" s="362" t="s">
        <v>882</v>
      </c>
      <c r="B1056" s="363">
        <v>322</v>
      </c>
      <c r="C1056" s="363">
        <v>307</v>
      </c>
      <c r="D1056" s="363">
        <v>2</v>
      </c>
      <c r="E1056" s="62">
        <f>D1056/C1056*100</f>
        <v>0.6514657980456027</v>
      </c>
      <c r="F1056" s="363">
        <v>871</v>
      </c>
      <c r="G1056" s="62">
        <f>(D1056-F1056)/F1056*100</f>
        <v>-99.77037887485649</v>
      </c>
      <c r="H1056" s="453"/>
    </row>
    <row r="1057" spans="1:8" ht="19.5" customHeight="1">
      <c r="A1057" s="362" t="s">
        <v>883</v>
      </c>
      <c r="B1057" s="363">
        <v>0</v>
      </c>
      <c r="C1057" s="363"/>
      <c r="D1057" s="450"/>
      <c r="E1057" s="62"/>
      <c r="F1057" s="363">
        <f>SUM(F1058:F1063)</f>
        <v>161</v>
      </c>
      <c r="G1057" s="62">
        <f>(D1057-F1057)/F1057*100</f>
        <v>-100</v>
      </c>
      <c r="H1057" s="453"/>
    </row>
    <row r="1058" spans="1:8" ht="19.5" customHeight="1">
      <c r="A1058" s="362" t="s">
        <v>76</v>
      </c>
      <c r="B1058" s="363">
        <v>0</v>
      </c>
      <c r="C1058" s="363"/>
      <c r="D1058" s="450"/>
      <c r="E1058" s="62"/>
      <c r="F1058" s="363"/>
      <c r="G1058" s="62"/>
      <c r="H1058" s="453"/>
    </row>
    <row r="1059" spans="1:8" ht="19.5" customHeight="1">
      <c r="A1059" s="362" t="s">
        <v>77</v>
      </c>
      <c r="B1059" s="363">
        <v>0</v>
      </c>
      <c r="C1059" s="363"/>
      <c r="D1059" s="450"/>
      <c r="E1059" s="62"/>
      <c r="F1059" s="363"/>
      <c r="G1059" s="62"/>
      <c r="H1059" s="453"/>
    </row>
    <row r="1060" spans="1:8" ht="19.5" customHeight="1">
      <c r="A1060" s="362" t="s">
        <v>78</v>
      </c>
      <c r="B1060" s="363">
        <v>0</v>
      </c>
      <c r="C1060" s="363"/>
      <c r="D1060" s="450"/>
      <c r="E1060" s="62"/>
      <c r="F1060" s="363"/>
      <c r="G1060" s="62"/>
      <c r="H1060" s="453"/>
    </row>
    <row r="1061" spans="1:8" ht="19.5" customHeight="1">
      <c r="A1061" s="362" t="s">
        <v>884</v>
      </c>
      <c r="B1061" s="363">
        <v>0</v>
      </c>
      <c r="C1061" s="363"/>
      <c r="D1061" s="450"/>
      <c r="E1061" s="62"/>
      <c r="F1061" s="363"/>
      <c r="G1061" s="62"/>
      <c r="H1061" s="453"/>
    </row>
    <row r="1062" spans="1:8" ht="19.5" customHeight="1">
      <c r="A1062" s="362" t="s">
        <v>885</v>
      </c>
      <c r="B1062" s="363">
        <v>0</v>
      </c>
      <c r="C1062" s="363"/>
      <c r="D1062" s="450"/>
      <c r="E1062" s="62"/>
      <c r="F1062" s="363">
        <v>161</v>
      </c>
      <c r="G1062" s="62">
        <f>(D1062-F1062)/F1062*100</f>
        <v>-100</v>
      </c>
      <c r="H1062" s="453"/>
    </row>
    <row r="1063" spans="1:8" ht="19.5" customHeight="1">
      <c r="A1063" s="362" t="s">
        <v>886</v>
      </c>
      <c r="B1063" s="363">
        <v>0</v>
      </c>
      <c r="C1063" s="363"/>
      <c r="D1063" s="450"/>
      <c r="E1063" s="62"/>
      <c r="F1063" s="363"/>
      <c r="G1063" s="62"/>
      <c r="H1063" s="453"/>
    </row>
    <row r="1064" spans="1:8" ht="19.5" customHeight="1">
      <c r="A1064" s="362" t="s">
        <v>887</v>
      </c>
      <c r="B1064" s="363">
        <v>0</v>
      </c>
      <c r="C1064" s="363"/>
      <c r="D1064" s="450"/>
      <c r="E1064" s="62"/>
      <c r="F1064" s="363">
        <f>SUM(F1065:F1069)</f>
        <v>173</v>
      </c>
      <c r="G1064" s="62">
        <f>(D1064-F1064)/F1064*100</f>
        <v>-100</v>
      </c>
      <c r="H1064" s="453"/>
    </row>
    <row r="1065" spans="1:8" ht="19.5" customHeight="1">
      <c r="A1065" s="362" t="s">
        <v>888</v>
      </c>
      <c r="B1065" s="363">
        <v>0</v>
      </c>
      <c r="C1065" s="363"/>
      <c r="D1065" s="450"/>
      <c r="E1065" s="62"/>
      <c r="F1065" s="363"/>
      <c r="G1065" s="62"/>
      <c r="H1065" s="453"/>
    </row>
    <row r="1066" spans="1:8" ht="19.5" customHeight="1">
      <c r="A1066" s="362" t="s">
        <v>889</v>
      </c>
      <c r="B1066" s="363">
        <v>0</v>
      </c>
      <c r="C1066" s="363"/>
      <c r="D1066" s="450"/>
      <c r="E1066" s="62"/>
      <c r="F1066" s="363"/>
      <c r="G1066" s="62"/>
      <c r="H1066" s="453"/>
    </row>
    <row r="1067" spans="1:8" ht="19.5" customHeight="1">
      <c r="A1067" s="362" t="s">
        <v>890</v>
      </c>
      <c r="B1067" s="363">
        <v>0</v>
      </c>
      <c r="C1067" s="363"/>
      <c r="D1067" s="450"/>
      <c r="E1067" s="62"/>
      <c r="F1067" s="363"/>
      <c r="G1067" s="62"/>
      <c r="H1067" s="453"/>
    </row>
    <row r="1068" spans="1:8" ht="19.5" customHeight="1">
      <c r="A1068" s="362" t="s">
        <v>891</v>
      </c>
      <c r="B1068" s="363">
        <v>0</v>
      </c>
      <c r="C1068" s="363"/>
      <c r="D1068" s="450"/>
      <c r="E1068" s="62"/>
      <c r="F1068" s="363"/>
      <c r="G1068" s="62"/>
      <c r="H1068" s="453"/>
    </row>
    <row r="1069" spans="1:8" ht="19.5" customHeight="1">
      <c r="A1069" s="362" t="s">
        <v>892</v>
      </c>
      <c r="B1069" s="363">
        <v>0</v>
      </c>
      <c r="C1069" s="363"/>
      <c r="D1069" s="450"/>
      <c r="E1069" s="62"/>
      <c r="F1069" s="363">
        <v>173</v>
      </c>
      <c r="G1069" s="62">
        <f aca="true" t="shared" si="202" ref="G1069:G1073">(D1069-F1069)/F1069*100</f>
        <v>-100</v>
      </c>
      <c r="H1069" s="453"/>
    </row>
    <row r="1070" spans="1:8" ht="19.5" customHeight="1">
      <c r="A1070" s="362" t="s">
        <v>893</v>
      </c>
      <c r="B1070" s="363">
        <v>137</v>
      </c>
      <c r="C1070" s="363">
        <f aca="true" t="shared" si="203" ref="C1070:F1070">C1071+C1081+C1087</f>
        <v>235</v>
      </c>
      <c r="D1070" s="363">
        <f t="shared" si="203"/>
        <v>347</v>
      </c>
      <c r="E1070" s="62">
        <f aca="true" t="shared" si="204" ref="E1070:E1073">D1070/C1070*100</f>
        <v>147.6595744680851</v>
      </c>
      <c r="F1070" s="363">
        <f t="shared" si="203"/>
        <v>2274</v>
      </c>
      <c r="G1070" s="62">
        <f t="shared" si="202"/>
        <v>-84.74054529463501</v>
      </c>
      <c r="H1070" s="453"/>
    </row>
    <row r="1071" spans="1:8" ht="19.5" customHeight="1">
      <c r="A1071" s="362" t="s">
        <v>894</v>
      </c>
      <c r="B1071" s="363">
        <v>136</v>
      </c>
      <c r="C1071" s="363">
        <f aca="true" t="shared" si="205" ref="C1071:F1071">SUM(C1072:C1080)</f>
        <v>234</v>
      </c>
      <c r="D1071" s="363">
        <f t="shared" si="205"/>
        <v>300</v>
      </c>
      <c r="E1071" s="62">
        <f t="shared" si="204"/>
        <v>128.2051282051282</v>
      </c>
      <c r="F1071" s="363">
        <f t="shared" si="205"/>
        <v>2260</v>
      </c>
      <c r="G1071" s="62">
        <f t="shared" si="202"/>
        <v>-86.72566371681415</v>
      </c>
      <c r="H1071" s="453"/>
    </row>
    <row r="1072" spans="1:8" ht="19.5" customHeight="1">
      <c r="A1072" s="362" t="s">
        <v>76</v>
      </c>
      <c r="B1072" s="363">
        <v>79</v>
      </c>
      <c r="C1072" s="363">
        <v>79</v>
      </c>
      <c r="D1072" s="363">
        <v>127</v>
      </c>
      <c r="E1072" s="62">
        <f t="shared" si="204"/>
        <v>160.75949367088606</v>
      </c>
      <c r="F1072" s="363">
        <v>112</v>
      </c>
      <c r="G1072" s="62">
        <f t="shared" si="202"/>
        <v>13.392857142857142</v>
      </c>
      <c r="H1072" s="453"/>
    </row>
    <row r="1073" spans="1:8" ht="19.5" customHeight="1">
      <c r="A1073" s="362" t="s">
        <v>77</v>
      </c>
      <c r="B1073" s="363">
        <v>11</v>
      </c>
      <c r="C1073" s="363">
        <v>109</v>
      </c>
      <c r="D1073" s="363">
        <v>11</v>
      </c>
      <c r="E1073" s="62">
        <f t="shared" si="204"/>
        <v>10.091743119266056</v>
      </c>
      <c r="F1073" s="363">
        <v>9</v>
      </c>
      <c r="G1073" s="62">
        <f t="shared" si="202"/>
        <v>22.22222222222222</v>
      </c>
      <c r="H1073" s="453"/>
    </row>
    <row r="1074" spans="1:8" ht="19.5" customHeight="1">
      <c r="A1074" s="362" t="s">
        <v>78</v>
      </c>
      <c r="B1074" s="363">
        <v>0</v>
      </c>
      <c r="C1074" s="363"/>
      <c r="D1074" s="450"/>
      <c r="E1074" s="62"/>
      <c r="F1074" s="363"/>
      <c r="G1074" s="62"/>
      <c r="H1074" s="453"/>
    </row>
    <row r="1075" spans="1:8" ht="19.5" customHeight="1">
      <c r="A1075" s="362" t="s">
        <v>895</v>
      </c>
      <c r="B1075" s="363">
        <v>0</v>
      </c>
      <c r="C1075" s="363"/>
      <c r="D1075" s="450"/>
      <c r="E1075" s="62"/>
      <c r="F1075" s="363"/>
      <c r="G1075" s="62"/>
      <c r="H1075" s="453"/>
    </row>
    <row r="1076" spans="1:8" ht="19.5" customHeight="1">
      <c r="A1076" s="362" t="s">
        <v>896</v>
      </c>
      <c r="B1076" s="363">
        <v>0</v>
      </c>
      <c r="C1076" s="363"/>
      <c r="D1076" s="450"/>
      <c r="E1076" s="62"/>
      <c r="F1076" s="363"/>
      <c r="G1076" s="62"/>
      <c r="H1076" s="453"/>
    </row>
    <row r="1077" spans="1:8" ht="19.5" customHeight="1">
      <c r="A1077" s="362" t="s">
        <v>897</v>
      </c>
      <c r="B1077" s="363">
        <v>0</v>
      </c>
      <c r="C1077" s="363"/>
      <c r="D1077" s="450"/>
      <c r="E1077" s="62"/>
      <c r="F1077" s="363"/>
      <c r="G1077" s="62"/>
      <c r="H1077" s="453"/>
    </row>
    <row r="1078" spans="1:8" ht="19.5" customHeight="1">
      <c r="A1078" s="362" t="s">
        <v>898</v>
      </c>
      <c r="B1078" s="363">
        <v>0</v>
      </c>
      <c r="C1078" s="363"/>
      <c r="D1078" s="450"/>
      <c r="E1078" s="62"/>
      <c r="F1078" s="363"/>
      <c r="G1078" s="62"/>
      <c r="H1078" s="453"/>
    </row>
    <row r="1079" spans="1:8" ht="19.5" customHeight="1">
      <c r="A1079" s="362" t="s">
        <v>85</v>
      </c>
      <c r="B1079" s="363">
        <v>0</v>
      </c>
      <c r="C1079" s="363"/>
      <c r="D1079" s="450"/>
      <c r="E1079" s="62"/>
      <c r="F1079" s="363"/>
      <c r="G1079" s="62"/>
      <c r="H1079" s="453"/>
    </row>
    <row r="1080" spans="1:8" ht="19.5" customHeight="1">
      <c r="A1080" s="362" t="s">
        <v>899</v>
      </c>
      <c r="B1080" s="363">
        <v>46</v>
      </c>
      <c r="C1080" s="363">
        <v>46</v>
      </c>
      <c r="D1080" s="363">
        <v>162</v>
      </c>
      <c r="E1080" s="62">
        <f>D1080/C1080*100</f>
        <v>352.17391304347825</v>
      </c>
      <c r="F1080" s="363">
        <v>2139</v>
      </c>
      <c r="G1080" s="62">
        <f>(D1080-F1080)/F1080*100</f>
        <v>-92.42636746143057</v>
      </c>
      <c r="H1080" s="453"/>
    </row>
    <row r="1081" spans="1:8" ht="19.5" customHeight="1">
      <c r="A1081" s="362" t="s">
        <v>900</v>
      </c>
      <c r="B1081" s="363">
        <v>0</v>
      </c>
      <c r="C1081" s="363">
        <f aca="true" t="shared" si="206" ref="C1081:F1081">SUM(C1082:C1086)</f>
        <v>0</v>
      </c>
      <c r="D1081" s="363">
        <f t="shared" si="206"/>
        <v>47</v>
      </c>
      <c r="E1081" s="62"/>
      <c r="F1081" s="363">
        <f t="shared" si="206"/>
        <v>14</v>
      </c>
      <c r="G1081" s="62">
        <f>(D1081-F1081)/F1081*100</f>
        <v>235.71428571428572</v>
      </c>
      <c r="H1081" s="453"/>
    </row>
    <row r="1082" spans="1:8" ht="19.5" customHeight="1">
      <c r="A1082" s="362" t="s">
        <v>76</v>
      </c>
      <c r="B1082" s="363">
        <v>0</v>
      </c>
      <c r="C1082" s="363"/>
      <c r="D1082" s="363"/>
      <c r="E1082" s="62"/>
      <c r="F1082" s="450"/>
      <c r="G1082" s="62"/>
      <c r="H1082" s="453"/>
    </row>
    <row r="1083" spans="1:8" ht="19.5" customHeight="1">
      <c r="A1083" s="362" t="s">
        <v>77</v>
      </c>
      <c r="B1083" s="363">
        <v>0</v>
      </c>
      <c r="C1083" s="363"/>
      <c r="D1083" s="363"/>
      <c r="E1083" s="62"/>
      <c r="F1083" s="450"/>
      <c r="G1083" s="62"/>
      <c r="H1083" s="453"/>
    </row>
    <row r="1084" spans="1:8" ht="19.5" customHeight="1">
      <c r="A1084" s="362" t="s">
        <v>78</v>
      </c>
      <c r="B1084" s="363">
        <v>0</v>
      </c>
      <c r="C1084" s="363"/>
      <c r="D1084" s="363"/>
      <c r="E1084" s="62"/>
      <c r="F1084" s="450"/>
      <c r="G1084" s="62"/>
      <c r="H1084" s="453"/>
    </row>
    <row r="1085" spans="1:8" ht="19.5" customHeight="1">
      <c r="A1085" s="362" t="s">
        <v>901</v>
      </c>
      <c r="B1085" s="363">
        <v>0</v>
      </c>
      <c r="C1085" s="363"/>
      <c r="D1085" s="363"/>
      <c r="E1085" s="62"/>
      <c r="F1085" s="450"/>
      <c r="G1085" s="62"/>
      <c r="H1085" s="453"/>
    </row>
    <row r="1086" spans="1:8" ht="19.5" customHeight="1">
      <c r="A1086" s="362" t="s">
        <v>902</v>
      </c>
      <c r="B1086" s="363">
        <v>0</v>
      </c>
      <c r="C1086" s="363"/>
      <c r="D1086" s="363">
        <v>47</v>
      </c>
      <c r="E1086" s="62"/>
      <c r="F1086" s="363">
        <v>14</v>
      </c>
      <c r="G1086" s="62">
        <f>(D1086-F1086)/F1086*100</f>
        <v>235.71428571428572</v>
      </c>
      <c r="H1086" s="453"/>
    </row>
    <row r="1087" spans="1:8" ht="19.5" customHeight="1">
      <c r="A1087" s="362" t="s">
        <v>903</v>
      </c>
      <c r="B1087" s="363">
        <v>1</v>
      </c>
      <c r="C1087" s="363">
        <f>SUM(C1088:C1089)</f>
        <v>1</v>
      </c>
      <c r="D1087" s="450"/>
      <c r="E1087" s="62">
        <f aca="true" t="shared" si="207" ref="E1087:E1092">D1087/C1087*100</f>
        <v>0</v>
      </c>
      <c r="F1087" s="450"/>
      <c r="G1087" s="62"/>
      <c r="H1087" s="453"/>
    </row>
    <row r="1088" spans="1:8" ht="19.5" customHeight="1">
      <c r="A1088" s="362" t="s">
        <v>904</v>
      </c>
      <c r="B1088" s="363">
        <v>0</v>
      </c>
      <c r="C1088" s="363"/>
      <c r="D1088" s="450"/>
      <c r="E1088" s="62"/>
      <c r="F1088" s="450"/>
      <c r="G1088" s="62"/>
      <c r="H1088" s="453"/>
    </row>
    <row r="1089" spans="1:8" ht="19.5" customHeight="1">
      <c r="A1089" s="362" t="s">
        <v>905</v>
      </c>
      <c r="B1089" s="363">
        <v>1</v>
      </c>
      <c r="C1089" s="363">
        <v>1</v>
      </c>
      <c r="D1089" s="450"/>
      <c r="E1089" s="62">
        <f t="shared" si="207"/>
        <v>0</v>
      </c>
      <c r="F1089" s="450"/>
      <c r="G1089" s="62"/>
      <c r="H1089" s="453"/>
    </row>
    <row r="1090" spans="1:8" ht="19.5" customHeight="1">
      <c r="A1090" s="362" t="s">
        <v>906</v>
      </c>
      <c r="B1090" s="363">
        <v>0</v>
      </c>
      <c r="C1090" s="363">
        <f aca="true" t="shared" si="208" ref="C1090:F1090">C1091+C1098+C1108+C1114+C1117</f>
        <v>72</v>
      </c>
      <c r="D1090" s="363">
        <f t="shared" si="208"/>
        <v>165</v>
      </c>
      <c r="E1090" s="62">
        <f t="shared" si="207"/>
        <v>229.16666666666666</v>
      </c>
      <c r="F1090" s="363">
        <f t="shared" si="208"/>
        <v>376</v>
      </c>
      <c r="G1090" s="62">
        <f>(D1090-F1090)/F1090*100</f>
        <v>-56.11702127659575</v>
      </c>
      <c r="H1090" s="453"/>
    </row>
    <row r="1091" spans="1:8" ht="19.5" customHeight="1">
      <c r="A1091" s="362" t="s">
        <v>907</v>
      </c>
      <c r="B1091" s="363">
        <v>0</v>
      </c>
      <c r="C1091" s="363">
        <f>SUM(C1092:C1097)</f>
        <v>41</v>
      </c>
      <c r="D1091" s="363">
        <f>SUM(D1092:D1097)</f>
        <v>116</v>
      </c>
      <c r="E1091" s="62">
        <f t="shared" si="207"/>
        <v>282.9268292682927</v>
      </c>
      <c r="F1091" s="363"/>
      <c r="G1091" s="62"/>
      <c r="H1091" s="453"/>
    </row>
    <row r="1092" spans="1:8" ht="19.5" customHeight="1">
      <c r="A1092" s="362" t="s">
        <v>76</v>
      </c>
      <c r="B1092" s="363">
        <v>0</v>
      </c>
      <c r="C1092" s="363">
        <v>41</v>
      </c>
      <c r="D1092" s="363">
        <v>64</v>
      </c>
      <c r="E1092" s="62">
        <f t="shared" si="207"/>
        <v>156.09756097560975</v>
      </c>
      <c r="F1092" s="363"/>
      <c r="G1092" s="62"/>
      <c r="H1092" s="453"/>
    </row>
    <row r="1093" spans="1:8" ht="19.5" customHeight="1">
      <c r="A1093" s="362" t="s">
        <v>77</v>
      </c>
      <c r="B1093" s="363">
        <v>0</v>
      </c>
      <c r="C1093" s="363"/>
      <c r="D1093" s="363">
        <v>52</v>
      </c>
      <c r="E1093" s="62"/>
      <c r="F1093" s="450"/>
      <c r="G1093" s="62"/>
      <c r="H1093" s="453"/>
    </row>
    <row r="1094" spans="1:8" ht="19.5" customHeight="1">
      <c r="A1094" s="362" t="s">
        <v>78</v>
      </c>
      <c r="B1094" s="363">
        <v>0</v>
      </c>
      <c r="C1094" s="363"/>
      <c r="D1094" s="450"/>
      <c r="E1094" s="62"/>
      <c r="F1094" s="450"/>
      <c r="G1094" s="62"/>
      <c r="H1094" s="453"/>
    </row>
    <row r="1095" spans="1:8" ht="19.5" customHeight="1">
      <c r="A1095" s="362" t="s">
        <v>908</v>
      </c>
      <c r="B1095" s="363">
        <v>0</v>
      </c>
      <c r="C1095" s="363"/>
      <c r="D1095" s="450"/>
      <c r="E1095" s="62"/>
      <c r="F1095" s="450"/>
      <c r="G1095" s="62"/>
      <c r="H1095" s="453"/>
    </row>
    <row r="1096" spans="1:8" ht="19.5" customHeight="1">
      <c r="A1096" s="362" t="s">
        <v>85</v>
      </c>
      <c r="B1096" s="363">
        <v>0</v>
      </c>
      <c r="C1096" s="363"/>
      <c r="D1096" s="450"/>
      <c r="E1096" s="62"/>
      <c r="F1096" s="450"/>
      <c r="G1096" s="62"/>
      <c r="H1096" s="453"/>
    </row>
    <row r="1097" spans="1:8" ht="19.5" customHeight="1">
      <c r="A1097" s="362" t="s">
        <v>909</v>
      </c>
      <c r="B1097" s="363">
        <v>0</v>
      </c>
      <c r="C1097" s="363"/>
      <c r="D1097" s="450"/>
      <c r="E1097" s="62"/>
      <c r="F1097" s="450"/>
      <c r="G1097" s="62"/>
      <c r="H1097" s="453"/>
    </row>
    <row r="1098" spans="1:8" ht="19.5" customHeight="1">
      <c r="A1098" s="362" t="s">
        <v>910</v>
      </c>
      <c r="B1098" s="363">
        <v>0</v>
      </c>
      <c r="C1098" s="363"/>
      <c r="D1098" s="450"/>
      <c r="E1098" s="62"/>
      <c r="F1098" s="450"/>
      <c r="G1098" s="62"/>
      <c r="H1098" s="453"/>
    </row>
    <row r="1099" spans="1:8" ht="19.5" customHeight="1">
      <c r="A1099" s="362" t="s">
        <v>911</v>
      </c>
      <c r="B1099" s="363">
        <v>0</v>
      </c>
      <c r="C1099" s="363"/>
      <c r="D1099" s="450"/>
      <c r="E1099" s="62"/>
      <c r="F1099" s="450"/>
      <c r="G1099" s="62"/>
      <c r="H1099" s="453"/>
    </row>
    <row r="1100" spans="1:8" ht="19.5" customHeight="1">
      <c r="A1100" s="362" t="s">
        <v>912</v>
      </c>
      <c r="B1100" s="363">
        <v>0</v>
      </c>
      <c r="C1100" s="363"/>
      <c r="D1100" s="450"/>
      <c r="E1100" s="62"/>
      <c r="F1100" s="450"/>
      <c r="G1100" s="62"/>
      <c r="H1100" s="453"/>
    </row>
    <row r="1101" spans="1:8" ht="19.5" customHeight="1">
      <c r="A1101" s="362" t="s">
        <v>913</v>
      </c>
      <c r="B1101" s="363">
        <v>0</v>
      </c>
      <c r="C1101" s="363"/>
      <c r="D1101" s="450"/>
      <c r="E1101" s="62"/>
      <c r="F1101" s="450"/>
      <c r="G1101" s="62"/>
      <c r="H1101" s="453"/>
    </row>
    <row r="1102" spans="1:8" ht="19.5" customHeight="1">
      <c r="A1102" s="362" t="s">
        <v>914</v>
      </c>
      <c r="B1102" s="363">
        <v>0</v>
      </c>
      <c r="C1102" s="363"/>
      <c r="D1102" s="450"/>
      <c r="E1102" s="62"/>
      <c r="F1102" s="450"/>
      <c r="G1102" s="62"/>
      <c r="H1102" s="453"/>
    </row>
    <row r="1103" spans="1:8" ht="19.5" customHeight="1">
      <c r="A1103" s="362" t="s">
        <v>915</v>
      </c>
      <c r="B1103" s="363">
        <v>0</v>
      </c>
      <c r="C1103" s="363"/>
      <c r="D1103" s="450"/>
      <c r="E1103" s="62"/>
      <c r="F1103" s="450"/>
      <c r="G1103" s="62"/>
      <c r="H1103" s="453"/>
    </row>
    <row r="1104" spans="1:8" ht="19.5" customHeight="1">
      <c r="A1104" s="362" t="s">
        <v>916</v>
      </c>
      <c r="B1104" s="363">
        <v>0</v>
      </c>
      <c r="C1104" s="363"/>
      <c r="D1104" s="450"/>
      <c r="E1104" s="62"/>
      <c r="F1104" s="450"/>
      <c r="G1104" s="62"/>
      <c r="H1104" s="453"/>
    </row>
    <row r="1105" spans="1:8" ht="19.5" customHeight="1">
      <c r="A1105" s="362" t="s">
        <v>917</v>
      </c>
      <c r="B1105" s="363">
        <v>0</v>
      </c>
      <c r="C1105" s="363"/>
      <c r="D1105" s="450"/>
      <c r="E1105" s="62"/>
      <c r="F1105" s="450"/>
      <c r="G1105" s="62"/>
      <c r="H1105" s="453"/>
    </row>
    <row r="1106" spans="1:8" ht="19.5" customHeight="1">
      <c r="A1106" s="362" t="s">
        <v>918</v>
      </c>
      <c r="B1106" s="363">
        <v>0</v>
      </c>
      <c r="C1106" s="363"/>
      <c r="D1106" s="450"/>
      <c r="E1106" s="62"/>
      <c r="F1106" s="450"/>
      <c r="G1106" s="62"/>
      <c r="H1106" s="453"/>
    </row>
    <row r="1107" spans="1:8" ht="19.5" customHeight="1">
      <c r="A1107" s="362" t="s">
        <v>919</v>
      </c>
      <c r="B1107" s="363">
        <v>0</v>
      </c>
      <c r="C1107" s="363"/>
      <c r="D1107" s="450"/>
      <c r="E1107" s="62"/>
      <c r="F1107" s="450"/>
      <c r="G1107" s="62"/>
      <c r="H1107" s="453"/>
    </row>
    <row r="1108" spans="1:8" ht="19.5" customHeight="1">
      <c r="A1108" s="362" t="s">
        <v>920</v>
      </c>
      <c r="B1108" s="363">
        <v>0</v>
      </c>
      <c r="C1108" s="363"/>
      <c r="D1108" s="450"/>
      <c r="E1108" s="62"/>
      <c r="F1108" s="363">
        <f>SUM(F1109:F1113)</f>
        <v>257</v>
      </c>
      <c r="G1108" s="62">
        <f>(D1108-F1108)/F1108*100</f>
        <v>-100</v>
      </c>
      <c r="H1108" s="453"/>
    </row>
    <row r="1109" spans="1:8" ht="19.5" customHeight="1">
      <c r="A1109" s="362" t="s">
        <v>921</v>
      </c>
      <c r="B1109" s="363">
        <v>0</v>
      </c>
      <c r="C1109" s="363"/>
      <c r="D1109" s="450"/>
      <c r="E1109" s="62"/>
      <c r="F1109" s="363"/>
      <c r="G1109" s="62"/>
      <c r="H1109" s="453"/>
    </row>
    <row r="1110" spans="1:8" ht="19.5" customHeight="1">
      <c r="A1110" s="362" t="s">
        <v>922</v>
      </c>
      <c r="B1110" s="363">
        <v>0</v>
      </c>
      <c r="C1110" s="363"/>
      <c r="D1110" s="450"/>
      <c r="E1110" s="62"/>
      <c r="F1110" s="363"/>
      <c r="G1110" s="62"/>
      <c r="H1110" s="453"/>
    </row>
    <row r="1111" spans="1:8" ht="19.5" customHeight="1">
      <c r="A1111" s="362" t="s">
        <v>923</v>
      </c>
      <c r="B1111" s="363">
        <v>0</v>
      </c>
      <c r="C1111" s="363"/>
      <c r="D1111" s="450"/>
      <c r="E1111" s="62"/>
      <c r="F1111" s="363"/>
      <c r="G1111" s="62"/>
      <c r="H1111" s="453"/>
    </row>
    <row r="1112" spans="1:8" ht="19.5" customHeight="1">
      <c r="A1112" s="362" t="s">
        <v>924</v>
      </c>
      <c r="B1112" s="363">
        <v>0</v>
      </c>
      <c r="C1112" s="363"/>
      <c r="D1112" s="450"/>
      <c r="E1112" s="62"/>
      <c r="F1112" s="363"/>
      <c r="G1112" s="62"/>
      <c r="H1112" s="453"/>
    </row>
    <row r="1113" spans="1:8" ht="19.5" customHeight="1">
      <c r="A1113" s="362" t="s">
        <v>925</v>
      </c>
      <c r="B1113" s="363">
        <v>0</v>
      </c>
      <c r="C1113" s="363"/>
      <c r="D1113" s="450"/>
      <c r="E1113" s="62"/>
      <c r="F1113" s="363">
        <v>257</v>
      </c>
      <c r="G1113" s="62">
        <f aca="true" t="shared" si="209" ref="G1113:G1118">(D1113-F1113)/F1113*100</f>
        <v>-100</v>
      </c>
      <c r="H1113" s="453"/>
    </row>
    <row r="1114" spans="1:8" ht="19.5" customHeight="1">
      <c r="A1114" s="362" t="s">
        <v>926</v>
      </c>
      <c r="B1114" s="363">
        <v>0</v>
      </c>
      <c r="C1114" s="363"/>
      <c r="D1114" s="450"/>
      <c r="E1114" s="62"/>
      <c r="F1114" s="363"/>
      <c r="G1114" s="62"/>
      <c r="H1114" s="453"/>
    </row>
    <row r="1115" spans="1:8" ht="19.5" customHeight="1">
      <c r="A1115" s="362" t="s">
        <v>927</v>
      </c>
      <c r="B1115" s="363">
        <v>0</v>
      </c>
      <c r="C1115" s="363"/>
      <c r="D1115" s="450"/>
      <c r="E1115" s="62"/>
      <c r="F1115" s="363"/>
      <c r="G1115" s="62"/>
      <c r="H1115" s="453"/>
    </row>
    <row r="1116" spans="1:8" ht="19.5" customHeight="1">
      <c r="A1116" s="362" t="s">
        <v>928</v>
      </c>
      <c r="B1116" s="363">
        <v>0</v>
      </c>
      <c r="C1116" s="363"/>
      <c r="D1116" s="450"/>
      <c r="E1116" s="62"/>
      <c r="F1116" s="363"/>
      <c r="G1116" s="62"/>
      <c r="H1116" s="453"/>
    </row>
    <row r="1117" spans="1:8" ht="19.5" customHeight="1">
      <c r="A1117" s="362" t="s">
        <v>929</v>
      </c>
      <c r="B1117" s="363">
        <v>0</v>
      </c>
      <c r="C1117" s="363">
        <f aca="true" t="shared" si="210" ref="C1117:F1117">C1118</f>
        <v>31</v>
      </c>
      <c r="D1117" s="363">
        <f t="shared" si="210"/>
        <v>49</v>
      </c>
      <c r="E1117" s="62">
        <f aca="true" t="shared" si="211" ref="E1117:E1123">D1117/C1117*100</f>
        <v>158.06451612903226</v>
      </c>
      <c r="F1117" s="363">
        <f t="shared" si="210"/>
        <v>119</v>
      </c>
      <c r="G1117" s="62">
        <f t="shared" si="209"/>
        <v>-58.82352941176471</v>
      </c>
      <c r="H1117" s="453"/>
    </row>
    <row r="1118" spans="1:8" ht="19.5" customHeight="1">
      <c r="A1118" s="362" t="s">
        <v>930</v>
      </c>
      <c r="B1118" s="363">
        <v>0</v>
      </c>
      <c r="C1118" s="363">
        <v>31</v>
      </c>
      <c r="D1118" s="363">
        <v>49</v>
      </c>
      <c r="E1118" s="62">
        <f t="shared" si="211"/>
        <v>158.06451612903226</v>
      </c>
      <c r="F1118" s="363">
        <v>119</v>
      </c>
      <c r="G1118" s="62">
        <f t="shared" si="209"/>
        <v>-58.82352941176471</v>
      </c>
      <c r="H1118" s="453"/>
    </row>
    <row r="1119" spans="1:8" ht="19.5" customHeight="1">
      <c r="A1119" s="362" t="s">
        <v>931</v>
      </c>
      <c r="B1119" s="363">
        <v>0</v>
      </c>
      <c r="C1119" s="363"/>
      <c r="D1119" s="450"/>
      <c r="E1119" s="62"/>
      <c r="F1119" s="450"/>
      <c r="G1119" s="62"/>
      <c r="H1119" s="453"/>
    </row>
    <row r="1120" spans="1:8" ht="19.5" customHeight="1">
      <c r="A1120" s="362" t="s">
        <v>932</v>
      </c>
      <c r="B1120" s="363">
        <v>497</v>
      </c>
      <c r="C1120" s="363">
        <f aca="true" t="shared" si="212" ref="C1120:F1120">C1121+C1140+C1142+C1145+C1160</f>
        <v>349</v>
      </c>
      <c r="D1120" s="363">
        <f t="shared" si="212"/>
        <v>3249</v>
      </c>
      <c r="E1120" s="62">
        <f t="shared" si="211"/>
        <v>930.945558739255</v>
      </c>
      <c r="F1120" s="363">
        <f t="shared" si="212"/>
        <v>5248</v>
      </c>
      <c r="G1120" s="62">
        <f aca="true" t="shared" si="213" ref="G1120:G1123">(D1120-F1120)/F1120*100</f>
        <v>-38.0907012195122</v>
      </c>
      <c r="H1120" s="453"/>
    </row>
    <row r="1121" spans="1:8" ht="19.5" customHeight="1">
      <c r="A1121" s="362" t="s">
        <v>933</v>
      </c>
      <c r="B1121" s="363">
        <v>398</v>
      </c>
      <c r="C1121" s="363">
        <f aca="true" t="shared" si="214" ref="C1121:F1121">SUM(C1122:C1139)</f>
        <v>311</v>
      </c>
      <c r="D1121" s="363">
        <f t="shared" si="214"/>
        <v>3198</v>
      </c>
      <c r="E1121" s="62">
        <f t="shared" si="211"/>
        <v>1028.2958199356915</v>
      </c>
      <c r="F1121" s="363">
        <f t="shared" si="214"/>
        <v>5153</v>
      </c>
      <c r="G1121" s="62">
        <f t="shared" si="213"/>
        <v>-37.93906462254997</v>
      </c>
      <c r="H1121" s="453"/>
    </row>
    <row r="1122" spans="1:8" ht="19.5" customHeight="1">
      <c r="A1122" s="362" t="s">
        <v>76</v>
      </c>
      <c r="B1122" s="363">
        <v>276</v>
      </c>
      <c r="C1122" s="363">
        <v>276</v>
      </c>
      <c r="D1122" s="363">
        <v>591</v>
      </c>
      <c r="E1122" s="62">
        <f t="shared" si="211"/>
        <v>214.1304347826087</v>
      </c>
      <c r="F1122" s="363">
        <v>415</v>
      </c>
      <c r="G1122" s="62">
        <f t="shared" si="213"/>
        <v>42.40963855421687</v>
      </c>
      <c r="H1122" s="453"/>
    </row>
    <row r="1123" spans="1:8" ht="19.5" customHeight="1">
      <c r="A1123" s="362" t="s">
        <v>77</v>
      </c>
      <c r="B1123" s="363">
        <v>15</v>
      </c>
      <c r="C1123" s="363">
        <v>15</v>
      </c>
      <c r="D1123" s="363"/>
      <c r="E1123" s="62">
        <f t="shared" si="211"/>
        <v>0</v>
      </c>
      <c r="F1123" s="363">
        <v>2</v>
      </c>
      <c r="G1123" s="62">
        <f t="shared" si="213"/>
        <v>-100</v>
      </c>
      <c r="H1123" s="453"/>
    </row>
    <row r="1124" spans="1:8" ht="19.5" customHeight="1">
      <c r="A1124" s="362" t="s">
        <v>78</v>
      </c>
      <c r="B1124" s="363">
        <v>0</v>
      </c>
      <c r="C1124" s="363"/>
      <c r="D1124" s="450"/>
      <c r="E1124" s="62"/>
      <c r="F1124" s="363"/>
      <c r="G1124" s="62"/>
      <c r="H1124" s="453"/>
    </row>
    <row r="1125" spans="1:8" ht="19.5" customHeight="1">
      <c r="A1125" s="362" t="s">
        <v>934</v>
      </c>
      <c r="B1125" s="363">
        <v>0</v>
      </c>
      <c r="C1125" s="363"/>
      <c r="D1125" s="450"/>
      <c r="E1125" s="62"/>
      <c r="F1125" s="450"/>
      <c r="G1125" s="62"/>
      <c r="H1125" s="453"/>
    </row>
    <row r="1126" spans="1:8" ht="19.5" customHeight="1">
      <c r="A1126" s="362" t="s">
        <v>935</v>
      </c>
      <c r="B1126" s="363">
        <v>0</v>
      </c>
      <c r="C1126" s="363"/>
      <c r="D1126" s="450"/>
      <c r="E1126" s="62"/>
      <c r="F1126" s="450"/>
      <c r="G1126" s="62"/>
      <c r="H1126" s="453"/>
    </row>
    <row r="1127" spans="1:8" ht="19.5" customHeight="1">
      <c r="A1127" s="362" t="s">
        <v>936</v>
      </c>
      <c r="B1127" s="363">
        <v>0</v>
      </c>
      <c r="C1127" s="363"/>
      <c r="D1127" s="450"/>
      <c r="E1127" s="62"/>
      <c r="F1127" s="450"/>
      <c r="G1127" s="62"/>
      <c r="H1127" s="453"/>
    </row>
    <row r="1128" spans="1:8" ht="19.5" customHeight="1">
      <c r="A1128" s="362" t="s">
        <v>937</v>
      </c>
      <c r="B1128" s="363">
        <v>0</v>
      </c>
      <c r="C1128" s="363"/>
      <c r="D1128" s="450"/>
      <c r="E1128" s="62"/>
      <c r="F1128" s="450"/>
      <c r="G1128" s="62"/>
      <c r="H1128" s="453"/>
    </row>
    <row r="1129" spans="1:8" ht="19.5" customHeight="1">
      <c r="A1129" s="362" t="s">
        <v>938</v>
      </c>
      <c r="B1129" s="363">
        <v>0</v>
      </c>
      <c r="C1129" s="363"/>
      <c r="D1129" s="450"/>
      <c r="E1129" s="62"/>
      <c r="F1129" s="450"/>
      <c r="G1129" s="62"/>
      <c r="H1129" s="453"/>
    </row>
    <row r="1130" spans="1:8" ht="19.5" customHeight="1">
      <c r="A1130" s="362" t="s">
        <v>939</v>
      </c>
      <c r="B1130" s="363">
        <v>0</v>
      </c>
      <c r="C1130" s="363"/>
      <c r="D1130" s="450"/>
      <c r="E1130" s="62"/>
      <c r="F1130" s="450"/>
      <c r="G1130" s="62"/>
      <c r="H1130" s="453"/>
    </row>
    <row r="1131" spans="1:8" ht="19.5" customHeight="1">
      <c r="A1131" s="362" t="s">
        <v>940</v>
      </c>
      <c r="B1131" s="363">
        <v>0</v>
      </c>
      <c r="C1131" s="363"/>
      <c r="D1131" s="363">
        <v>704</v>
      </c>
      <c r="E1131" s="62"/>
      <c r="F1131" s="363">
        <v>2782</v>
      </c>
      <c r="G1131" s="62">
        <f>(D1131-F1131)/F1131*100</f>
        <v>-74.69446441409058</v>
      </c>
      <c r="H1131" s="453"/>
    </row>
    <row r="1132" spans="1:8" ht="19.5" customHeight="1">
      <c r="A1132" s="362" t="s">
        <v>941</v>
      </c>
      <c r="B1132" s="363">
        <v>0</v>
      </c>
      <c r="C1132" s="363"/>
      <c r="D1132" s="363"/>
      <c r="E1132" s="62"/>
      <c r="F1132" s="363"/>
      <c r="G1132" s="62"/>
      <c r="H1132" s="453"/>
    </row>
    <row r="1133" spans="1:8" ht="19.5" customHeight="1">
      <c r="A1133" s="362" t="s">
        <v>942</v>
      </c>
      <c r="B1133" s="363">
        <v>0</v>
      </c>
      <c r="C1133" s="363"/>
      <c r="D1133" s="363"/>
      <c r="E1133" s="62"/>
      <c r="F1133" s="363"/>
      <c r="G1133" s="62"/>
      <c r="H1133" s="453"/>
    </row>
    <row r="1134" spans="1:8" ht="19.5" customHeight="1">
      <c r="A1134" s="362" t="s">
        <v>943</v>
      </c>
      <c r="B1134" s="363">
        <v>0</v>
      </c>
      <c r="C1134" s="363"/>
      <c r="D1134" s="363">
        <v>507</v>
      </c>
      <c r="E1134" s="62"/>
      <c r="F1134" s="363"/>
      <c r="G1134" s="62"/>
      <c r="H1134" s="453"/>
    </row>
    <row r="1135" spans="1:8" ht="19.5" customHeight="1">
      <c r="A1135" s="362" t="s">
        <v>944</v>
      </c>
      <c r="B1135" s="363">
        <v>0</v>
      </c>
      <c r="C1135" s="363"/>
      <c r="D1135" s="450"/>
      <c r="E1135" s="62"/>
      <c r="F1135" s="363"/>
      <c r="G1135" s="62"/>
      <c r="H1135" s="453"/>
    </row>
    <row r="1136" spans="1:8" ht="19.5" customHeight="1">
      <c r="A1136" s="362" t="s">
        <v>945</v>
      </c>
      <c r="B1136" s="363">
        <v>0</v>
      </c>
      <c r="C1136" s="363"/>
      <c r="D1136" s="450"/>
      <c r="E1136" s="62"/>
      <c r="F1136" s="363"/>
      <c r="G1136" s="62"/>
      <c r="H1136" s="453"/>
    </row>
    <row r="1137" spans="1:8" ht="19.5" customHeight="1">
      <c r="A1137" s="362" t="s">
        <v>946</v>
      </c>
      <c r="B1137" s="363">
        <v>0</v>
      </c>
      <c r="C1137" s="363"/>
      <c r="D1137" s="450"/>
      <c r="E1137" s="62"/>
      <c r="F1137" s="363"/>
      <c r="G1137" s="62"/>
      <c r="H1137" s="453"/>
    </row>
    <row r="1138" spans="1:8" ht="19.5" customHeight="1">
      <c r="A1138" s="362" t="s">
        <v>85</v>
      </c>
      <c r="B1138" s="363">
        <v>0</v>
      </c>
      <c r="C1138" s="363"/>
      <c r="D1138" s="450"/>
      <c r="E1138" s="62"/>
      <c r="F1138" s="363"/>
      <c r="G1138" s="62"/>
      <c r="H1138" s="453"/>
    </row>
    <row r="1139" spans="1:8" ht="19.5" customHeight="1">
      <c r="A1139" s="362" t="s">
        <v>947</v>
      </c>
      <c r="B1139" s="363">
        <v>107</v>
      </c>
      <c r="C1139" s="363">
        <v>20</v>
      </c>
      <c r="D1139" s="363">
        <v>1396</v>
      </c>
      <c r="E1139" s="62">
        <f>D1139/C1139*100</f>
        <v>6980</v>
      </c>
      <c r="F1139" s="363">
        <v>1954</v>
      </c>
      <c r="G1139" s="62">
        <f>(D1139-F1139)/F1139*100</f>
        <v>-28.556806550665303</v>
      </c>
      <c r="H1139" s="453"/>
    </row>
    <row r="1140" spans="1:8" ht="19.5" customHeight="1">
      <c r="A1140" s="362" t="s">
        <v>948</v>
      </c>
      <c r="B1140" s="363">
        <v>0</v>
      </c>
      <c r="C1140" s="363"/>
      <c r="D1140" s="363"/>
      <c r="E1140" s="62"/>
      <c r="F1140" s="450"/>
      <c r="G1140" s="62"/>
      <c r="H1140" s="453"/>
    </row>
    <row r="1141" spans="1:8" ht="19.5" customHeight="1">
      <c r="A1141" s="362" t="s">
        <v>76</v>
      </c>
      <c r="B1141" s="363">
        <v>0</v>
      </c>
      <c r="C1141" s="363"/>
      <c r="D1141" s="363"/>
      <c r="E1141" s="62"/>
      <c r="F1141" s="450"/>
      <c r="G1141" s="62"/>
      <c r="H1141" s="453"/>
    </row>
    <row r="1142" spans="1:8" ht="19.5" customHeight="1">
      <c r="A1142" s="362" t="s">
        <v>949</v>
      </c>
      <c r="B1142" s="363">
        <v>0</v>
      </c>
      <c r="C1142" s="363"/>
      <c r="D1142" s="363"/>
      <c r="E1142" s="62"/>
      <c r="F1142" s="450"/>
      <c r="G1142" s="62"/>
      <c r="H1142" s="453"/>
    </row>
    <row r="1143" spans="1:8" ht="19.5" customHeight="1">
      <c r="A1143" s="362" t="s">
        <v>76</v>
      </c>
      <c r="B1143" s="363">
        <v>0</v>
      </c>
      <c r="C1143" s="363"/>
      <c r="D1143" s="363"/>
      <c r="E1143" s="62"/>
      <c r="F1143" s="450"/>
      <c r="G1143" s="62"/>
      <c r="H1143" s="453"/>
    </row>
    <row r="1144" spans="1:8" ht="19.5" customHeight="1">
      <c r="A1144" s="362" t="s">
        <v>950</v>
      </c>
      <c r="B1144" s="363">
        <v>0</v>
      </c>
      <c r="C1144" s="363"/>
      <c r="D1144" s="363"/>
      <c r="E1144" s="62"/>
      <c r="F1144" s="450"/>
      <c r="G1144" s="62"/>
      <c r="H1144" s="453"/>
    </row>
    <row r="1145" spans="1:8" ht="19.5" customHeight="1">
      <c r="A1145" s="362" t="s">
        <v>951</v>
      </c>
      <c r="B1145" s="363">
        <v>99</v>
      </c>
      <c r="C1145" s="363">
        <f aca="true" t="shared" si="215" ref="C1145:F1145">SUM(C1146:C1159)</f>
        <v>38</v>
      </c>
      <c r="D1145" s="363">
        <f t="shared" si="215"/>
        <v>51</v>
      </c>
      <c r="E1145" s="62">
        <f>D1145/C1145*100</f>
        <v>134.21052631578948</v>
      </c>
      <c r="F1145" s="363">
        <f t="shared" si="215"/>
        <v>92</v>
      </c>
      <c r="G1145" s="62">
        <f>(D1145-F1145)/F1145*100</f>
        <v>-44.565217391304344</v>
      </c>
      <c r="H1145" s="453"/>
    </row>
    <row r="1146" spans="1:8" ht="19.5" customHeight="1">
      <c r="A1146" s="362" t="s">
        <v>76</v>
      </c>
      <c r="B1146" s="363">
        <v>49</v>
      </c>
      <c r="C1146" s="363">
        <v>38</v>
      </c>
      <c r="D1146" s="363">
        <v>51</v>
      </c>
      <c r="E1146" s="62">
        <f>D1146/C1146*100</f>
        <v>134.21052631578948</v>
      </c>
      <c r="F1146" s="363">
        <v>37</v>
      </c>
      <c r="G1146" s="62">
        <f>(D1146-F1146)/F1146*100</f>
        <v>37.83783783783784</v>
      </c>
      <c r="H1146" s="453"/>
    </row>
    <row r="1147" spans="1:8" ht="19.5" customHeight="1">
      <c r="A1147" s="362" t="s">
        <v>77</v>
      </c>
      <c r="B1147" s="363">
        <v>50</v>
      </c>
      <c r="C1147" s="363">
        <v>0</v>
      </c>
      <c r="D1147" s="363"/>
      <c r="E1147" s="62"/>
      <c r="F1147" s="450"/>
      <c r="G1147" s="62"/>
      <c r="H1147" s="453"/>
    </row>
    <row r="1148" spans="1:8" ht="19.5" customHeight="1">
      <c r="A1148" s="362" t="s">
        <v>78</v>
      </c>
      <c r="B1148" s="363">
        <v>0</v>
      </c>
      <c r="C1148" s="363"/>
      <c r="D1148" s="450"/>
      <c r="E1148" s="62"/>
      <c r="F1148" s="450"/>
      <c r="G1148" s="62"/>
      <c r="H1148" s="453"/>
    </row>
    <row r="1149" spans="1:8" ht="19.5" customHeight="1">
      <c r="A1149" s="362" t="s">
        <v>952</v>
      </c>
      <c r="B1149" s="363">
        <v>0</v>
      </c>
      <c r="C1149" s="363"/>
      <c r="D1149" s="450"/>
      <c r="E1149" s="62"/>
      <c r="F1149" s="450"/>
      <c r="G1149" s="62"/>
      <c r="H1149" s="453"/>
    </row>
    <row r="1150" spans="1:8" ht="19.5" customHeight="1">
      <c r="A1150" s="362" t="s">
        <v>953</v>
      </c>
      <c r="B1150" s="363">
        <v>0</v>
      </c>
      <c r="C1150" s="363"/>
      <c r="D1150" s="450"/>
      <c r="E1150" s="62"/>
      <c r="F1150" s="450"/>
      <c r="G1150" s="62"/>
      <c r="H1150" s="453"/>
    </row>
    <row r="1151" spans="1:8" ht="19.5" customHeight="1">
      <c r="A1151" s="362" t="s">
        <v>954</v>
      </c>
      <c r="B1151" s="363">
        <v>0</v>
      </c>
      <c r="C1151" s="363"/>
      <c r="D1151" s="450"/>
      <c r="E1151" s="62"/>
      <c r="F1151" s="450"/>
      <c r="G1151" s="62"/>
      <c r="H1151" s="453"/>
    </row>
    <row r="1152" spans="1:8" ht="19.5" customHeight="1">
      <c r="A1152" s="362" t="s">
        <v>955</v>
      </c>
      <c r="B1152" s="363">
        <v>0</v>
      </c>
      <c r="C1152" s="363"/>
      <c r="D1152" s="450"/>
      <c r="E1152" s="62"/>
      <c r="F1152" s="450"/>
      <c r="G1152" s="62"/>
      <c r="H1152" s="453"/>
    </row>
    <row r="1153" spans="1:8" ht="19.5" customHeight="1">
      <c r="A1153" s="362" t="s">
        <v>956</v>
      </c>
      <c r="B1153" s="363">
        <v>0</v>
      </c>
      <c r="C1153" s="363"/>
      <c r="D1153" s="450"/>
      <c r="E1153" s="62"/>
      <c r="F1153" s="450"/>
      <c r="G1153" s="62"/>
      <c r="H1153" s="453"/>
    </row>
    <row r="1154" spans="1:8" ht="19.5" customHeight="1">
      <c r="A1154" s="362" t="s">
        <v>957</v>
      </c>
      <c r="B1154" s="363">
        <v>0</v>
      </c>
      <c r="C1154" s="363"/>
      <c r="D1154" s="450"/>
      <c r="E1154" s="62"/>
      <c r="F1154" s="450"/>
      <c r="G1154" s="62"/>
      <c r="H1154" s="453"/>
    </row>
    <row r="1155" spans="1:8" ht="19.5" customHeight="1">
      <c r="A1155" s="362" t="s">
        <v>958</v>
      </c>
      <c r="B1155" s="363">
        <v>0</v>
      </c>
      <c r="C1155" s="363"/>
      <c r="D1155" s="450"/>
      <c r="E1155" s="62"/>
      <c r="F1155" s="450"/>
      <c r="G1155" s="62"/>
      <c r="H1155" s="453"/>
    </row>
    <row r="1156" spans="1:8" ht="19.5" customHeight="1">
      <c r="A1156" s="362" t="s">
        <v>959</v>
      </c>
      <c r="B1156" s="363">
        <v>0</v>
      </c>
      <c r="C1156" s="363"/>
      <c r="D1156" s="450"/>
      <c r="E1156" s="62"/>
      <c r="F1156" s="450"/>
      <c r="G1156" s="62"/>
      <c r="H1156" s="453"/>
    </row>
    <row r="1157" spans="1:8" ht="19.5" customHeight="1">
      <c r="A1157" s="362" t="s">
        <v>960</v>
      </c>
      <c r="B1157" s="363">
        <v>0</v>
      </c>
      <c r="C1157" s="363"/>
      <c r="D1157" s="450"/>
      <c r="E1157" s="62"/>
      <c r="F1157" s="450"/>
      <c r="G1157" s="62"/>
      <c r="H1157" s="453"/>
    </row>
    <row r="1158" spans="1:8" ht="19.5" customHeight="1">
      <c r="A1158" s="362" t="s">
        <v>961</v>
      </c>
      <c r="B1158" s="363">
        <v>0</v>
      </c>
      <c r="C1158" s="363"/>
      <c r="D1158" s="450"/>
      <c r="E1158" s="62"/>
      <c r="F1158" s="450"/>
      <c r="G1158" s="62"/>
      <c r="H1158" s="453"/>
    </row>
    <row r="1159" spans="1:8" ht="19.5" customHeight="1">
      <c r="A1159" s="362" t="s">
        <v>962</v>
      </c>
      <c r="B1159" s="363">
        <v>0</v>
      </c>
      <c r="C1159" s="363"/>
      <c r="D1159" s="450"/>
      <c r="E1159" s="62"/>
      <c r="F1159" s="363">
        <v>55</v>
      </c>
      <c r="G1159" s="62">
        <f aca="true" t="shared" si="216" ref="G1159:G1163">(D1159-F1159)/F1159*100</f>
        <v>-100</v>
      </c>
      <c r="H1159" s="453"/>
    </row>
    <row r="1160" spans="1:8" ht="19.5" customHeight="1">
      <c r="A1160" s="362" t="s">
        <v>963</v>
      </c>
      <c r="B1160" s="363">
        <v>0</v>
      </c>
      <c r="C1160" s="363"/>
      <c r="D1160" s="450"/>
      <c r="E1160" s="62"/>
      <c r="F1160" s="363">
        <f>F1161</f>
        <v>3</v>
      </c>
      <c r="G1160" s="62">
        <f t="shared" si="216"/>
        <v>-100</v>
      </c>
      <c r="H1160" s="453"/>
    </row>
    <row r="1161" spans="1:8" ht="19.5" customHeight="1">
      <c r="A1161" s="362" t="s">
        <v>964</v>
      </c>
      <c r="B1161" s="363">
        <v>0</v>
      </c>
      <c r="C1161" s="363"/>
      <c r="D1161" s="450"/>
      <c r="E1161" s="62"/>
      <c r="F1161" s="363">
        <v>3</v>
      </c>
      <c r="G1161" s="62">
        <f t="shared" si="216"/>
        <v>-100</v>
      </c>
      <c r="H1161" s="453"/>
    </row>
    <row r="1162" spans="1:8" ht="19.5" customHeight="1">
      <c r="A1162" s="362" t="s">
        <v>965</v>
      </c>
      <c r="B1162" s="363">
        <v>3948</v>
      </c>
      <c r="C1162" s="363">
        <f aca="true" t="shared" si="217" ref="C1162:F1162">C1163+C1172+C1176</f>
        <v>6165</v>
      </c>
      <c r="D1162" s="363">
        <f t="shared" si="217"/>
        <v>4515</v>
      </c>
      <c r="E1162" s="62">
        <f aca="true" t="shared" si="218" ref="E1162:E1166">D1162/C1162*100</f>
        <v>73.2360097323601</v>
      </c>
      <c r="F1162" s="363">
        <f t="shared" si="217"/>
        <v>5369</v>
      </c>
      <c r="G1162" s="62">
        <f t="shared" si="216"/>
        <v>-15.90612777053455</v>
      </c>
      <c r="H1162" s="453"/>
    </row>
    <row r="1163" spans="1:8" ht="19.5" customHeight="1">
      <c r="A1163" s="362" t="s">
        <v>966</v>
      </c>
      <c r="B1163" s="363">
        <v>127</v>
      </c>
      <c r="C1163" s="363">
        <f aca="true" t="shared" si="219" ref="C1163:F1163">SUM(C1164:C1171)</f>
        <v>2344</v>
      </c>
      <c r="D1163" s="363">
        <f t="shared" si="219"/>
        <v>2061</v>
      </c>
      <c r="E1163" s="62">
        <f t="shared" si="218"/>
        <v>87.92662116040955</v>
      </c>
      <c r="F1163" s="363">
        <f t="shared" si="219"/>
        <v>3303</v>
      </c>
      <c r="G1163" s="62">
        <f t="shared" si="216"/>
        <v>-37.60217983651226</v>
      </c>
      <c r="H1163" s="453"/>
    </row>
    <row r="1164" spans="1:8" ht="19.5" customHeight="1">
      <c r="A1164" s="362" t="s">
        <v>967</v>
      </c>
      <c r="B1164" s="363">
        <v>0</v>
      </c>
      <c r="C1164" s="363"/>
      <c r="D1164" s="450"/>
      <c r="E1164" s="62"/>
      <c r="F1164" s="363"/>
      <c r="G1164" s="62"/>
      <c r="H1164" s="453"/>
    </row>
    <row r="1165" spans="1:8" ht="19.5" customHeight="1">
      <c r="A1165" s="362" t="s">
        <v>968</v>
      </c>
      <c r="B1165" s="363">
        <v>0</v>
      </c>
      <c r="C1165" s="363"/>
      <c r="D1165" s="450"/>
      <c r="E1165" s="62"/>
      <c r="F1165" s="450"/>
      <c r="G1165" s="62"/>
      <c r="H1165" s="453"/>
    </row>
    <row r="1166" spans="1:8" ht="19.5" customHeight="1">
      <c r="A1166" s="362" t="s">
        <v>969</v>
      </c>
      <c r="B1166" s="363">
        <v>127</v>
      </c>
      <c r="C1166" s="363">
        <v>874</v>
      </c>
      <c r="D1166" s="363">
        <v>592</v>
      </c>
      <c r="E1166" s="62">
        <f t="shared" si="218"/>
        <v>67.7345537757437</v>
      </c>
      <c r="F1166" s="363">
        <v>846</v>
      </c>
      <c r="G1166" s="62">
        <f>(D1166-F1166)/F1166*100</f>
        <v>-30.023640661938533</v>
      </c>
      <c r="H1166" s="453"/>
    </row>
    <row r="1167" spans="1:8" ht="19.5" customHeight="1">
      <c r="A1167" s="362" t="s">
        <v>970</v>
      </c>
      <c r="B1167" s="363">
        <v>0</v>
      </c>
      <c r="C1167" s="363"/>
      <c r="D1167" s="450"/>
      <c r="E1167" s="62"/>
      <c r="F1167" s="363"/>
      <c r="G1167" s="62"/>
      <c r="H1167" s="453"/>
    </row>
    <row r="1168" spans="1:8" ht="19.5" customHeight="1">
      <c r="A1168" s="362" t="s">
        <v>971</v>
      </c>
      <c r="B1168" s="363">
        <v>0</v>
      </c>
      <c r="C1168" s="363">
        <v>1470</v>
      </c>
      <c r="D1168" s="363">
        <v>1469</v>
      </c>
      <c r="E1168" s="62">
        <f aca="true" t="shared" si="220" ref="E1168:E1173">D1168/C1168*100</f>
        <v>99.93197278911565</v>
      </c>
      <c r="F1168" s="363">
        <v>2457</v>
      </c>
      <c r="G1168" s="62">
        <f aca="true" t="shared" si="221" ref="G1168:G1173">(D1168-F1168)/F1168*100</f>
        <v>-40.21164021164021</v>
      </c>
      <c r="H1168" s="453"/>
    </row>
    <row r="1169" spans="1:8" ht="19.5" customHeight="1">
      <c r="A1169" s="362" t="s">
        <v>972</v>
      </c>
      <c r="B1169" s="363">
        <v>0</v>
      </c>
      <c r="C1169" s="363"/>
      <c r="D1169" s="450"/>
      <c r="E1169" s="62"/>
      <c r="F1169" s="450"/>
      <c r="G1169" s="62"/>
      <c r="H1169" s="453"/>
    </row>
    <row r="1170" spans="1:8" ht="19.5" customHeight="1">
      <c r="A1170" s="362" t="s">
        <v>973</v>
      </c>
      <c r="B1170" s="363">
        <v>0</v>
      </c>
      <c r="C1170" s="363"/>
      <c r="D1170" s="450"/>
      <c r="E1170" s="62"/>
      <c r="F1170" s="450"/>
      <c r="G1170" s="62"/>
      <c r="H1170" s="453"/>
    </row>
    <row r="1171" spans="1:8" ht="19.5" customHeight="1">
      <c r="A1171" s="362" t="s">
        <v>974</v>
      </c>
      <c r="B1171" s="363">
        <v>0</v>
      </c>
      <c r="C1171" s="363"/>
      <c r="D1171" s="450"/>
      <c r="E1171" s="62"/>
      <c r="F1171" s="450"/>
      <c r="G1171" s="62"/>
      <c r="H1171" s="453"/>
    </row>
    <row r="1172" spans="1:8" ht="19.5" customHeight="1">
      <c r="A1172" s="362" t="s">
        <v>975</v>
      </c>
      <c r="B1172" s="363">
        <v>3821</v>
      </c>
      <c r="C1172" s="363">
        <f aca="true" t="shared" si="222" ref="C1172:F1172">SUM(C1173:C1175)</f>
        <v>3821</v>
      </c>
      <c r="D1172" s="363">
        <f t="shared" si="222"/>
        <v>2454</v>
      </c>
      <c r="E1172" s="62">
        <f t="shared" si="220"/>
        <v>64.22402512431302</v>
      </c>
      <c r="F1172" s="363">
        <f t="shared" si="222"/>
        <v>2066</v>
      </c>
      <c r="G1172" s="62">
        <f t="shared" si="221"/>
        <v>18.78025169409487</v>
      </c>
      <c r="H1172" s="453"/>
    </row>
    <row r="1173" spans="1:8" ht="19.5" customHeight="1">
      <c r="A1173" s="362" t="s">
        <v>976</v>
      </c>
      <c r="B1173" s="363">
        <v>3821</v>
      </c>
      <c r="C1173" s="363">
        <v>3821</v>
      </c>
      <c r="D1173" s="363">
        <v>2454</v>
      </c>
      <c r="E1173" s="62">
        <f t="shared" si="220"/>
        <v>64.22402512431302</v>
      </c>
      <c r="F1173" s="363">
        <v>2066</v>
      </c>
      <c r="G1173" s="62">
        <f t="shared" si="221"/>
        <v>18.78025169409487</v>
      </c>
      <c r="H1173" s="453"/>
    </row>
    <row r="1174" spans="1:8" ht="19.5" customHeight="1">
      <c r="A1174" s="362" t="s">
        <v>977</v>
      </c>
      <c r="B1174" s="363">
        <v>0</v>
      </c>
      <c r="C1174" s="363"/>
      <c r="D1174" s="450"/>
      <c r="E1174" s="62"/>
      <c r="F1174" s="450"/>
      <c r="G1174" s="62"/>
      <c r="H1174" s="453"/>
    </row>
    <row r="1175" spans="1:8" ht="19.5" customHeight="1">
      <c r="A1175" s="362" t="s">
        <v>978</v>
      </c>
      <c r="B1175" s="363">
        <v>0</v>
      </c>
      <c r="C1175" s="363"/>
      <c r="D1175" s="450"/>
      <c r="E1175" s="62"/>
      <c r="F1175" s="450"/>
      <c r="G1175" s="62"/>
      <c r="H1175" s="453"/>
    </row>
    <row r="1176" spans="1:8" ht="19.5" customHeight="1">
      <c r="A1176" s="362" t="s">
        <v>979</v>
      </c>
      <c r="B1176" s="363">
        <v>0</v>
      </c>
      <c r="C1176" s="363"/>
      <c r="D1176" s="450"/>
      <c r="E1176" s="62"/>
      <c r="F1176" s="450"/>
      <c r="G1176" s="62"/>
      <c r="H1176" s="453"/>
    </row>
    <row r="1177" spans="1:8" ht="19.5" customHeight="1">
      <c r="A1177" s="362" t="s">
        <v>980</v>
      </c>
      <c r="B1177" s="363">
        <v>0</v>
      </c>
      <c r="C1177" s="363"/>
      <c r="D1177" s="450"/>
      <c r="E1177" s="62"/>
      <c r="F1177" s="450"/>
      <c r="G1177" s="62"/>
      <c r="H1177" s="453"/>
    </row>
    <row r="1178" spans="1:8" ht="19.5" customHeight="1">
      <c r="A1178" s="362" t="s">
        <v>981</v>
      </c>
      <c r="B1178" s="363">
        <v>0</v>
      </c>
      <c r="C1178" s="363"/>
      <c r="D1178" s="450"/>
      <c r="E1178" s="62"/>
      <c r="F1178" s="450"/>
      <c r="G1178" s="62"/>
      <c r="H1178" s="453"/>
    </row>
    <row r="1179" spans="1:8" ht="19.5" customHeight="1">
      <c r="A1179" s="362" t="s">
        <v>982</v>
      </c>
      <c r="B1179" s="363">
        <v>0</v>
      </c>
      <c r="C1179" s="363"/>
      <c r="D1179" s="450"/>
      <c r="E1179" s="62"/>
      <c r="F1179" s="450"/>
      <c r="G1179" s="62"/>
      <c r="H1179" s="453"/>
    </row>
    <row r="1180" spans="1:8" ht="19.5" customHeight="1">
      <c r="A1180" s="362" t="s">
        <v>983</v>
      </c>
      <c r="B1180" s="363">
        <v>252</v>
      </c>
      <c r="C1180" s="363">
        <f aca="true" t="shared" si="223" ref="C1180:F1180">C1181+C1196+C1210+C1215+C1221</f>
        <v>219</v>
      </c>
      <c r="D1180" s="363">
        <f t="shared" si="223"/>
        <v>202</v>
      </c>
      <c r="E1180" s="62">
        <f aca="true" t="shared" si="224" ref="E1180:E1183">D1180/C1180*100</f>
        <v>92.23744292237443</v>
      </c>
      <c r="F1180" s="363">
        <f t="shared" si="223"/>
        <v>1364</v>
      </c>
      <c r="G1180" s="62">
        <f aca="true" t="shared" si="225" ref="G1180:G1182">(D1180-F1180)/F1180*100</f>
        <v>-85.19061583577712</v>
      </c>
      <c r="H1180" s="453"/>
    </row>
    <row r="1181" spans="1:8" ht="19.5" customHeight="1">
      <c r="A1181" s="362" t="s">
        <v>984</v>
      </c>
      <c r="B1181" s="363">
        <v>252</v>
      </c>
      <c r="C1181" s="363">
        <f aca="true" t="shared" si="226" ref="C1181:F1181">SUM(C1182:C1195)</f>
        <v>219</v>
      </c>
      <c r="D1181" s="363">
        <f t="shared" si="226"/>
        <v>202</v>
      </c>
      <c r="E1181" s="62">
        <f t="shared" si="224"/>
        <v>92.23744292237443</v>
      </c>
      <c r="F1181" s="363">
        <f t="shared" si="226"/>
        <v>1094</v>
      </c>
      <c r="G1181" s="62">
        <f t="shared" si="225"/>
        <v>-81.53564899451554</v>
      </c>
      <c r="H1181" s="453"/>
    </row>
    <row r="1182" spans="1:8" ht="19.5" customHeight="1">
      <c r="A1182" s="362" t="s">
        <v>76</v>
      </c>
      <c r="B1182" s="363">
        <v>216</v>
      </c>
      <c r="C1182" s="363">
        <v>216</v>
      </c>
      <c r="D1182" s="363">
        <v>172</v>
      </c>
      <c r="E1182" s="62">
        <f t="shared" si="224"/>
        <v>79.62962962962963</v>
      </c>
      <c r="F1182" s="363">
        <v>167</v>
      </c>
      <c r="G1182" s="62">
        <f t="shared" si="225"/>
        <v>2.9940119760479043</v>
      </c>
      <c r="H1182" s="453"/>
    </row>
    <row r="1183" spans="1:8" ht="19.5" customHeight="1">
      <c r="A1183" s="362" t="s">
        <v>77</v>
      </c>
      <c r="B1183" s="363">
        <v>16</v>
      </c>
      <c r="C1183" s="363">
        <v>3</v>
      </c>
      <c r="D1183" s="363"/>
      <c r="E1183" s="62">
        <f t="shared" si="224"/>
        <v>0</v>
      </c>
      <c r="F1183" s="450"/>
      <c r="G1183" s="62"/>
      <c r="H1183" s="453"/>
    </row>
    <row r="1184" spans="1:8" ht="19.5" customHeight="1">
      <c r="A1184" s="362" t="s">
        <v>78</v>
      </c>
      <c r="B1184" s="363">
        <v>0</v>
      </c>
      <c r="C1184" s="363"/>
      <c r="D1184" s="450"/>
      <c r="E1184" s="62"/>
      <c r="F1184" s="450"/>
      <c r="G1184" s="62"/>
      <c r="H1184" s="453"/>
    </row>
    <row r="1185" spans="1:8" ht="19.5" customHeight="1">
      <c r="A1185" s="362" t="s">
        <v>985</v>
      </c>
      <c r="B1185" s="363">
        <v>0</v>
      </c>
      <c r="C1185" s="363"/>
      <c r="D1185" s="450"/>
      <c r="E1185" s="62"/>
      <c r="F1185" s="450"/>
      <c r="G1185" s="62"/>
      <c r="H1185" s="453"/>
    </row>
    <row r="1186" spans="1:8" ht="19.5" customHeight="1">
      <c r="A1186" s="362" t="s">
        <v>986</v>
      </c>
      <c r="B1186" s="363">
        <v>0</v>
      </c>
      <c r="C1186" s="363"/>
      <c r="D1186" s="450"/>
      <c r="E1186" s="62"/>
      <c r="F1186" s="450"/>
      <c r="G1186" s="62"/>
      <c r="H1186" s="453"/>
    </row>
    <row r="1187" spans="1:8" ht="19.5" customHeight="1">
      <c r="A1187" s="362" t="s">
        <v>987</v>
      </c>
      <c r="B1187" s="363">
        <v>0</v>
      </c>
      <c r="C1187" s="363"/>
      <c r="D1187" s="450"/>
      <c r="E1187" s="62"/>
      <c r="F1187" s="450"/>
      <c r="G1187" s="62"/>
      <c r="H1187" s="453"/>
    </row>
    <row r="1188" spans="1:8" ht="19.5" customHeight="1">
      <c r="A1188" s="362" t="s">
        <v>988</v>
      </c>
      <c r="B1188" s="363">
        <v>0</v>
      </c>
      <c r="C1188" s="363"/>
      <c r="D1188" s="450"/>
      <c r="E1188" s="62"/>
      <c r="F1188" s="450"/>
      <c r="G1188" s="62"/>
      <c r="H1188" s="453"/>
    </row>
    <row r="1189" spans="1:8" ht="19.5" customHeight="1">
      <c r="A1189" s="362" t="s">
        <v>989</v>
      </c>
      <c r="B1189" s="363">
        <v>0</v>
      </c>
      <c r="C1189" s="363"/>
      <c r="D1189" s="450"/>
      <c r="E1189" s="62"/>
      <c r="F1189" s="450"/>
      <c r="G1189" s="62"/>
      <c r="H1189" s="453"/>
    </row>
    <row r="1190" spans="1:8" ht="19.5" customHeight="1">
      <c r="A1190" s="362" t="s">
        <v>990</v>
      </c>
      <c r="B1190" s="363">
        <v>0</v>
      </c>
      <c r="C1190" s="363"/>
      <c r="D1190" s="450"/>
      <c r="E1190" s="62"/>
      <c r="F1190" s="450"/>
      <c r="G1190" s="62"/>
      <c r="H1190" s="453"/>
    </row>
    <row r="1191" spans="1:8" ht="19.5" customHeight="1">
      <c r="A1191" s="362" t="s">
        <v>991</v>
      </c>
      <c r="B1191" s="363">
        <v>0</v>
      </c>
      <c r="C1191" s="363"/>
      <c r="D1191" s="450"/>
      <c r="E1191" s="62"/>
      <c r="F1191" s="450"/>
      <c r="G1191" s="62"/>
      <c r="H1191" s="453"/>
    </row>
    <row r="1192" spans="1:8" ht="19.5" customHeight="1">
      <c r="A1192" s="362" t="s">
        <v>992</v>
      </c>
      <c r="B1192" s="363">
        <v>0</v>
      </c>
      <c r="C1192" s="363"/>
      <c r="D1192" s="450"/>
      <c r="E1192" s="62"/>
      <c r="F1192" s="450"/>
      <c r="G1192" s="62"/>
      <c r="H1192" s="453"/>
    </row>
    <row r="1193" spans="1:8" ht="19.5" customHeight="1">
      <c r="A1193" s="362" t="s">
        <v>993</v>
      </c>
      <c r="B1193" s="363">
        <v>0</v>
      </c>
      <c r="C1193" s="363"/>
      <c r="D1193" s="450"/>
      <c r="E1193" s="62"/>
      <c r="F1193" s="450"/>
      <c r="G1193" s="62"/>
      <c r="H1193" s="453"/>
    </row>
    <row r="1194" spans="1:8" ht="19.5" customHeight="1">
      <c r="A1194" s="362" t="s">
        <v>85</v>
      </c>
      <c r="B1194" s="363">
        <v>0</v>
      </c>
      <c r="C1194" s="363"/>
      <c r="D1194" s="450"/>
      <c r="E1194" s="62"/>
      <c r="F1194" s="450"/>
      <c r="G1194" s="62"/>
      <c r="H1194" s="453"/>
    </row>
    <row r="1195" spans="1:8" ht="19.5" customHeight="1">
      <c r="A1195" s="362" t="s">
        <v>994</v>
      </c>
      <c r="B1195" s="363">
        <v>20</v>
      </c>
      <c r="C1195" s="363">
        <v>0</v>
      </c>
      <c r="D1195" s="363">
        <v>30</v>
      </c>
      <c r="E1195" s="62"/>
      <c r="F1195" s="363">
        <v>927</v>
      </c>
      <c r="G1195" s="62">
        <f>(D1195-F1195)/F1195*100</f>
        <v>-96.76375404530745</v>
      </c>
      <c r="H1195" s="453"/>
    </row>
    <row r="1196" spans="1:8" ht="19.5" customHeight="1">
      <c r="A1196" s="362" t="s">
        <v>995</v>
      </c>
      <c r="B1196" s="363">
        <v>0</v>
      </c>
      <c r="C1196" s="363"/>
      <c r="D1196" s="450"/>
      <c r="E1196" s="62"/>
      <c r="F1196" s="450"/>
      <c r="G1196" s="62"/>
      <c r="H1196" s="453"/>
    </row>
    <row r="1197" spans="1:8" ht="19.5" customHeight="1">
      <c r="A1197" s="362" t="s">
        <v>76</v>
      </c>
      <c r="B1197" s="363">
        <v>0</v>
      </c>
      <c r="C1197" s="363"/>
      <c r="D1197" s="450"/>
      <c r="E1197" s="62"/>
      <c r="F1197" s="450"/>
      <c r="G1197" s="62"/>
      <c r="H1197" s="453"/>
    </row>
    <row r="1198" spans="1:8" ht="19.5" customHeight="1">
      <c r="A1198" s="362" t="s">
        <v>77</v>
      </c>
      <c r="B1198" s="363">
        <v>0</v>
      </c>
      <c r="C1198" s="363"/>
      <c r="D1198" s="450"/>
      <c r="E1198" s="62"/>
      <c r="F1198" s="450"/>
      <c r="G1198" s="62"/>
      <c r="H1198" s="453"/>
    </row>
    <row r="1199" spans="1:8" ht="19.5" customHeight="1">
      <c r="A1199" s="362" t="s">
        <v>78</v>
      </c>
      <c r="B1199" s="363">
        <v>0</v>
      </c>
      <c r="C1199" s="363"/>
      <c r="D1199" s="450"/>
      <c r="E1199" s="62"/>
      <c r="F1199" s="450"/>
      <c r="G1199" s="62"/>
      <c r="H1199" s="453"/>
    </row>
    <row r="1200" spans="1:8" ht="19.5" customHeight="1">
      <c r="A1200" s="362" t="s">
        <v>996</v>
      </c>
      <c r="B1200" s="363">
        <v>0</v>
      </c>
      <c r="C1200" s="363"/>
      <c r="D1200" s="450"/>
      <c r="E1200" s="62"/>
      <c r="F1200" s="450"/>
      <c r="G1200" s="62"/>
      <c r="H1200" s="453"/>
    </row>
    <row r="1201" spans="1:8" ht="19.5" customHeight="1">
      <c r="A1201" s="362" t="s">
        <v>997</v>
      </c>
      <c r="B1201" s="363">
        <v>0</v>
      </c>
      <c r="C1201" s="363"/>
      <c r="D1201" s="450"/>
      <c r="E1201" s="62"/>
      <c r="F1201" s="450"/>
      <c r="G1201" s="62"/>
      <c r="H1201" s="453"/>
    </row>
    <row r="1202" spans="1:8" ht="19.5" customHeight="1">
      <c r="A1202" s="362" t="s">
        <v>998</v>
      </c>
      <c r="B1202" s="363">
        <v>0</v>
      </c>
      <c r="C1202" s="363"/>
      <c r="D1202" s="450"/>
      <c r="E1202" s="62"/>
      <c r="F1202" s="450"/>
      <c r="G1202" s="62"/>
      <c r="H1202" s="453"/>
    </row>
    <row r="1203" spans="1:8" ht="19.5" customHeight="1">
      <c r="A1203" s="362" t="s">
        <v>999</v>
      </c>
      <c r="B1203" s="363">
        <v>0</v>
      </c>
      <c r="C1203" s="363"/>
      <c r="D1203" s="450"/>
      <c r="E1203" s="62"/>
      <c r="F1203" s="450"/>
      <c r="G1203" s="62"/>
      <c r="H1203" s="453"/>
    </row>
    <row r="1204" spans="1:8" ht="19.5" customHeight="1">
      <c r="A1204" s="362" t="s">
        <v>1000</v>
      </c>
      <c r="B1204" s="363">
        <v>0</v>
      </c>
      <c r="C1204" s="363"/>
      <c r="D1204" s="450"/>
      <c r="E1204" s="62"/>
      <c r="F1204" s="450"/>
      <c r="G1204" s="62"/>
      <c r="H1204" s="453"/>
    </row>
    <row r="1205" spans="1:8" ht="19.5" customHeight="1">
      <c r="A1205" s="362" t="s">
        <v>1001</v>
      </c>
      <c r="B1205" s="363">
        <v>0</v>
      </c>
      <c r="C1205" s="363"/>
      <c r="D1205" s="450"/>
      <c r="E1205" s="62"/>
      <c r="F1205" s="450"/>
      <c r="G1205" s="62"/>
      <c r="H1205" s="453"/>
    </row>
    <row r="1206" spans="1:8" ht="19.5" customHeight="1">
      <c r="A1206" s="362" t="s">
        <v>1002</v>
      </c>
      <c r="B1206" s="363">
        <v>0</v>
      </c>
      <c r="C1206" s="363"/>
      <c r="D1206" s="450"/>
      <c r="E1206" s="62"/>
      <c r="F1206" s="450"/>
      <c r="G1206" s="62"/>
      <c r="H1206" s="453"/>
    </row>
    <row r="1207" spans="1:8" ht="19.5" customHeight="1">
      <c r="A1207" s="362" t="s">
        <v>1003</v>
      </c>
      <c r="B1207" s="363">
        <v>0</v>
      </c>
      <c r="C1207" s="363"/>
      <c r="D1207" s="450"/>
      <c r="E1207" s="62"/>
      <c r="F1207" s="450"/>
      <c r="G1207" s="62"/>
      <c r="H1207" s="453"/>
    </row>
    <row r="1208" spans="1:8" ht="19.5" customHeight="1">
      <c r="A1208" s="362" t="s">
        <v>85</v>
      </c>
      <c r="B1208" s="363">
        <v>0</v>
      </c>
      <c r="C1208" s="363"/>
      <c r="D1208" s="450"/>
      <c r="E1208" s="62"/>
      <c r="F1208" s="450"/>
      <c r="G1208" s="62"/>
      <c r="H1208" s="453"/>
    </row>
    <row r="1209" spans="1:8" ht="19.5" customHeight="1">
      <c r="A1209" s="362" t="s">
        <v>1004</v>
      </c>
      <c r="B1209" s="363">
        <v>0</v>
      </c>
      <c r="C1209" s="363"/>
      <c r="D1209" s="450"/>
      <c r="E1209" s="62"/>
      <c r="F1209" s="450"/>
      <c r="G1209" s="62"/>
      <c r="H1209" s="453"/>
    </row>
    <row r="1210" spans="1:8" ht="19.5" customHeight="1">
      <c r="A1210" s="362" t="s">
        <v>1005</v>
      </c>
      <c r="B1210" s="363">
        <v>0</v>
      </c>
      <c r="C1210" s="363"/>
      <c r="D1210" s="450"/>
      <c r="E1210" s="62"/>
      <c r="F1210" s="450"/>
      <c r="G1210" s="62"/>
      <c r="H1210" s="453"/>
    </row>
    <row r="1211" spans="1:8" ht="19.5" customHeight="1">
      <c r="A1211" s="362" t="s">
        <v>1006</v>
      </c>
      <c r="B1211" s="363">
        <v>0</v>
      </c>
      <c r="C1211" s="363"/>
      <c r="D1211" s="450"/>
      <c r="E1211" s="62"/>
      <c r="F1211" s="450"/>
      <c r="G1211" s="62"/>
      <c r="H1211" s="453"/>
    </row>
    <row r="1212" spans="1:8" ht="19.5" customHeight="1">
      <c r="A1212" s="362" t="s">
        <v>1007</v>
      </c>
      <c r="B1212" s="363">
        <v>0</v>
      </c>
      <c r="C1212" s="363"/>
      <c r="D1212" s="450"/>
      <c r="E1212" s="62"/>
      <c r="F1212" s="450"/>
      <c r="G1212" s="62"/>
      <c r="H1212" s="453"/>
    </row>
    <row r="1213" spans="1:8" ht="19.5" customHeight="1">
      <c r="A1213" s="362" t="s">
        <v>1008</v>
      </c>
      <c r="B1213" s="363">
        <v>0</v>
      </c>
      <c r="C1213" s="451"/>
      <c r="D1213" s="450"/>
      <c r="E1213" s="62"/>
      <c r="F1213" s="450"/>
      <c r="G1213" s="62"/>
      <c r="H1213" s="453"/>
    </row>
    <row r="1214" spans="1:8" ht="19.5" customHeight="1">
      <c r="A1214" s="362" t="s">
        <v>1009</v>
      </c>
      <c r="B1214" s="363">
        <v>0</v>
      </c>
      <c r="C1214" s="451"/>
      <c r="D1214" s="450"/>
      <c r="E1214" s="62"/>
      <c r="F1214" s="450"/>
      <c r="G1214" s="62"/>
      <c r="H1214" s="453"/>
    </row>
    <row r="1215" spans="1:8" ht="19.5" customHeight="1">
      <c r="A1215" s="362" t="s">
        <v>1010</v>
      </c>
      <c r="B1215" s="363">
        <v>0</v>
      </c>
      <c r="C1215" s="451"/>
      <c r="D1215" s="450"/>
      <c r="E1215" s="62"/>
      <c r="F1215" s="363">
        <f>SUM(F1216:F1220)</f>
        <v>270</v>
      </c>
      <c r="G1215" s="62">
        <f>(D1215-F1215)/F1215*100</f>
        <v>-100</v>
      </c>
      <c r="H1215" s="453"/>
    </row>
    <row r="1216" spans="1:8" ht="19.5" customHeight="1">
      <c r="A1216" s="362" t="s">
        <v>1011</v>
      </c>
      <c r="B1216" s="363">
        <v>0</v>
      </c>
      <c r="C1216" s="451"/>
      <c r="D1216" s="450"/>
      <c r="E1216" s="62"/>
      <c r="F1216" s="450"/>
      <c r="G1216" s="62"/>
      <c r="H1216" s="453"/>
    </row>
    <row r="1217" spans="1:8" ht="19.5" customHeight="1">
      <c r="A1217" s="362" t="s">
        <v>1012</v>
      </c>
      <c r="B1217" s="363">
        <v>0</v>
      </c>
      <c r="C1217" s="451"/>
      <c r="D1217" s="450"/>
      <c r="E1217" s="62"/>
      <c r="F1217" s="450"/>
      <c r="G1217" s="62"/>
      <c r="H1217" s="453"/>
    </row>
    <row r="1218" spans="1:8" ht="19.5" customHeight="1">
      <c r="A1218" s="362" t="s">
        <v>1013</v>
      </c>
      <c r="B1218" s="363">
        <v>0</v>
      </c>
      <c r="C1218" s="451"/>
      <c r="D1218" s="450"/>
      <c r="E1218" s="62"/>
      <c r="F1218" s="363">
        <v>270</v>
      </c>
      <c r="G1218" s="62">
        <f>(D1218-F1218)/F1218*100</f>
        <v>-100</v>
      </c>
      <c r="H1218" s="453"/>
    </row>
    <row r="1219" spans="1:8" ht="19.5" customHeight="1">
      <c r="A1219" s="362" t="s">
        <v>1014</v>
      </c>
      <c r="B1219" s="363">
        <v>0</v>
      </c>
      <c r="C1219" s="451"/>
      <c r="D1219" s="450"/>
      <c r="E1219" s="62"/>
      <c r="F1219" s="450"/>
      <c r="G1219" s="62"/>
      <c r="H1219" s="453"/>
    </row>
    <row r="1220" spans="1:8" ht="19.5" customHeight="1">
      <c r="A1220" s="362" t="s">
        <v>1015</v>
      </c>
      <c r="B1220" s="363">
        <v>0</v>
      </c>
      <c r="C1220" s="451"/>
      <c r="D1220" s="450"/>
      <c r="E1220" s="62"/>
      <c r="F1220" s="450"/>
      <c r="G1220" s="62"/>
      <c r="H1220" s="453"/>
    </row>
    <row r="1221" spans="1:8" ht="19.5" customHeight="1">
      <c r="A1221" s="362" t="s">
        <v>1016</v>
      </c>
      <c r="B1221" s="363">
        <v>0</v>
      </c>
      <c r="C1221" s="451"/>
      <c r="D1221" s="450"/>
      <c r="E1221" s="62"/>
      <c r="F1221" s="450"/>
      <c r="G1221" s="62"/>
      <c r="H1221" s="453"/>
    </row>
    <row r="1222" spans="1:8" ht="19.5" customHeight="1">
      <c r="A1222" s="362" t="s">
        <v>1017</v>
      </c>
      <c r="B1222" s="363">
        <v>0</v>
      </c>
      <c r="C1222" s="451"/>
      <c r="D1222" s="450"/>
      <c r="E1222" s="62"/>
      <c r="F1222" s="450"/>
      <c r="G1222" s="62"/>
      <c r="H1222" s="453"/>
    </row>
    <row r="1223" spans="1:8" ht="19.5" customHeight="1">
      <c r="A1223" s="362" t="s">
        <v>1018</v>
      </c>
      <c r="B1223" s="363">
        <v>0</v>
      </c>
      <c r="C1223" s="451"/>
      <c r="D1223" s="450"/>
      <c r="E1223" s="62"/>
      <c r="F1223" s="450"/>
      <c r="G1223" s="62"/>
      <c r="H1223" s="453"/>
    </row>
    <row r="1224" spans="1:8" ht="19.5" customHeight="1">
      <c r="A1224" s="362" t="s">
        <v>1019</v>
      </c>
      <c r="B1224" s="363">
        <v>0</v>
      </c>
      <c r="C1224" s="451"/>
      <c r="D1224" s="450"/>
      <c r="E1224" s="62"/>
      <c r="F1224" s="450"/>
      <c r="G1224" s="62"/>
      <c r="H1224" s="453"/>
    </row>
    <row r="1225" spans="1:8" ht="19.5" customHeight="1">
      <c r="A1225" s="362" t="s">
        <v>1020</v>
      </c>
      <c r="B1225" s="363">
        <v>0</v>
      </c>
      <c r="C1225" s="451"/>
      <c r="D1225" s="450"/>
      <c r="E1225" s="62"/>
      <c r="F1225" s="450"/>
      <c r="G1225" s="62"/>
      <c r="H1225" s="453"/>
    </row>
    <row r="1226" spans="1:8" ht="19.5" customHeight="1">
      <c r="A1226" s="362" t="s">
        <v>1021</v>
      </c>
      <c r="B1226" s="363">
        <v>0</v>
      </c>
      <c r="C1226" s="451"/>
      <c r="D1226" s="450"/>
      <c r="E1226" s="62"/>
      <c r="F1226" s="450"/>
      <c r="G1226" s="62"/>
      <c r="H1226" s="453"/>
    </row>
    <row r="1227" spans="1:8" ht="19.5" customHeight="1">
      <c r="A1227" s="362" t="s">
        <v>1022</v>
      </c>
      <c r="B1227" s="363">
        <v>0</v>
      </c>
      <c r="C1227" s="451"/>
      <c r="D1227" s="450"/>
      <c r="E1227" s="62"/>
      <c r="F1227" s="450"/>
      <c r="G1227" s="62"/>
      <c r="H1227" s="453"/>
    </row>
    <row r="1228" spans="1:8" ht="19.5" customHeight="1">
      <c r="A1228" s="362" t="s">
        <v>1023</v>
      </c>
      <c r="B1228" s="363">
        <v>0</v>
      </c>
      <c r="C1228" s="451"/>
      <c r="D1228" s="450"/>
      <c r="E1228" s="62"/>
      <c r="F1228" s="450"/>
      <c r="G1228" s="62"/>
      <c r="H1228" s="453"/>
    </row>
    <row r="1229" spans="1:8" ht="19.5" customHeight="1">
      <c r="A1229" s="362" t="s">
        <v>1024</v>
      </c>
      <c r="B1229" s="363">
        <v>0</v>
      </c>
      <c r="C1229" s="451"/>
      <c r="D1229" s="450"/>
      <c r="E1229" s="62"/>
      <c r="F1229" s="450"/>
      <c r="G1229" s="62"/>
      <c r="H1229" s="453"/>
    </row>
    <row r="1230" spans="1:8" ht="19.5" customHeight="1">
      <c r="A1230" s="362" t="s">
        <v>1025</v>
      </c>
      <c r="B1230" s="363">
        <v>0</v>
      </c>
      <c r="C1230" s="451"/>
      <c r="D1230" s="450"/>
      <c r="E1230" s="62"/>
      <c r="F1230" s="450"/>
      <c r="G1230" s="62"/>
      <c r="H1230" s="453"/>
    </row>
    <row r="1231" spans="1:8" ht="19.5" customHeight="1">
      <c r="A1231" s="362" t="s">
        <v>1026</v>
      </c>
      <c r="B1231" s="363">
        <v>0</v>
      </c>
      <c r="C1231" s="363"/>
      <c r="D1231" s="450"/>
      <c r="E1231" s="62"/>
      <c r="F1231" s="450"/>
      <c r="G1231" s="62"/>
      <c r="H1231" s="453"/>
    </row>
    <row r="1232" spans="1:8" ht="19.5" customHeight="1">
      <c r="A1232" s="362" t="s">
        <v>1027</v>
      </c>
      <c r="B1232" s="363">
        <v>0</v>
      </c>
      <c r="C1232" s="363"/>
      <c r="D1232" s="450"/>
      <c r="E1232" s="62"/>
      <c r="F1232" s="450"/>
      <c r="G1232" s="62"/>
      <c r="H1232" s="453"/>
    </row>
    <row r="1233" spans="1:8" ht="19.5" customHeight="1">
      <c r="A1233" s="362" t="s">
        <v>1028</v>
      </c>
      <c r="B1233" s="363">
        <v>1822</v>
      </c>
      <c r="C1233" s="363">
        <f>C1234+C1246+C1252+C1258+C1266+C1279+C1283+C1289+C1290</f>
        <v>2113</v>
      </c>
      <c r="D1233" s="363">
        <f>D1234+D1246+D1252+D1258+D1266+D1279+D1283+D1289+D1290</f>
        <v>1740</v>
      </c>
      <c r="E1233" s="62">
        <f aca="true" t="shared" si="227" ref="E1233:E1236">D1233/C1233*100</f>
        <v>82.34737340274492</v>
      </c>
      <c r="F1233" s="363">
        <f>F1234+F1246+F1252+F1258+F1266+F1279+F1283+F1289</f>
        <v>5589</v>
      </c>
      <c r="G1233" s="62">
        <f>(D1233-F1233)/F1233*100</f>
        <v>-68.86741814278045</v>
      </c>
      <c r="H1233" s="453"/>
    </row>
    <row r="1234" spans="1:8" ht="19.5" customHeight="1">
      <c r="A1234" s="362" t="s">
        <v>1029</v>
      </c>
      <c r="B1234" s="363">
        <v>1023</v>
      </c>
      <c r="C1234" s="363">
        <f aca="true" t="shared" si="228" ref="C1234:F1234">SUM(C1235:C1245)</f>
        <v>1069</v>
      </c>
      <c r="D1234" s="363">
        <f t="shared" si="228"/>
        <v>525</v>
      </c>
      <c r="E1234" s="62">
        <f t="shared" si="227"/>
        <v>49.11131898971001</v>
      </c>
      <c r="F1234" s="363">
        <f t="shared" si="228"/>
        <v>489</v>
      </c>
      <c r="G1234" s="62">
        <f>(D1234-F1234)/F1234*100</f>
        <v>7.361963190184049</v>
      </c>
      <c r="H1234" s="453"/>
    </row>
    <row r="1235" spans="1:8" ht="19.5" customHeight="1">
      <c r="A1235" s="362" t="s">
        <v>76</v>
      </c>
      <c r="B1235" s="363">
        <v>370</v>
      </c>
      <c r="C1235" s="363">
        <v>370</v>
      </c>
      <c r="D1235" s="363">
        <v>465</v>
      </c>
      <c r="E1235" s="62">
        <f t="shared" si="227"/>
        <v>125.67567567567568</v>
      </c>
      <c r="F1235" s="450"/>
      <c r="G1235" s="62"/>
      <c r="H1235" s="453"/>
    </row>
    <row r="1236" spans="1:8" ht="19.5" customHeight="1">
      <c r="A1236" s="362" t="s">
        <v>77</v>
      </c>
      <c r="B1236" s="363">
        <v>76</v>
      </c>
      <c r="C1236" s="363">
        <v>28</v>
      </c>
      <c r="D1236" s="450"/>
      <c r="E1236" s="62">
        <f t="shared" si="227"/>
        <v>0</v>
      </c>
      <c r="F1236" s="450"/>
      <c r="G1236" s="62"/>
      <c r="H1236" s="453"/>
    </row>
    <row r="1237" spans="1:8" ht="19.5" customHeight="1">
      <c r="A1237" s="362" t="s">
        <v>78</v>
      </c>
      <c r="B1237" s="363">
        <v>0</v>
      </c>
      <c r="C1237" s="363"/>
      <c r="D1237" s="450"/>
      <c r="E1237" s="62"/>
      <c r="F1237" s="450"/>
      <c r="G1237" s="62"/>
      <c r="H1237" s="453"/>
    </row>
    <row r="1238" spans="1:8" ht="19.5" customHeight="1">
      <c r="A1238" s="362" t="s">
        <v>1030</v>
      </c>
      <c r="B1238" s="363">
        <v>0</v>
      </c>
      <c r="C1238" s="363"/>
      <c r="D1238" s="450"/>
      <c r="E1238" s="62"/>
      <c r="F1238" s="450"/>
      <c r="G1238" s="62"/>
      <c r="H1238" s="453"/>
    </row>
    <row r="1239" spans="1:8" ht="19.5" customHeight="1">
      <c r="A1239" s="362" t="s">
        <v>1031</v>
      </c>
      <c r="B1239" s="363">
        <v>0</v>
      </c>
      <c r="C1239" s="363"/>
      <c r="D1239" s="450"/>
      <c r="E1239" s="62"/>
      <c r="F1239" s="450"/>
      <c r="G1239" s="62"/>
      <c r="H1239" s="453"/>
    </row>
    <row r="1240" spans="1:8" ht="19.5" customHeight="1">
      <c r="A1240" s="362" t="s">
        <v>1032</v>
      </c>
      <c r="B1240" s="363">
        <v>319</v>
      </c>
      <c r="C1240" s="363">
        <v>413</v>
      </c>
      <c r="D1240" s="363">
        <v>50</v>
      </c>
      <c r="E1240" s="62">
        <f aca="true" t="shared" si="229" ref="E1240:E1242">D1240/C1240*100</f>
        <v>12.106537530266344</v>
      </c>
      <c r="F1240" s="363"/>
      <c r="G1240" s="62"/>
      <c r="H1240" s="453"/>
    </row>
    <row r="1241" spans="1:8" ht="19.5" customHeight="1">
      <c r="A1241" s="362" t="s">
        <v>1033</v>
      </c>
      <c r="B1241" s="363">
        <v>1</v>
      </c>
      <c r="C1241" s="363">
        <v>1</v>
      </c>
      <c r="D1241" s="363">
        <v>1</v>
      </c>
      <c r="E1241" s="62">
        <f t="shared" si="229"/>
        <v>100</v>
      </c>
      <c r="F1241" s="363">
        <v>489</v>
      </c>
      <c r="G1241" s="62">
        <f>(D1241-F1241)/F1241*100</f>
        <v>-99.79550102249489</v>
      </c>
      <c r="H1241" s="453"/>
    </row>
    <row r="1242" spans="1:8" ht="19.5" customHeight="1">
      <c r="A1242" s="362" t="s">
        <v>1034</v>
      </c>
      <c r="B1242" s="363">
        <v>253</v>
      </c>
      <c r="C1242" s="363">
        <v>253</v>
      </c>
      <c r="D1242" s="363">
        <v>2</v>
      </c>
      <c r="E1242" s="62">
        <f t="shared" si="229"/>
        <v>0.7905138339920948</v>
      </c>
      <c r="F1242" s="363"/>
      <c r="G1242" s="62"/>
      <c r="H1242" s="453"/>
    </row>
    <row r="1243" spans="1:8" ht="19.5" customHeight="1">
      <c r="A1243" s="362" t="s">
        <v>1035</v>
      </c>
      <c r="B1243" s="363">
        <v>0</v>
      </c>
      <c r="C1243" s="363"/>
      <c r="D1243" s="450"/>
      <c r="E1243" s="62"/>
      <c r="F1243" s="450"/>
      <c r="G1243" s="62"/>
      <c r="H1243" s="453"/>
    </row>
    <row r="1244" spans="1:8" ht="19.5" customHeight="1">
      <c r="A1244" s="362" t="s">
        <v>85</v>
      </c>
      <c r="B1244" s="363">
        <v>0</v>
      </c>
      <c r="C1244" s="363"/>
      <c r="D1244" s="450"/>
      <c r="E1244" s="62"/>
      <c r="F1244" s="450"/>
      <c r="G1244" s="62"/>
      <c r="H1244" s="453"/>
    </row>
    <row r="1245" spans="1:8" ht="19.5" customHeight="1">
      <c r="A1245" s="362" t="s">
        <v>1036</v>
      </c>
      <c r="B1245" s="363">
        <v>4</v>
      </c>
      <c r="C1245" s="363">
        <v>4</v>
      </c>
      <c r="D1245" s="363">
        <v>7</v>
      </c>
      <c r="E1245" s="62">
        <f aca="true" t="shared" si="230" ref="E1245:E1250">D1245/C1245*100</f>
        <v>175</v>
      </c>
      <c r="F1245" s="450"/>
      <c r="G1245" s="62"/>
      <c r="H1245" s="453"/>
    </row>
    <row r="1246" spans="1:8" ht="19.5" customHeight="1">
      <c r="A1246" s="362" t="s">
        <v>1037</v>
      </c>
      <c r="B1246" s="363">
        <v>297</v>
      </c>
      <c r="C1246" s="363">
        <f aca="true" t="shared" si="231" ref="C1246:F1246">SUM(C1247:C1251)</f>
        <v>297</v>
      </c>
      <c r="D1246" s="363">
        <f t="shared" si="231"/>
        <v>50</v>
      </c>
      <c r="E1246" s="62">
        <f t="shared" si="230"/>
        <v>16.835016835016837</v>
      </c>
      <c r="F1246" s="363">
        <f t="shared" si="231"/>
        <v>150</v>
      </c>
      <c r="G1246" s="62">
        <f>(D1246-F1246)/F1246*100</f>
        <v>-66.66666666666666</v>
      </c>
      <c r="H1246" s="453"/>
    </row>
    <row r="1247" spans="1:8" ht="19.5" customHeight="1">
      <c r="A1247" s="362" t="s">
        <v>76</v>
      </c>
      <c r="B1247" s="363">
        <v>0</v>
      </c>
      <c r="C1247" s="363"/>
      <c r="D1247" s="450"/>
      <c r="E1247" s="62"/>
      <c r="F1247" s="450"/>
      <c r="G1247" s="62"/>
      <c r="H1247" s="453"/>
    </row>
    <row r="1248" spans="1:8" ht="19.5" customHeight="1">
      <c r="A1248" s="362" t="s">
        <v>77</v>
      </c>
      <c r="B1248" s="363">
        <v>0</v>
      </c>
      <c r="C1248" s="363"/>
      <c r="D1248" s="450"/>
      <c r="E1248" s="62"/>
      <c r="F1248" s="450"/>
      <c r="G1248" s="62"/>
      <c r="H1248" s="453"/>
    </row>
    <row r="1249" spans="1:8" ht="19.5" customHeight="1">
      <c r="A1249" s="362" t="s">
        <v>78</v>
      </c>
      <c r="B1249" s="363">
        <v>0</v>
      </c>
      <c r="C1249" s="363"/>
      <c r="D1249" s="450"/>
      <c r="E1249" s="62"/>
      <c r="F1249" s="450"/>
      <c r="G1249" s="62"/>
      <c r="H1249" s="453"/>
    </row>
    <row r="1250" spans="1:8" ht="19.5" customHeight="1">
      <c r="A1250" s="362" t="s">
        <v>1038</v>
      </c>
      <c r="B1250" s="363">
        <v>297</v>
      </c>
      <c r="C1250" s="363">
        <v>297</v>
      </c>
      <c r="D1250" s="363"/>
      <c r="E1250" s="62">
        <f t="shared" si="230"/>
        <v>0</v>
      </c>
      <c r="F1250" s="450"/>
      <c r="G1250" s="62"/>
      <c r="H1250" s="453"/>
    </row>
    <row r="1251" spans="1:8" ht="19.5" customHeight="1">
      <c r="A1251" s="362" t="s">
        <v>1039</v>
      </c>
      <c r="B1251" s="363">
        <v>0</v>
      </c>
      <c r="C1251" s="363"/>
      <c r="D1251" s="363">
        <v>50</v>
      </c>
      <c r="E1251" s="62"/>
      <c r="F1251" s="363">
        <v>150</v>
      </c>
      <c r="G1251" s="62">
        <f>(D1251-F1251)/F1251*100</f>
        <v>-66.66666666666666</v>
      </c>
      <c r="H1251" s="453"/>
    </row>
    <row r="1252" spans="1:8" ht="19.5" customHeight="1">
      <c r="A1252" s="362" t="s">
        <v>1040</v>
      </c>
      <c r="B1252" s="363">
        <v>0</v>
      </c>
      <c r="C1252" s="451"/>
      <c r="D1252" s="450"/>
      <c r="E1252" s="62"/>
      <c r="F1252" s="450">
        <f>SUM(F1253:F1257)</f>
        <v>0</v>
      </c>
      <c r="G1252" s="62"/>
      <c r="H1252" s="453"/>
    </row>
    <row r="1253" spans="1:8" ht="19.5" customHeight="1">
      <c r="A1253" s="362" t="s">
        <v>76</v>
      </c>
      <c r="B1253" s="363">
        <v>0</v>
      </c>
      <c r="C1253" s="451"/>
      <c r="D1253" s="450"/>
      <c r="E1253" s="62"/>
      <c r="F1253" s="450"/>
      <c r="G1253" s="62"/>
      <c r="H1253" s="453"/>
    </row>
    <row r="1254" spans="1:8" ht="19.5" customHeight="1">
      <c r="A1254" s="362" t="s">
        <v>77</v>
      </c>
      <c r="B1254" s="363">
        <v>0</v>
      </c>
      <c r="C1254" s="451"/>
      <c r="D1254" s="450"/>
      <c r="E1254" s="62"/>
      <c r="F1254" s="450"/>
      <c r="G1254" s="62"/>
      <c r="H1254" s="453"/>
    </row>
    <row r="1255" spans="1:8" ht="19.5" customHeight="1">
      <c r="A1255" s="362" t="s">
        <v>78</v>
      </c>
      <c r="B1255" s="363">
        <v>0</v>
      </c>
      <c r="C1255" s="451"/>
      <c r="D1255" s="450"/>
      <c r="E1255" s="62"/>
      <c r="F1255" s="450"/>
      <c r="G1255" s="62"/>
      <c r="H1255" s="453"/>
    </row>
    <row r="1256" spans="1:8" ht="19.5" customHeight="1">
      <c r="A1256" s="362" t="s">
        <v>1041</v>
      </c>
      <c r="B1256" s="363">
        <v>0</v>
      </c>
      <c r="C1256" s="363"/>
      <c r="D1256" s="450"/>
      <c r="E1256" s="62"/>
      <c r="F1256" s="450"/>
      <c r="G1256" s="62"/>
      <c r="H1256" s="453"/>
    </row>
    <row r="1257" spans="1:8" ht="19.5" customHeight="1">
      <c r="A1257" s="362" t="s">
        <v>1042</v>
      </c>
      <c r="B1257" s="363">
        <v>0</v>
      </c>
      <c r="C1257" s="363"/>
      <c r="D1257" s="450"/>
      <c r="E1257" s="62"/>
      <c r="F1257" s="450"/>
      <c r="G1257" s="62"/>
      <c r="H1257" s="453"/>
    </row>
    <row r="1258" spans="1:8" ht="19.5" customHeight="1">
      <c r="A1258" s="362" t="s">
        <v>1043</v>
      </c>
      <c r="B1258" s="363">
        <v>50</v>
      </c>
      <c r="C1258" s="363">
        <f>SUM(C1259:C1265)</f>
        <v>16</v>
      </c>
      <c r="D1258" s="450"/>
      <c r="E1258" s="62">
        <f>D1258/C1258*100</f>
        <v>0</v>
      </c>
      <c r="F1258" s="450"/>
      <c r="G1258" s="62"/>
      <c r="H1258" s="453"/>
    </row>
    <row r="1259" spans="1:8" ht="19.5" customHeight="1">
      <c r="A1259" s="362" t="s">
        <v>76</v>
      </c>
      <c r="B1259" s="363">
        <v>0</v>
      </c>
      <c r="C1259" s="363"/>
      <c r="D1259" s="450"/>
      <c r="E1259" s="62"/>
      <c r="F1259" s="450"/>
      <c r="G1259" s="62"/>
      <c r="H1259" s="453"/>
    </row>
    <row r="1260" spans="1:8" ht="19.5" customHeight="1">
      <c r="A1260" s="362" t="s">
        <v>77</v>
      </c>
      <c r="B1260" s="363">
        <v>0</v>
      </c>
      <c r="C1260" s="363"/>
      <c r="D1260" s="450"/>
      <c r="E1260" s="62"/>
      <c r="F1260" s="450"/>
      <c r="G1260" s="62"/>
      <c r="H1260" s="453"/>
    </row>
    <row r="1261" spans="1:8" ht="19.5" customHeight="1">
      <c r="A1261" s="362" t="s">
        <v>78</v>
      </c>
      <c r="B1261" s="363">
        <v>0</v>
      </c>
      <c r="C1261" s="363"/>
      <c r="D1261" s="450"/>
      <c r="E1261" s="62"/>
      <c r="F1261" s="450"/>
      <c r="G1261" s="62"/>
      <c r="H1261" s="453"/>
    </row>
    <row r="1262" spans="1:8" ht="19.5" customHeight="1">
      <c r="A1262" s="362" t="s">
        <v>1044</v>
      </c>
      <c r="B1262" s="363">
        <v>0</v>
      </c>
      <c r="C1262" s="363"/>
      <c r="D1262" s="450"/>
      <c r="E1262" s="62"/>
      <c r="F1262" s="450"/>
      <c r="G1262" s="62"/>
      <c r="H1262" s="453"/>
    </row>
    <row r="1263" spans="1:8" ht="19.5" customHeight="1">
      <c r="A1263" s="362" t="s">
        <v>1045</v>
      </c>
      <c r="B1263" s="363">
        <v>0</v>
      </c>
      <c r="C1263" s="363"/>
      <c r="D1263" s="450"/>
      <c r="E1263" s="62"/>
      <c r="F1263" s="450"/>
      <c r="G1263" s="62"/>
      <c r="H1263" s="453"/>
    </row>
    <row r="1264" spans="1:8" ht="19.5" customHeight="1">
      <c r="A1264" s="362" t="s">
        <v>85</v>
      </c>
      <c r="B1264" s="363">
        <v>0</v>
      </c>
      <c r="C1264" s="363"/>
      <c r="D1264" s="450"/>
      <c r="E1264" s="62"/>
      <c r="F1264" s="450"/>
      <c r="G1264" s="62"/>
      <c r="H1264" s="453"/>
    </row>
    <row r="1265" spans="1:8" ht="19.5" customHeight="1">
      <c r="A1265" s="362" t="s">
        <v>1046</v>
      </c>
      <c r="B1265" s="363">
        <v>50</v>
      </c>
      <c r="C1265" s="363">
        <v>16</v>
      </c>
      <c r="D1265" s="363"/>
      <c r="E1265" s="62">
        <f aca="true" t="shared" si="232" ref="E1265:E1268">D1265/C1265*100</f>
        <v>0</v>
      </c>
      <c r="F1265" s="450"/>
      <c r="G1265" s="62"/>
      <c r="H1265" s="453"/>
    </row>
    <row r="1266" spans="1:8" ht="19.5" customHeight="1">
      <c r="A1266" s="362" t="s">
        <v>1047</v>
      </c>
      <c r="B1266" s="363">
        <v>152</v>
      </c>
      <c r="C1266" s="363">
        <f aca="true" t="shared" si="233" ref="C1266:F1266">SUM(C1267:C1278)</f>
        <v>161</v>
      </c>
      <c r="D1266" s="363">
        <f t="shared" si="233"/>
        <v>90</v>
      </c>
      <c r="E1266" s="62">
        <f t="shared" si="232"/>
        <v>55.90062111801242</v>
      </c>
      <c r="F1266" s="363">
        <f t="shared" si="233"/>
        <v>103</v>
      </c>
      <c r="G1266" s="62">
        <f aca="true" t="shared" si="234" ref="G1266:G1268">(D1266-F1266)/F1266*100</f>
        <v>-12.62135922330097</v>
      </c>
      <c r="H1266" s="453"/>
    </row>
    <row r="1267" spans="1:8" ht="19.5" customHeight="1">
      <c r="A1267" s="362" t="s">
        <v>76</v>
      </c>
      <c r="B1267" s="363">
        <v>105</v>
      </c>
      <c r="C1267" s="363">
        <v>105</v>
      </c>
      <c r="D1267" s="363">
        <v>75</v>
      </c>
      <c r="E1267" s="62">
        <f t="shared" si="232"/>
        <v>71.42857142857143</v>
      </c>
      <c r="F1267" s="363">
        <v>83</v>
      </c>
      <c r="G1267" s="62">
        <f t="shared" si="234"/>
        <v>-9.63855421686747</v>
      </c>
      <c r="H1267" s="453"/>
    </row>
    <row r="1268" spans="1:8" ht="19.5" customHeight="1">
      <c r="A1268" s="362" t="s">
        <v>77</v>
      </c>
      <c r="B1268" s="363">
        <v>34</v>
      </c>
      <c r="C1268" s="363">
        <v>34</v>
      </c>
      <c r="D1268" s="363"/>
      <c r="E1268" s="62">
        <f t="shared" si="232"/>
        <v>0</v>
      </c>
      <c r="F1268" s="363">
        <v>5</v>
      </c>
      <c r="G1268" s="62">
        <f t="shared" si="234"/>
        <v>-100</v>
      </c>
      <c r="H1268" s="453"/>
    </row>
    <row r="1269" spans="1:8" ht="19.5" customHeight="1">
      <c r="A1269" s="362" t="s">
        <v>78</v>
      </c>
      <c r="B1269" s="363">
        <v>0</v>
      </c>
      <c r="C1269" s="363"/>
      <c r="D1269" s="363"/>
      <c r="E1269" s="62"/>
      <c r="F1269" s="363"/>
      <c r="G1269" s="62"/>
      <c r="H1269" s="453"/>
    </row>
    <row r="1270" spans="1:8" ht="19.5" customHeight="1">
      <c r="A1270" s="362" t="s">
        <v>1048</v>
      </c>
      <c r="B1270" s="363">
        <v>3</v>
      </c>
      <c r="C1270" s="363">
        <v>12</v>
      </c>
      <c r="D1270" s="363"/>
      <c r="E1270" s="62">
        <f>D1270/C1270*100</f>
        <v>0</v>
      </c>
      <c r="F1270" s="363">
        <v>3</v>
      </c>
      <c r="G1270" s="62">
        <f>(D1270-F1270)/F1270*100</f>
        <v>-100</v>
      </c>
      <c r="H1270" s="453"/>
    </row>
    <row r="1271" spans="1:8" ht="19.5" customHeight="1">
      <c r="A1271" s="362" t="s">
        <v>1049</v>
      </c>
      <c r="B1271" s="363">
        <v>0</v>
      </c>
      <c r="C1271" s="363"/>
      <c r="D1271" s="363"/>
      <c r="E1271" s="62"/>
      <c r="F1271" s="363"/>
      <c r="G1271" s="62"/>
      <c r="H1271" s="453"/>
    </row>
    <row r="1272" spans="1:8" ht="19.5" customHeight="1">
      <c r="A1272" s="362" t="s">
        <v>1050</v>
      </c>
      <c r="B1272" s="363">
        <v>0</v>
      </c>
      <c r="C1272" s="363"/>
      <c r="D1272" s="363"/>
      <c r="E1272" s="62"/>
      <c r="F1272" s="363"/>
      <c r="G1272" s="62"/>
      <c r="H1272" s="453"/>
    </row>
    <row r="1273" spans="1:8" ht="19.5" customHeight="1">
      <c r="A1273" s="362" t="s">
        <v>1051</v>
      </c>
      <c r="B1273" s="363">
        <v>0</v>
      </c>
      <c r="C1273" s="363"/>
      <c r="D1273" s="363"/>
      <c r="E1273" s="62"/>
      <c r="F1273" s="363"/>
      <c r="G1273" s="62"/>
      <c r="H1273" s="453"/>
    </row>
    <row r="1274" spans="1:8" ht="19.5" customHeight="1">
      <c r="A1274" s="362" t="s">
        <v>1052</v>
      </c>
      <c r="B1274" s="363">
        <v>0</v>
      </c>
      <c r="C1274" s="363"/>
      <c r="D1274" s="363"/>
      <c r="E1274" s="62"/>
      <c r="F1274" s="363"/>
      <c r="G1274" s="62"/>
      <c r="H1274" s="453"/>
    </row>
    <row r="1275" spans="1:8" ht="19.5" customHeight="1">
      <c r="A1275" s="362" t="s">
        <v>1053</v>
      </c>
      <c r="B1275" s="363">
        <v>3</v>
      </c>
      <c r="C1275" s="363">
        <v>3</v>
      </c>
      <c r="D1275" s="363"/>
      <c r="E1275" s="62">
        <f aca="true" t="shared" si="235" ref="E1275:E1280">D1275/C1275*100</f>
        <v>0</v>
      </c>
      <c r="F1275" s="363">
        <v>5</v>
      </c>
      <c r="G1275" s="62">
        <f aca="true" t="shared" si="236" ref="G1275:G1280">(D1275-F1275)/F1275*100</f>
        <v>-100</v>
      </c>
      <c r="H1275" s="453"/>
    </row>
    <row r="1276" spans="1:8" ht="19.5" customHeight="1">
      <c r="A1276" s="362" t="s">
        <v>1054</v>
      </c>
      <c r="B1276" s="363">
        <v>0</v>
      </c>
      <c r="C1276" s="363"/>
      <c r="D1276" s="450"/>
      <c r="E1276" s="62"/>
      <c r="F1276" s="450"/>
      <c r="G1276" s="62"/>
      <c r="H1276" s="453"/>
    </row>
    <row r="1277" spans="1:8" ht="19.5" customHeight="1">
      <c r="A1277" s="362" t="s">
        <v>1055</v>
      </c>
      <c r="B1277" s="363">
        <v>0</v>
      </c>
      <c r="C1277" s="363"/>
      <c r="D1277" s="450"/>
      <c r="E1277" s="62"/>
      <c r="F1277" s="450"/>
      <c r="G1277" s="62"/>
      <c r="H1277" s="453"/>
    </row>
    <row r="1278" spans="1:8" ht="19.5" customHeight="1">
      <c r="A1278" s="362" t="s">
        <v>1056</v>
      </c>
      <c r="B1278" s="363">
        <v>7</v>
      </c>
      <c r="C1278" s="363">
        <v>7</v>
      </c>
      <c r="D1278" s="363">
        <v>15</v>
      </c>
      <c r="E1278" s="62">
        <f t="shared" si="235"/>
        <v>214.28571428571428</v>
      </c>
      <c r="F1278" s="363">
        <v>7</v>
      </c>
      <c r="G1278" s="62">
        <f t="shared" si="236"/>
        <v>114.28571428571428</v>
      </c>
      <c r="H1278" s="453"/>
    </row>
    <row r="1279" spans="1:8" ht="19.5" customHeight="1">
      <c r="A1279" s="362" t="s">
        <v>1057</v>
      </c>
      <c r="B1279" s="363">
        <v>300</v>
      </c>
      <c r="C1279" s="363">
        <f aca="true" t="shared" si="237" ref="C1279:F1279">SUM(C1280:C1282)</f>
        <v>570</v>
      </c>
      <c r="D1279" s="363">
        <f t="shared" si="237"/>
        <v>745</v>
      </c>
      <c r="E1279" s="62">
        <f t="shared" si="235"/>
        <v>130.70175438596493</v>
      </c>
      <c r="F1279" s="363">
        <f t="shared" si="237"/>
        <v>2176</v>
      </c>
      <c r="G1279" s="62">
        <f t="shared" si="236"/>
        <v>-65.76286764705883</v>
      </c>
      <c r="H1279" s="453"/>
    </row>
    <row r="1280" spans="1:8" ht="19.5" customHeight="1">
      <c r="A1280" s="362" t="s">
        <v>1058</v>
      </c>
      <c r="B1280" s="363">
        <v>300</v>
      </c>
      <c r="C1280" s="363">
        <v>570</v>
      </c>
      <c r="D1280" s="363">
        <v>745</v>
      </c>
      <c r="E1280" s="62">
        <f t="shared" si="235"/>
        <v>130.70175438596493</v>
      </c>
      <c r="F1280" s="363">
        <v>2176</v>
      </c>
      <c r="G1280" s="62">
        <f t="shared" si="236"/>
        <v>-65.76286764705883</v>
      </c>
      <c r="H1280" s="453"/>
    </row>
    <row r="1281" spans="1:8" ht="19.5" customHeight="1">
      <c r="A1281" s="362" t="s">
        <v>1059</v>
      </c>
      <c r="B1281" s="363">
        <v>0</v>
      </c>
      <c r="C1281" s="451"/>
      <c r="D1281" s="450"/>
      <c r="E1281" s="62"/>
      <c r="F1281" s="363"/>
      <c r="G1281" s="62"/>
      <c r="H1281" s="453"/>
    </row>
    <row r="1282" spans="1:8" ht="19.5" customHeight="1">
      <c r="A1282" s="362" t="s">
        <v>1060</v>
      </c>
      <c r="B1282" s="363">
        <v>0</v>
      </c>
      <c r="C1282" s="451"/>
      <c r="D1282" s="450"/>
      <c r="E1282" s="62"/>
      <c r="F1282" s="363"/>
      <c r="G1282" s="62"/>
      <c r="H1282" s="453"/>
    </row>
    <row r="1283" spans="1:8" ht="19.5" customHeight="1">
      <c r="A1283" s="362" t="s">
        <v>1061</v>
      </c>
      <c r="B1283" s="363">
        <v>0</v>
      </c>
      <c r="C1283" s="451"/>
      <c r="D1283" s="450"/>
      <c r="E1283" s="62"/>
      <c r="F1283" s="363">
        <f>SUM(F1284:F1288)</f>
        <v>2671</v>
      </c>
      <c r="G1283" s="62">
        <f aca="true" t="shared" si="238" ref="G1283:G1285">(D1283-F1283)/F1283*100</f>
        <v>-100</v>
      </c>
      <c r="H1283" s="453"/>
    </row>
    <row r="1284" spans="1:8" ht="19.5" customHeight="1">
      <c r="A1284" s="362" t="s">
        <v>1062</v>
      </c>
      <c r="B1284" s="363">
        <v>0</v>
      </c>
      <c r="C1284" s="451"/>
      <c r="D1284" s="450"/>
      <c r="E1284" s="62"/>
      <c r="F1284" s="450">
        <v>1448</v>
      </c>
      <c r="G1284" s="62">
        <f t="shared" si="238"/>
        <v>-100</v>
      </c>
      <c r="H1284" s="453"/>
    </row>
    <row r="1285" spans="1:8" ht="19.5" customHeight="1">
      <c r="A1285" s="362" t="s">
        <v>1063</v>
      </c>
      <c r="B1285" s="363">
        <v>0</v>
      </c>
      <c r="C1285" s="451"/>
      <c r="D1285" s="450"/>
      <c r="E1285" s="62"/>
      <c r="F1285" s="363">
        <v>213</v>
      </c>
      <c r="G1285" s="62">
        <f t="shared" si="238"/>
        <v>-100</v>
      </c>
      <c r="H1285" s="453"/>
    </row>
    <row r="1286" spans="1:8" ht="19.5" customHeight="1">
      <c r="A1286" s="362" t="s">
        <v>1064</v>
      </c>
      <c r="B1286" s="363">
        <v>0</v>
      </c>
      <c r="C1286" s="451"/>
      <c r="D1286" s="450"/>
      <c r="E1286" s="62"/>
      <c r="F1286" s="363"/>
      <c r="G1286" s="62"/>
      <c r="H1286" s="453"/>
    </row>
    <row r="1287" spans="1:8" ht="19.5" customHeight="1">
      <c r="A1287" s="362" t="s">
        <v>1065</v>
      </c>
      <c r="B1287" s="363">
        <v>0</v>
      </c>
      <c r="C1287" s="451"/>
      <c r="D1287" s="450"/>
      <c r="E1287" s="62"/>
      <c r="F1287" s="363">
        <v>1010</v>
      </c>
      <c r="G1287" s="62">
        <f aca="true" t="shared" si="239" ref="G1286:G1311">(D1287-F1287)/F1287*100</f>
        <v>-100</v>
      </c>
      <c r="H1287" s="453"/>
    </row>
    <row r="1288" spans="1:8" ht="19.5" customHeight="1">
      <c r="A1288" s="362" t="s">
        <v>1066</v>
      </c>
      <c r="B1288" s="363">
        <v>0</v>
      </c>
      <c r="C1288" s="451"/>
      <c r="D1288" s="450"/>
      <c r="E1288" s="62"/>
      <c r="F1288" s="450"/>
      <c r="G1288" s="62"/>
      <c r="H1288" s="453"/>
    </row>
    <row r="1289" spans="1:8" ht="19.5" customHeight="1">
      <c r="A1289" s="362" t="s">
        <v>1067</v>
      </c>
      <c r="B1289" s="363">
        <v>0</v>
      </c>
      <c r="C1289" s="451"/>
      <c r="D1289" s="363">
        <v>330</v>
      </c>
      <c r="E1289" s="62"/>
      <c r="F1289" s="450"/>
      <c r="G1289" s="62"/>
      <c r="H1289" s="453"/>
    </row>
    <row r="1290" spans="1:8" ht="19.5" customHeight="1">
      <c r="A1290" s="362" t="s">
        <v>1067</v>
      </c>
      <c r="B1290" s="363">
        <v>0</v>
      </c>
      <c r="C1290" s="451"/>
      <c r="D1290" s="363"/>
      <c r="E1290" s="62"/>
      <c r="F1290" s="450"/>
      <c r="G1290" s="62"/>
      <c r="H1290" s="453"/>
    </row>
    <row r="1291" spans="1:8" ht="19.5" customHeight="1">
      <c r="A1291" s="362" t="s">
        <v>1068</v>
      </c>
      <c r="B1291" s="363">
        <v>1300</v>
      </c>
      <c r="C1291" s="451"/>
      <c r="D1291" s="450"/>
      <c r="E1291" s="62"/>
      <c r="F1291" s="450"/>
      <c r="G1291" s="62"/>
      <c r="H1291" s="453"/>
    </row>
    <row r="1292" spans="1:8" ht="19.5" customHeight="1">
      <c r="A1292" s="362" t="s">
        <v>1069</v>
      </c>
      <c r="B1292" s="363">
        <v>1300</v>
      </c>
      <c r="C1292" s="451"/>
      <c r="D1292" s="450"/>
      <c r="E1292" s="62"/>
      <c r="F1292" s="450"/>
      <c r="G1292" s="62"/>
      <c r="H1292" s="453"/>
    </row>
    <row r="1293" spans="1:8" ht="19.5" customHeight="1">
      <c r="A1293" s="362" t="s">
        <v>1070</v>
      </c>
      <c r="B1293" s="363">
        <v>0</v>
      </c>
      <c r="C1293" s="451">
        <f>C1294+C1295</f>
        <v>0</v>
      </c>
      <c r="D1293" s="363">
        <f>D1294+D1295</f>
        <v>755</v>
      </c>
      <c r="E1293" s="62"/>
      <c r="F1293" s="363">
        <f>F1295+F1294</f>
        <v>228</v>
      </c>
      <c r="G1293" s="62">
        <f t="shared" si="239"/>
        <v>231.140350877193</v>
      </c>
      <c r="H1293" s="453"/>
    </row>
    <row r="1294" spans="1:8" ht="19.5" customHeight="1">
      <c r="A1294" s="362" t="s">
        <v>1071</v>
      </c>
      <c r="B1294" s="363">
        <v>0</v>
      </c>
      <c r="C1294" s="451"/>
      <c r="D1294" s="363"/>
      <c r="E1294" s="62"/>
      <c r="F1294" s="363"/>
      <c r="G1294" s="62"/>
      <c r="H1294" s="453"/>
    </row>
    <row r="1295" spans="1:8" ht="19.5" customHeight="1">
      <c r="A1295" s="362" t="s">
        <v>1072</v>
      </c>
      <c r="B1295" s="363">
        <v>0</v>
      </c>
      <c r="C1295" s="451">
        <f aca="true" t="shared" si="240" ref="C1295:F1295">C1296</f>
        <v>0</v>
      </c>
      <c r="D1295" s="363">
        <f t="shared" si="240"/>
        <v>755</v>
      </c>
      <c r="E1295" s="62"/>
      <c r="F1295" s="363">
        <f t="shared" si="240"/>
        <v>228</v>
      </c>
      <c r="G1295" s="62">
        <f t="shared" si="239"/>
        <v>231.140350877193</v>
      </c>
      <c r="H1295" s="453"/>
    </row>
    <row r="1296" spans="1:8" ht="19.5" customHeight="1">
      <c r="A1296" s="362" t="s">
        <v>1073</v>
      </c>
      <c r="B1296" s="363">
        <v>0</v>
      </c>
      <c r="C1296" s="451"/>
      <c r="D1296" s="363">
        <v>755</v>
      </c>
      <c r="E1296" s="62"/>
      <c r="F1296" s="363">
        <v>228</v>
      </c>
      <c r="G1296" s="62">
        <f t="shared" si="239"/>
        <v>231.140350877193</v>
      </c>
      <c r="H1296" s="453"/>
    </row>
    <row r="1297" spans="1:8" ht="19.5" customHeight="1">
      <c r="A1297" s="362" t="s">
        <v>1074</v>
      </c>
      <c r="B1297" s="363">
        <v>5839</v>
      </c>
      <c r="C1297" s="363">
        <f aca="true" t="shared" si="241" ref="C1297:F1297">C1298</f>
        <v>6134</v>
      </c>
      <c r="D1297" s="363">
        <f t="shared" si="241"/>
        <v>5984</v>
      </c>
      <c r="E1297" s="62">
        <f aca="true" t="shared" si="242" ref="E1297:E1299">D1297/C1297*100</f>
        <v>97.55461362895338</v>
      </c>
      <c r="F1297" s="363">
        <f t="shared" si="241"/>
        <v>4856</v>
      </c>
      <c r="G1297" s="62">
        <f t="shared" si="239"/>
        <v>23.228995057660626</v>
      </c>
      <c r="H1297" s="453"/>
    </row>
    <row r="1298" spans="1:8" ht="19.5" customHeight="1">
      <c r="A1298" s="362" t="s">
        <v>1075</v>
      </c>
      <c r="B1298" s="363">
        <v>5839</v>
      </c>
      <c r="C1298" s="363">
        <f aca="true" t="shared" si="243" ref="C1298:C1302">C1299</f>
        <v>6134</v>
      </c>
      <c r="D1298" s="363">
        <f aca="true" t="shared" si="244" ref="D1298:D1302">D1299</f>
        <v>5984</v>
      </c>
      <c r="E1298" s="62">
        <f t="shared" si="242"/>
        <v>97.55461362895338</v>
      </c>
      <c r="F1298" s="363">
        <f>F1299+F1300</f>
        <v>4856</v>
      </c>
      <c r="G1298" s="62">
        <f t="shared" si="239"/>
        <v>23.228995057660626</v>
      </c>
      <c r="H1298" s="453"/>
    </row>
    <row r="1299" spans="1:8" ht="19.5" customHeight="1">
      <c r="A1299" s="362" t="s">
        <v>1076</v>
      </c>
      <c r="B1299" s="363">
        <v>5839</v>
      </c>
      <c r="C1299" s="363">
        <v>6134</v>
      </c>
      <c r="D1299" s="363">
        <v>5984</v>
      </c>
      <c r="E1299" s="62">
        <f t="shared" si="242"/>
        <v>97.55461362895338</v>
      </c>
      <c r="F1299" s="363">
        <v>4856</v>
      </c>
      <c r="G1299" s="62">
        <f t="shared" si="239"/>
        <v>23.228995057660626</v>
      </c>
      <c r="H1299" s="453"/>
    </row>
    <row r="1300" spans="1:8" ht="19.5" customHeight="1">
      <c r="A1300" s="362" t="s">
        <v>1077</v>
      </c>
      <c r="B1300" s="363">
        <v>0</v>
      </c>
      <c r="C1300" s="363"/>
      <c r="D1300" s="363"/>
      <c r="E1300" s="62"/>
      <c r="F1300" s="450"/>
      <c r="G1300" s="62"/>
      <c r="H1300" s="453"/>
    </row>
    <row r="1301" spans="1:8" ht="19.5" customHeight="1">
      <c r="A1301" s="362" t="s">
        <v>1078</v>
      </c>
      <c r="B1301" s="363">
        <v>0</v>
      </c>
      <c r="C1301" s="451">
        <f t="shared" si="243"/>
        <v>0</v>
      </c>
      <c r="D1301" s="363">
        <f t="shared" si="244"/>
        <v>45</v>
      </c>
      <c r="E1301" s="62"/>
      <c r="F1301" s="363">
        <f>F1302+F1303</f>
        <v>41</v>
      </c>
      <c r="G1301" s="62">
        <f t="shared" si="239"/>
        <v>9.75609756097561</v>
      </c>
      <c r="H1301" s="453"/>
    </row>
    <row r="1302" spans="1:8" ht="19.5" customHeight="1">
      <c r="A1302" s="362" t="s">
        <v>1079</v>
      </c>
      <c r="B1302" s="363">
        <v>0</v>
      </c>
      <c r="C1302" s="451">
        <f t="shared" si="243"/>
        <v>0</v>
      </c>
      <c r="D1302" s="363">
        <f t="shared" si="244"/>
        <v>45</v>
      </c>
      <c r="E1302" s="62"/>
      <c r="F1302" s="363"/>
      <c r="G1302" s="62"/>
      <c r="H1302" s="453"/>
    </row>
    <row r="1303" spans="1:8" ht="19.5" customHeight="1">
      <c r="A1303" s="362" t="s">
        <v>1079</v>
      </c>
      <c r="B1303" s="363">
        <v>0</v>
      </c>
      <c r="C1303" s="451"/>
      <c r="D1303" s="363">
        <v>45</v>
      </c>
      <c r="E1303" s="62"/>
      <c r="F1303" s="363">
        <v>41</v>
      </c>
      <c r="G1303" s="62">
        <f t="shared" si="239"/>
        <v>9.75609756097561</v>
      </c>
      <c r="H1303" s="453"/>
    </row>
    <row r="1304" spans="1:8" s="420" customFormat="1" ht="19.5" customHeight="1">
      <c r="A1304" s="377" t="s">
        <v>1080</v>
      </c>
      <c r="B1304" s="378">
        <f>B5+B275+B294+B357+B412+B468+B524+B643+B714+B792+B815+B940+B1004+B1070+B1090+B1120+B1162+B1180+B1233+B1297+B1293+B1301+B1291</f>
        <v>119861</v>
      </c>
      <c r="C1304" s="378">
        <f>C5+C275+C294+C357+C412+C468+C524+C643+C714+C792+C815+C940+C1004+C1070+C1090+C1120+C1162+C1180+C1233+C1297+C1293+C1301+C1291</f>
        <v>172194</v>
      </c>
      <c r="D1304" s="378">
        <f>D5+D275+D294+D357+D412+D468+D524+D643+D714+D792+D815+D940+D1004+D1070+D1090+D1120+D1162+D1180+D1233+D1297+D1293+D1301</f>
        <v>181455</v>
      </c>
      <c r="E1304" s="67">
        <f aca="true" t="shared" si="245" ref="E1304:E1308">D1304/C1304*100</f>
        <v>105.3782361754765</v>
      </c>
      <c r="F1304" s="378">
        <f>F5+F256+F275+F294+F357+F412+F468+F524+F643+F714+F792+F815+F940+F1004+F1070+F1090+F1119+F1120+F1162+F1180+F1233+F1291+F1293+F1297+F1301</f>
        <v>238353</v>
      </c>
      <c r="G1304" s="67">
        <f t="shared" si="239"/>
        <v>-23.871316912310732</v>
      </c>
      <c r="H1304" s="454"/>
    </row>
    <row r="1305" spans="1:8" ht="19.5" customHeight="1">
      <c r="A1305" s="370" t="s">
        <v>1081</v>
      </c>
      <c r="B1305" s="363">
        <f aca="true" t="shared" si="246" ref="B1305:F1305">SUM(B1306:B1307)</f>
        <v>614</v>
      </c>
      <c r="C1305" s="363">
        <f t="shared" si="246"/>
        <v>614</v>
      </c>
      <c r="D1305" s="363">
        <f t="shared" si="246"/>
        <v>1321</v>
      </c>
      <c r="E1305" s="62">
        <f t="shared" si="245"/>
        <v>215.14657980456025</v>
      </c>
      <c r="F1305" s="363">
        <f t="shared" si="246"/>
        <v>250</v>
      </c>
      <c r="G1305" s="62">
        <f t="shared" si="239"/>
        <v>428.4</v>
      </c>
      <c r="H1305" s="453"/>
    </row>
    <row r="1306" spans="1:8" ht="19.5" customHeight="1">
      <c r="A1306" s="370" t="s">
        <v>1082</v>
      </c>
      <c r="B1306" s="363">
        <v>2</v>
      </c>
      <c r="C1306" s="363">
        <v>2</v>
      </c>
      <c r="D1306" s="363">
        <v>2</v>
      </c>
      <c r="E1306" s="62">
        <f t="shared" si="245"/>
        <v>100</v>
      </c>
      <c r="F1306" s="363">
        <v>2</v>
      </c>
      <c r="G1306" s="62">
        <f t="shared" si="239"/>
        <v>0</v>
      </c>
      <c r="H1306" s="453"/>
    </row>
    <row r="1307" spans="1:8" ht="19.5" customHeight="1">
      <c r="A1307" s="370" t="s">
        <v>1083</v>
      </c>
      <c r="B1307" s="363">
        <v>612</v>
      </c>
      <c r="C1307" s="363">
        <v>612</v>
      </c>
      <c r="D1307" s="363">
        <v>1319</v>
      </c>
      <c r="E1307" s="62">
        <f t="shared" si="245"/>
        <v>215.52287581699346</v>
      </c>
      <c r="F1307" s="363">
        <v>248</v>
      </c>
      <c r="G1307" s="62">
        <f t="shared" si="239"/>
        <v>431.8548387096774</v>
      </c>
      <c r="H1307" s="453"/>
    </row>
    <row r="1308" spans="1:8" ht="19.5" customHeight="1">
      <c r="A1308" s="370" t="s">
        <v>1084</v>
      </c>
      <c r="B1308" s="363">
        <v>0</v>
      </c>
      <c r="C1308" s="363">
        <v>31930</v>
      </c>
      <c r="D1308" s="363">
        <v>31930</v>
      </c>
      <c r="E1308" s="62">
        <f t="shared" si="245"/>
        <v>100</v>
      </c>
      <c r="F1308" s="363">
        <v>21545</v>
      </c>
      <c r="G1308" s="62">
        <f t="shared" si="239"/>
        <v>48.201438848920866</v>
      </c>
      <c r="H1308" s="453"/>
    </row>
    <row r="1309" spans="1:8" ht="19.5" customHeight="1">
      <c r="A1309" s="370" t="s">
        <v>1085</v>
      </c>
      <c r="B1309" s="363">
        <v>327</v>
      </c>
      <c r="C1309" s="363"/>
      <c r="D1309" s="363">
        <v>148</v>
      </c>
      <c r="E1309" s="62"/>
      <c r="F1309" s="363">
        <v>327</v>
      </c>
      <c r="G1309" s="62">
        <f t="shared" si="239"/>
        <v>-54.74006116207951</v>
      </c>
      <c r="H1309" s="453"/>
    </row>
    <row r="1310" spans="1:8" ht="19.5" customHeight="1">
      <c r="A1310" s="370" t="s">
        <v>1086</v>
      </c>
      <c r="B1310" s="363"/>
      <c r="C1310" s="363"/>
      <c r="D1310" s="363">
        <v>391</v>
      </c>
      <c r="E1310" s="62"/>
      <c r="F1310" s="363"/>
      <c r="G1310" s="62"/>
      <c r="H1310" s="453"/>
    </row>
    <row r="1311" spans="1:8" s="420" customFormat="1" ht="19.5" customHeight="1">
      <c r="A1311" s="377" t="s">
        <v>1087</v>
      </c>
      <c r="B1311" s="378">
        <f>B1304+B1305+B1308+B1309</f>
        <v>120802</v>
      </c>
      <c r="C1311" s="378">
        <f>C1304+C1305+C1308+C1309</f>
        <v>204738</v>
      </c>
      <c r="D1311" s="378">
        <f>D1304+D1305+D1308+D1310+D1309</f>
        <v>215245</v>
      </c>
      <c r="E1311" s="67">
        <f>D1311/C1311*100</f>
        <v>105.13192470376774</v>
      </c>
      <c r="F1311" s="378">
        <f>F1304+F1305+F1308+F1310+F1309</f>
        <v>260475</v>
      </c>
      <c r="G1311" s="67">
        <f t="shared" si="239"/>
        <v>-17.36443036759766</v>
      </c>
      <c r="H1311" s="454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G3:H3"/>
  </mergeCells>
  <printOptions horizontalCentered="1"/>
  <pageMargins left="0.39" right="0.39" top="0.71" bottom="0.71" header="0.2" footer="0.39"/>
  <pageSetup fitToHeight="2" horizontalDpi="600" verticalDpi="600" orientation="portrait" paperSize="9" scale="7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showGridLines="0" showZeros="0" workbookViewId="0" topLeftCell="A1">
      <selection activeCell="C3" sqref="C3"/>
    </sheetView>
  </sheetViews>
  <sheetFormatPr defaultColWidth="9.00390625" defaultRowHeight="14.25"/>
  <cols>
    <col min="1" max="1" width="34.875" style="301" customWidth="1"/>
    <col min="2" max="2" width="10.625" style="302" customWidth="1"/>
    <col min="3" max="3" width="40.625" style="302" customWidth="1"/>
    <col min="4" max="4" width="10.625" style="302" customWidth="1"/>
    <col min="5" max="16384" width="9.00390625" style="301" customWidth="1"/>
  </cols>
  <sheetData>
    <row r="1" spans="1:2" ht="33.75" customHeight="1">
      <c r="A1" s="403" t="s">
        <v>1088</v>
      </c>
      <c r="B1" s="303"/>
    </row>
    <row r="2" spans="1:4" ht="33.75" customHeight="1">
      <c r="A2" s="304" t="s">
        <v>1089</v>
      </c>
      <c r="B2" s="304"/>
      <c r="C2" s="304"/>
      <c r="D2" s="304"/>
    </row>
    <row r="3" spans="1:4" ht="15" customHeight="1">
      <c r="A3" s="305"/>
      <c r="B3" s="306"/>
      <c r="C3" s="404"/>
      <c r="D3" s="307" t="s">
        <v>33</v>
      </c>
    </row>
    <row r="4" spans="1:4" s="399" customFormat="1" ht="21.75" customHeight="1">
      <c r="A4" s="308" t="s">
        <v>1090</v>
      </c>
      <c r="B4" s="309" t="s">
        <v>1091</v>
      </c>
      <c r="C4" s="310" t="s">
        <v>1092</v>
      </c>
      <c r="D4" s="309" t="s">
        <v>1091</v>
      </c>
    </row>
    <row r="5" spans="1:4" s="400" customFormat="1" ht="21.75" customHeight="1">
      <c r="A5" s="328" t="s">
        <v>1093</v>
      </c>
      <c r="B5" s="312">
        <v>25359</v>
      </c>
      <c r="C5" s="310" t="s">
        <v>1094</v>
      </c>
      <c r="D5" s="312">
        <v>181455</v>
      </c>
    </row>
    <row r="6" spans="1:4" s="399" customFormat="1" ht="21.75" customHeight="1">
      <c r="A6" s="315" t="s">
        <v>1095</v>
      </c>
      <c r="B6" s="312">
        <f>B7+B13+B54</f>
        <v>147083</v>
      </c>
      <c r="C6" s="316" t="s">
        <v>1096</v>
      </c>
      <c r="D6" s="319"/>
    </row>
    <row r="7" spans="1:4" s="399" customFormat="1" ht="21.75" customHeight="1">
      <c r="A7" s="315" t="s">
        <v>1097</v>
      </c>
      <c r="B7" s="312">
        <f>SUM(B8:B12)</f>
        <v>2587</v>
      </c>
      <c r="C7" s="316" t="s">
        <v>1098</v>
      </c>
      <c r="D7" s="319"/>
    </row>
    <row r="8" spans="1:6" s="399" customFormat="1" ht="21.75" customHeight="1">
      <c r="A8" s="318" t="s">
        <v>1099</v>
      </c>
      <c r="B8" s="319">
        <v>2098</v>
      </c>
      <c r="C8" s="320" t="s">
        <v>1100</v>
      </c>
      <c r="D8" s="319"/>
      <c r="F8" s="411"/>
    </row>
    <row r="9" spans="1:6" s="399" customFormat="1" ht="21.75" customHeight="1">
      <c r="A9" s="318" t="s">
        <v>1101</v>
      </c>
      <c r="B9" s="319">
        <v>183</v>
      </c>
      <c r="C9" s="320" t="s">
        <v>1102</v>
      </c>
      <c r="D9" s="319"/>
      <c r="F9" s="411"/>
    </row>
    <row r="10" spans="1:6" s="399" customFormat="1" ht="21.75" customHeight="1">
      <c r="A10" s="318" t="s">
        <v>1103</v>
      </c>
      <c r="B10" s="319">
        <v>875</v>
      </c>
      <c r="C10" s="320" t="s">
        <v>1104</v>
      </c>
      <c r="D10" s="319"/>
      <c r="F10" s="411"/>
    </row>
    <row r="11" spans="1:4" s="399" customFormat="1" ht="21.75" customHeight="1">
      <c r="A11" s="318" t="s">
        <v>1105</v>
      </c>
      <c r="B11" s="319">
        <v>-313</v>
      </c>
      <c r="C11" s="320" t="s">
        <v>1106</v>
      </c>
      <c r="D11" s="319"/>
    </row>
    <row r="12" spans="1:4" s="399" customFormat="1" ht="21.75" customHeight="1">
      <c r="A12" s="318" t="s">
        <v>1107</v>
      </c>
      <c r="B12" s="319">
        <v>-256</v>
      </c>
      <c r="C12" s="320"/>
      <c r="D12" s="319"/>
    </row>
    <row r="13" spans="1:4" s="399" customFormat="1" ht="21.75" customHeight="1">
      <c r="A13" s="315" t="s">
        <v>1108</v>
      </c>
      <c r="B13" s="312">
        <f>SUM(B14:B53)</f>
        <v>113678</v>
      </c>
      <c r="C13" s="316" t="s">
        <v>1109</v>
      </c>
      <c r="D13" s="319"/>
    </row>
    <row r="14" spans="1:4" s="399" customFormat="1" ht="21.75" customHeight="1">
      <c r="A14" s="318" t="s">
        <v>1110</v>
      </c>
      <c r="B14" s="319"/>
      <c r="C14" s="320" t="s">
        <v>1111</v>
      </c>
      <c r="D14" s="319"/>
    </row>
    <row r="15" spans="1:4" s="399" customFormat="1" ht="21.75" customHeight="1">
      <c r="A15" s="318" t="s">
        <v>1112</v>
      </c>
      <c r="B15" s="319">
        <v>39669</v>
      </c>
      <c r="C15" s="320" t="s">
        <v>1113</v>
      </c>
      <c r="D15" s="319"/>
    </row>
    <row r="16" spans="1:4" s="399" customFormat="1" ht="24">
      <c r="A16" s="405" t="s">
        <v>1114</v>
      </c>
      <c r="B16" s="319"/>
      <c r="C16" s="320" t="s">
        <v>1115</v>
      </c>
      <c r="D16" s="319"/>
    </row>
    <row r="17" spans="1:4" s="399" customFormat="1" ht="21.75" customHeight="1">
      <c r="A17" s="318" t="s">
        <v>1116</v>
      </c>
      <c r="B17" s="319"/>
      <c r="C17" s="320" t="s">
        <v>1117</v>
      </c>
      <c r="D17" s="319"/>
    </row>
    <row r="18" spans="1:4" s="399" customFormat="1" ht="21.75" customHeight="1">
      <c r="A18" s="318" t="s">
        <v>1118</v>
      </c>
      <c r="B18" s="319">
        <v>1480</v>
      </c>
      <c r="C18" s="320" t="s">
        <v>1119</v>
      </c>
      <c r="D18" s="319"/>
    </row>
    <row r="19" spans="1:4" s="399" customFormat="1" ht="21.75" customHeight="1">
      <c r="A19" s="318" t="s">
        <v>1120</v>
      </c>
      <c r="B19" s="319">
        <v>7590</v>
      </c>
      <c r="C19" s="320" t="s">
        <v>1121</v>
      </c>
      <c r="D19" s="319"/>
    </row>
    <row r="20" spans="1:4" s="399" customFormat="1" ht="21.75" customHeight="1">
      <c r="A20" s="318" t="s">
        <v>1122</v>
      </c>
      <c r="B20" s="319">
        <v>2122</v>
      </c>
      <c r="C20" s="320" t="s">
        <v>1123</v>
      </c>
      <c r="D20" s="319"/>
    </row>
    <row r="21" spans="1:4" s="399" customFormat="1" ht="21.75" customHeight="1">
      <c r="A21" s="318" t="s">
        <v>1124</v>
      </c>
      <c r="B21" s="319"/>
      <c r="C21" s="320" t="s">
        <v>1125</v>
      </c>
      <c r="D21" s="319"/>
    </row>
    <row r="22" spans="1:4" s="399" customFormat="1" ht="21.75" customHeight="1">
      <c r="A22" s="318" t="s">
        <v>1126</v>
      </c>
      <c r="B22" s="319"/>
      <c r="C22" s="320" t="s">
        <v>1127</v>
      </c>
      <c r="D22" s="319"/>
    </row>
    <row r="23" spans="1:4" s="399" customFormat="1" ht="21.75" customHeight="1">
      <c r="A23" s="318" t="s">
        <v>1128</v>
      </c>
      <c r="B23" s="319"/>
      <c r="C23" s="320" t="s">
        <v>1129</v>
      </c>
      <c r="D23" s="319"/>
    </row>
    <row r="24" spans="1:4" s="399" customFormat="1" ht="21.75" customHeight="1">
      <c r="A24" s="318" t="s">
        <v>1130</v>
      </c>
      <c r="B24" s="319"/>
      <c r="C24" s="320" t="s">
        <v>1131</v>
      </c>
      <c r="D24" s="319"/>
    </row>
    <row r="25" spans="1:4" s="399" customFormat="1" ht="21.75" customHeight="1">
      <c r="A25" s="318" t="s">
        <v>1132</v>
      </c>
      <c r="B25" s="319"/>
      <c r="C25" s="320" t="s">
        <v>1133</v>
      </c>
      <c r="D25" s="319"/>
    </row>
    <row r="26" spans="1:4" s="399" customFormat="1" ht="21.75" customHeight="1">
      <c r="A26" s="318" t="s">
        <v>1134</v>
      </c>
      <c r="B26" s="319"/>
      <c r="C26" s="322" t="s">
        <v>1135</v>
      </c>
      <c r="D26" s="319"/>
    </row>
    <row r="27" spans="1:4" s="399" customFormat="1" ht="21.75" customHeight="1">
      <c r="A27" s="318" t="s">
        <v>1136</v>
      </c>
      <c r="B27" s="319"/>
      <c r="C27" s="320" t="s">
        <v>1137</v>
      </c>
      <c r="D27" s="319"/>
    </row>
    <row r="28" spans="1:4" s="399" customFormat="1" ht="21.75" customHeight="1">
      <c r="A28" s="318" t="s">
        <v>1138</v>
      </c>
      <c r="B28" s="319">
        <v>735</v>
      </c>
      <c r="C28" s="320" t="s">
        <v>1139</v>
      </c>
      <c r="D28" s="319"/>
    </row>
    <row r="29" spans="1:4" s="399" customFormat="1" ht="21.75" customHeight="1">
      <c r="A29" s="318" t="s">
        <v>1140</v>
      </c>
      <c r="B29" s="319"/>
      <c r="C29" s="320" t="s">
        <v>1141</v>
      </c>
      <c r="D29" s="319"/>
    </row>
    <row r="30" spans="1:4" s="399" customFormat="1" ht="21.75" customHeight="1">
      <c r="A30" s="318" t="s">
        <v>1142</v>
      </c>
      <c r="B30" s="319">
        <v>1018</v>
      </c>
      <c r="C30" s="320" t="s">
        <v>1143</v>
      </c>
      <c r="D30" s="319"/>
    </row>
    <row r="31" spans="1:4" s="399" customFormat="1" ht="21.75" customHeight="1">
      <c r="A31" s="318" t="s">
        <v>1144</v>
      </c>
      <c r="B31" s="319">
        <v>8023</v>
      </c>
      <c r="C31" s="316" t="s">
        <v>1145</v>
      </c>
      <c r="D31" s="312">
        <f>SUM(D32:D51)</f>
        <v>0</v>
      </c>
    </row>
    <row r="32" spans="1:4" s="399" customFormat="1" ht="21.75" customHeight="1">
      <c r="A32" s="318" t="s">
        <v>1146</v>
      </c>
      <c r="B32" s="319">
        <v>6207</v>
      </c>
      <c r="C32" s="323" t="s">
        <v>1147</v>
      </c>
      <c r="D32" s="319"/>
    </row>
    <row r="33" spans="1:4" s="399" customFormat="1" ht="21.75" customHeight="1">
      <c r="A33" s="318" t="s">
        <v>1148</v>
      </c>
      <c r="B33" s="319">
        <v>0</v>
      </c>
      <c r="C33" s="323" t="s">
        <v>1149</v>
      </c>
      <c r="D33" s="319"/>
    </row>
    <row r="34" spans="1:4" s="399" customFormat="1" ht="21.75" customHeight="1">
      <c r="A34" s="318" t="s">
        <v>1150</v>
      </c>
      <c r="B34" s="319">
        <v>0</v>
      </c>
      <c r="C34" s="323" t="s">
        <v>1151</v>
      </c>
      <c r="D34" s="319"/>
    </row>
    <row r="35" spans="1:4" s="399" customFormat="1" ht="21.75" customHeight="1">
      <c r="A35" s="318" t="s">
        <v>1152</v>
      </c>
      <c r="B35" s="319">
        <v>0</v>
      </c>
      <c r="C35" s="323" t="s">
        <v>1153</v>
      </c>
      <c r="D35" s="319"/>
    </row>
    <row r="36" spans="1:4" s="399" customFormat="1" ht="21.75" customHeight="1">
      <c r="A36" s="318" t="s">
        <v>1154</v>
      </c>
      <c r="B36" s="319">
        <v>1061</v>
      </c>
      <c r="C36" s="323" t="s">
        <v>1155</v>
      </c>
      <c r="D36" s="319"/>
    </row>
    <row r="37" spans="1:4" s="399" customFormat="1" ht="21.75" customHeight="1">
      <c r="A37" s="318" t="s">
        <v>1156</v>
      </c>
      <c r="B37" s="319">
        <v>5314</v>
      </c>
      <c r="C37" s="323" t="s">
        <v>1157</v>
      </c>
      <c r="D37" s="319"/>
    </row>
    <row r="38" spans="1:4" s="399" customFormat="1" ht="21.75" customHeight="1">
      <c r="A38" s="318" t="s">
        <v>1158</v>
      </c>
      <c r="B38" s="319">
        <v>0</v>
      </c>
      <c r="C38" s="323" t="s">
        <v>1159</v>
      </c>
      <c r="D38" s="319"/>
    </row>
    <row r="39" spans="1:4" s="399" customFormat="1" ht="21.75" customHeight="1">
      <c r="A39" s="318" t="s">
        <v>1160</v>
      </c>
      <c r="B39" s="319">
        <v>386</v>
      </c>
      <c r="C39" s="323" t="s">
        <v>1161</v>
      </c>
      <c r="D39" s="319"/>
    </row>
    <row r="40" spans="1:4" s="399" customFormat="1" ht="21.75" customHeight="1">
      <c r="A40" s="318" t="s">
        <v>1162</v>
      </c>
      <c r="B40" s="319">
        <v>10351</v>
      </c>
      <c r="C40" s="323" t="s">
        <v>1163</v>
      </c>
      <c r="D40" s="319"/>
    </row>
    <row r="41" spans="1:4" s="399" customFormat="1" ht="21.75" customHeight="1">
      <c r="A41" s="318" t="s">
        <v>1164</v>
      </c>
      <c r="B41" s="319">
        <v>3187</v>
      </c>
      <c r="C41" s="323" t="s">
        <v>1165</v>
      </c>
      <c r="D41" s="319"/>
    </row>
    <row r="42" spans="1:4" s="399" customFormat="1" ht="21.75" customHeight="1">
      <c r="A42" s="318" t="s">
        <v>1166</v>
      </c>
      <c r="B42" s="319">
        <v>921</v>
      </c>
      <c r="C42" s="323" t="s">
        <v>1167</v>
      </c>
      <c r="D42" s="319"/>
    </row>
    <row r="43" spans="1:4" s="399" customFormat="1" ht="21.75" customHeight="1">
      <c r="A43" s="318" t="s">
        <v>1168</v>
      </c>
      <c r="B43" s="319">
        <v>0</v>
      </c>
      <c r="C43" s="323" t="s">
        <v>1169</v>
      </c>
      <c r="D43" s="319"/>
    </row>
    <row r="44" spans="1:4" s="399" customFormat="1" ht="21.75" customHeight="1">
      <c r="A44" s="318" t="s">
        <v>1170</v>
      </c>
      <c r="B44" s="319">
        <v>19590</v>
      </c>
      <c r="C44" s="323" t="s">
        <v>1171</v>
      </c>
      <c r="D44" s="319"/>
    </row>
    <row r="45" spans="1:4" s="399" customFormat="1" ht="21.75" customHeight="1">
      <c r="A45" s="318" t="s">
        <v>1172</v>
      </c>
      <c r="B45" s="319">
        <v>3233</v>
      </c>
      <c r="C45" s="323" t="s">
        <v>1173</v>
      </c>
      <c r="D45" s="319"/>
    </row>
    <row r="46" spans="1:4" s="399" customFormat="1" ht="21.75" customHeight="1">
      <c r="A46" s="318" t="s">
        <v>1174</v>
      </c>
      <c r="B46" s="319">
        <v>0</v>
      </c>
      <c r="C46" s="323" t="s">
        <v>1175</v>
      </c>
      <c r="D46" s="319"/>
    </row>
    <row r="47" spans="1:4" s="399" customFormat="1" ht="21.75" customHeight="1">
      <c r="A47" s="318" t="s">
        <v>1176</v>
      </c>
      <c r="B47" s="319">
        <v>0</v>
      </c>
      <c r="C47" s="323" t="s">
        <v>1177</v>
      </c>
      <c r="D47" s="319"/>
    </row>
    <row r="48" spans="1:4" s="399" customFormat="1" ht="21.75" customHeight="1">
      <c r="A48" s="318" t="s">
        <v>1178</v>
      </c>
      <c r="B48" s="319">
        <v>0</v>
      </c>
      <c r="C48" s="323" t="s">
        <v>1179</v>
      </c>
      <c r="D48" s="319"/>
    </row>
    <row r="49" spans="1:4" s="399" customFormat="1" ht="21.75" customHeight="1">
      <c r="A49" s="318" t="s">
        <v>1180</v>
      </c>
      <c r="B49" s="319">
        <v>0</v>
      </c>
      <c r="C49" s="323" t="s">
        <v>1181</v>
      </c>
      <c r="D49" s="319"/>
    </row>
    <row r="50" spans="1:4" s="399" customFormat="1" ht="21.75" customHeight="1">
      <c r="A50" s="318" t="s">
        <v>1182</v>
      </c>
      <c r="B50" s="319">
        <v>2061</v>
      </c>
      <c r="C50" s="323" t="s">
        <v>1183</v>
      </c>
      <c r="D50" s="319"/>
    </row>
    <row r="51" spans="1:4" s="399" customFormat="1" ht="21.75" customHeight="1">
      <c r="A51" s="318" t="s">
        <v>1184</v>
      </c>
      <c r="B51" s="319">
        <v>0</v>
      </c>
      <c r="C51" s="324" t="s">
        <v>1073</v>
      </c>
      <c r="D51" s="319"/>
    </row>
    <row r="52" spans="1:4" s="399" customFormat="1" ht="21.75" customHeight="1">
      <c r="A52" s="318" t="s">
        <v>1185</v>
      </c>
      <c r="B52" s="319">
        <v>360</v>
      </c>
      <c r="C52" s="316" t="s">
        <v>1081</v>
      </c>
      <c r="D52" s="312">
        <f>SUM(D53:D54)</f>
        <v>1321</v>
      </c>
    </row>
    <row r="53" spans="1:4" s="399" customFormat="1" ht="21.75" customHeight="1">
      <c r="A53" s="318" t="s">
        <v>1186</v>
      </c>
      <c r="B53" s="319">
        <v>370</v>
      </c>
      <c r="C53" s="320" t="s">
        <v>1187</v>
      </c>
      <c r="D53" s="319">
        <v>2</v>
      </c>
    </row>
    <row r="54" spans="1:4" s="399" customFormat="1" ht="21.75" customHeight="1">
      <c r="A54" s="316" t="s">
        <v>1188</v>
      </c>
      <c r="B54" s="312">
        <f>SUM(B55:B74)</f>
        <v>30818</v>
      </c>
      <c r="C54" s="320" t="s">
        <v>1189</v>
      </c>
      <c r="D54" s="319">
        <v>1319</v>
      </c>
    </row>
    <row r="55" spans="1:4" s="399" customFormat="1" ht="21.75" customHeight="1">
      <c r="A55" s="323" t="s">
        <v>1147</v>
      </c>
      <c r="B55" s="319">
        <v>218</v>
      </c>
      <c r="C55" s="316" t="s">
        <v>1190</v>
      </c>
      <c r="D55" s="319"/>
    </row>
    <row r="56" spans="1:4" s="399" customFormat="1" ht="21.75" customHeight="1">
      <c r="A56" s="323" t="s">
        <v>1149</v>
      </c>
      <c r="B56" s="319"/>
      <c r="C56" s="316" t="s">
        <v>1084</v>
      </c>
      <c r="D56" s="312">
        <f>SUM(D57:D58)</f>
        <v>31930</v>
      </c>
    </row>
    <row r="57" spans="1:4" s="399" customFormat="1" ht="21.75" customHeight="1">
      <c r="A57" s="323" t="s">
        <v>1151</v>
      </c>
      <c r="B57" s="319">
        <v>30</v>
      </c>
      <c r="C57" s="320" t="s">
        <v>1191</v>
      </c>
      <c r="D57" s="319">
        <v>31930</v>
      </c>
    </row>
    <row r="58" spans="1:4" s="399" customFormat="1" ht="21.75" customHeight="1">
      <c r="A58" s="323" t="s">
        <v>1153</v>
      </c>
      <c r="B58" s="319">
        <v>45</v>
      </c>
      <c r="C58" s="406" t="s">
        <v>1192</v>
      </c>
      <c r="D58" s="407"/>
    </row>
    <row r="59" spans="1:4" s="399" customFormat="1" ht="21.75" customHeight="1">
      <c r="A59" s="323" t="s">
        <v>1155</v>
      </c>
      <c r="B59" s="319">
        <v>308</v>
      </c>
      <c r="C59" s="326"/>
      <c r="D59" s="326"/>
    </row>
    <row r="60" spans="1:4" s="399" customFormat="1" ht="21.75" customHeight="1">
      <c r="A60" s="323" t="s">
        <v>1157</v>
      </c>
      <c r="B60" s="319">
        <v>178</v>
      </c>
      <c r="C60" s="316" t="s">
        <v>1193</v>
      </c>
      <c r="D60" s="319"/>
    </row>
    <row r="61" spans="1:4" s="399" customFormat="1" ht="21.75" customHeight="1">
      <c r="A61" s="323" t="s">
        <v>1159</v>
      </c>
      <c r="B61" s="319">
        <v>601</v>
      </c>
      <c r="C61" s="316" t="s">
        <v>1194</v>
      </c>
      <c r="D61" s="319"/>
    </row>
    <row r="62" spans="1:4" s="399" customFormat="1" ht="21.75" customHeight="1">
      <c r="A62" s="323" t="s">
        <v>1161</v>
      </c>
      <c r="B62" s="319">
        <v>699</v>
      </c>
      <c r="C62" s="316" t="s">
        <v>1195</v>
      </c>
      <c r="D62" s="319"/>
    </row>
    <row r="63" spans="1:4" s="399" customFormat="1" ht="21.75" customHeight="1">
      <c r="A63" s="323" t="s">
        <v>1196</v>
      </c>
      <c r="B63" s="319">
        <v>4361</v>
      </c>
      <c r="C63" s="408" t="s">
        <v>1085</v>
      </c>
      <c r="D63" s="409">
        <v>148</v>
      </c>
    </row>
    <row r="64" spans="1:4" s="399" customFormat="1" ht="21.75" customHeight="1">
      <c r="A64" s="323" t="s">
        <v>1165</v>
      </c>
      <c r="B64" s="410">
        <v>5117</v>
      </c>
      <c r="C64" s="316" t="s">
        <v>1197</v>
      </c>
      <c r="D64" s="319"/>
    </row>
    <row r="65" spans="1:4" s="399" customFormat="1" ht="21.75" customHeight="1">
      <c r="A65" s="323" t="s">
        <v>1167</v>
      </c>
      <c r="B65" s="410">
        <v>589</v>
      </c>
      <c r="C65" s="316" t="s">
        <v>1198</v>
      </c>
      <c r="D65" s="409">
        <v>391</v>
      </c>
    </row>
    <row r="66" spans="1:4" s="399" customFormat="1" ht="21.75" customHeight="1">
      <c r="A66" s="412" t="s">
        <v>1169</v>
      </c>
      <c r="B66" s="413">
        <v>12159</v>
      </c>
      <c r="C66" s="414"/>
      <c r="D66" s="414"/>
    </row>
    <row r="67" spans="1:4" s="399" customFormat="1" ht="21.75" customHeight="1">
      <c r="A67" s="323" t="s">
        <v>1171</v>
      </c>
      <c r="B67" s="410">
        <v>835</v>
      </c>
      <c r="C67" s="414"/>
      <c r="D67" s="414"/>
    </row>
    <row r="68" spans="1:4" s="399" customFormat="1" ht="21.75" customHeight="1">
      <c r="A68" s="323" t="s">
        <v>1173</v>
      </c>
      <c r="B68" s="410">
        <v>905</v>
      </c>
      <c r="C68" s="414"/>
      <c r="D68" s="414"/>
    </row>
    <row r="69" spans="1:4" s="399" customFormat="1" ht="21.75" customHeight="1">
      <c r="A69" s="323" t="s">
        <v>1175</v>
      </c>
      <c r="B69" s="410">
        <v>47</v>
      </c>
      <c r="C69" s="414"/>
      <c r="D69" s="414"/>
    </row>
    <row r="70" spans="1:4" s="399" customFormat="1" ht="21.75" customHeight="1">
      <c r="A70" s="323" t="s">
        <v>1177</v>
      </c>
      <c r="B70" s="410">
        <v>81</v>
      </c>
      <c r="C70" s="414"/>
      <c r="D70" s="414"/>
    </row>
    <row r="71" spans="1:4" s="399" customFormat="1" ht="21.75" customHeight="1">
      <c r="A71" s="323" t="s">
        <v>1199</v>
      </c>
      <c r="B71" s="410">
        <v>2586</v>
      </c>
      <c r="C71" s="414"/>
      <c r="D71" s="414"/>
    </row>
    <row r="72" spans="1:4" s="399" customFormat="1" ht="21.75" customHeight="1">
      <c r="A72" s="323" t="s">
        <v>1181</v>
      </c>
      <c r="B72" s="410"/>
      <c r="C72" s="414"/>
      <c r="D72" s="414"/>
    </row>
    <row r="73" spans="1:4" s="399" customFormat="1" ht="21.75" customHeight="1">
      <c r="A73" s="323" t="s">
        <v>1183</v>
      </c>
      <c r="B73" s="410"/>
      <c r="C73" s="414"/>
      <c r="D73" s="414"/>
    </row>
    <row r="74" spans="1:4" s="401" customFormat="1" ht="21.75" customHeight="1">
      <c r="A74" s="324" t="s">
        <v>1200</v>
      </c>
      <c r="B74" s="410">
        <v>2059</v>
      </c>
      <c r="C74" s="415"/>
      <c r="D74" s="415"/>
    </row>
    <row r="75" spans="1:4" s="401" customFormat="1" ht="21.75" customHeight="1">
      <c r="A75" s="325" t="s">
        <v>1201</v>
      </c>
      <c r="B75" s="416">
        <v>3300</v>
      </c>
      <c r="C75" s="415"/>
      <c r="D75" s="415"/>
    </row>
    <row r="76" spans="1:4" s="401" customFormat="1" ht="21.75" customHeight="1">
      <c r="A76" s="325" t="s">
        <v>1202</v>
      </c>
      <c r="B76" s="416">
        <f>SUM(B77:B79)</f>
        <v>39176</v>
      </c>
      <c r="C76" s="415"/>
      <c r="D76" s="415"/>
    </row>
    <row r="77" spans="1:4" s="401" customFormat="1" ht="21.75" customHeight="1">
      <c r="A77" s="324" t="s">
        <v>1203</v>
      </c>
      <c r="B77" s="410">
        <v>7246</v>
      </c>
      <c r="C77" s="415"/>
      <c r="D77" s="415"/>
    </row>
    <row r="78" spans="1:4" s="401" customFormat="1" ht="21.75" customHeight="1">
      <c r="A78" s="324" t="s">
        <v>1204</v>
      </c>
      <c r="B78" s="410">
        <v>31930</v>
      </c>
      <c r="C78" s="415"/>
      <c r="D78" s="415"/>
    </row>
    <row r="79" spans="1:4" s="401" customFormat="1" ht="21.75" customHeight="1">
      <c r="A79" s="324" t="s">
        <v>1205</v>
      </c>
      <c r="B79" s="410"/>
      <c r="C79" s="415"/>
      <c r="D79" s="415"/>
    </row>
    <row r="80" spans="1:4" s="401" customFormat="1" ht="21.75" customHeight="1">
      <c r="A80" s="325" t="s">
        <v>1206</v>
      </c>
      <c r="B80" s="410"/>
      <c r="C80" s="415"/>
      <c r="D80" s="415"/>
    </row>
    <row r="81" spans="1:4" s="401" customFormat="1" ht="21.75" customHeight="1">
      <c r="A81" s="325" t="s">
        <v>1207</v>
      </c>
      <c r="B81" s="410"/>
      <c r="C81" s="415"/>
      <c r="D81" s="415"/>
    </row>
    <row r="82" spans="1:4" s="401" customFormat="1" ht="21.75" customHeight="1">
      <c r="A82" s="325" t="s">
        <v>1208</v>
      </c>
      <c r="B82" s="410"/>
      <c r="C82" s="415"/>
      <c r="D82" s="415"/>
    </row>
    <row r="83" spans="1:4" s="401" customFormat="1" ht="21.75" customHeight="1">
      <c r="A83" s="325" t="s">
        <v>1209</v>
      </c>
      <c r="B83" s="410">
        <v>327</v>
      </c>
      <c r="C83" s="415"/>
      <c r="D83" s="415"/>
    </row>
    <row r="84" spans="1:4" s="401" customFormat="1" ht="21.75" customHeight="1">
      <c r="A84" s="325" t="s">
        <v>1210</v>
      </c>
      <c r="B84" s="410"/>
      <c r="C84" s="415"/>
      <c r="D84" s="415"/>
    </row>
    <row r="85" spans="1:4" s="402" customFormat="1" ht="21.75" customHeight="1">
      <c r="A85" s="328" t="s">
        <v>1211</v>
      </c>
      <c r="B85" s="312">
        <f>B5+B6+B76+B82+B83+B75</f>
        <v>215245</v>
      </c>
      <c r="C85" s="417" t="s">
        <v>1212</v>
      </c>
      <c r="D85" s="418">
        <f>D56+D63+D52+D5+D65</f>
        <v>215245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2" right="0.2" top="0.39" bottom="0.67" header="0.2" footer="0.39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showGridLines="0" showZeros="0" workbookViewId="0" topLeftCell="A1">
      <pane xSplit="1" ySplit="4" topLeftCell="B5" activePane="bottomRight" state="frozen"/>
      <selection pane="bottomRight" activeCell="A2" sqref="A2:B2"/>
    </sheetView>
  </sheetViews>
  <sheetFormatPr defaultColWidth="9.00390625" defaultRowHeight="15" customHeight="1"/>
  <cols>
    <col min="1" max="1" width="48.00390625" style="384" customWidth="1"/>
    <col min="2" max="2" width="24.00390625" style="385" customWidth="1"/>
    <col min="3" max="3" width="10.50390625" style="384" bestFit="1" customWidth="1"/>
    <col min="4" max="16384" width="9.00390625" style="384" customWidth="1"/>
  </cols>
  <sheetData>
    <row r="1" ht="24.75" customHeight="1">
      <c r="A1" s="386" t="s">
        <v>1213</v>
      </c>
    </row>
    <row r="2" spans="1:2" ht="24.75" customHeight="1">
      <c r="A2" s="387" t="s">
        <v>1214</v>
      </c>
      <c r="B2" s="388"/>
    </row>
    <row r="3" spans="1:2" s="380" customFormat="1" ht="24.75" customHeight="1">
      <c r="A3" s="389"/>
      <c r="B3" s="390" t="s">
        <v>33</v>
      </c>
    </row>
    <row r="4" spans="1:2" s="381" customFormat="1" ht="24.75" customHeight="1">
      <c r="A4" s="391" t="s">
        <v>34</v>
      </c>
      <c r="B4" s="392" t="s">
        <v>1215</v>
      </c>
    </row>
    <row r="5" spans="1:3" s="382" customFormat="1" ht="24.75" customHeight="1">
      <c r="A5" s="393" t="s">
        <v>1216</v>
      </c>
      <c r="B5" s="312">
        <f>SUM(B6:B21)</f>
        <v>16823</v>
      </c>
      <c r="C5" s="394"/>
    </row>
    <row r="6" spans="1:2" s="382" customFormat="1" ht="24.75" customHeight="1">
      <c r="A6" s="395" t="s">
        <v>1217</v>
      </c>
      <c r="B6" s="364">
        <v>7371</v>
      </c>
    </row>
    <row r="7" spans="1:2" s="382" customFormat="1" ht="24.75" customHeight="1">
      <c r="A7" s="395" t="s">
        <v>1218</v>
      </c>
      <c r="B7" s="364">
        <v>3921</v>
      </c>
    </row>
    <row r="8" spans="1:2" s="382" customFormat="1" ht="24.75" customHeight="1">
      <c r="A8" s="395" t="s">
        <v>1219</v>
      </c>
      <c r="B8" s="364"/>
    </row>
    <row r="9" spans="1:2" s="382" customFormat="1" ht="24.75" customHeight="1">
      <c r="A9" s="395" t="s">
        <v>1220</v>
      </c>
      <c r="B9" s="364">
        <v>396</v>
      </c>
    </row>
    <row r="10" spans="1:2" s="382" customFormat="1" ht="24.75" customHeight="1">
      <c r="A10" s="395" t="s">
        <v>1221</v>
      </c>
      <c r="B10" s="364">
        <v>1000</v>
      </c>
    </row>
    <row r="11" spans="1:2" s="382" customFormat="1" ht="24.75" customHeight="1">
      <c r="A11" s="395" t="s">
        <v>1222</v>
      </c>
      <c r="B11" s="364">
        <v>1009</v>
      </c>
    </row>
    <row r="12" spans="1:2" s="382" customFormat="1" ht="24.75" customHeight="1">
      <c r="A12" s="395" t="s">
        <v>1223</v>
      </c>
      <c r="B12" s="364">
        <v>270</v>
      </c>
    </row>
    <row r="13" spans="1:2" s="382" customFormat="1" ht="24.75" customHeight="1">
      <c r="A13" s="395" t="s">
        <v>1224</v>
      </c>
      <c r="B13" s="364">
        <v>187</v>
      </c>
    </row>
    <row r="14" spans="1:2" s="382" customFormat="1" ht="24.75" customHeight="1">
      <c r="A14" s="395" t="s">
        <v>1225</v>
      </c>
      <c r="B14" s="364">
        <v>197</v>
      </c>
    </row>
    <row r="15" spans="1:2" s="382" customFormat="1" ht="24.75" customHeight="1">
      <c r="A15" s="395" t="s">
        <v>1226</v>
      </c>
      <c r="B15" s="364">
        <v>126</v>
      </c>
    </row>
    <row r="16" spans="1:2" s="382" customFormat="1" ht="24.75" customHeight="1">
      <c r="A16" s="395" t="s">
        <v>1227</v>
      </c>
      <c r="B16" s="364">
        <v>187</v>
      </c>
    </row>
    <row r="17" spans="1:2" s="382" customFormat="1" ht="24.75" customHeight="1">
      <c r="A17" s="395" t="s">
        <v>1228</v>
      </c>
      <c r="B17" s="364">
        <v>1490</v>
      </c>
    </row>
    <row r="18" spans="1:2" s="382" customFormat="1" ht="24.75" customHeight="1">
      <c r="A18" s="395" t="s">
        <v>1229</v>
      </c>
      <c r="B18" s="364">
        <v>463</v>
      </c>
    </row>
    <row r="19" spans="1:2" s="382" customFormat="1" ht="24.75" customHeight="1">
      <c r="A19" s="395" t="s">
        <v>1230</v>
      </c>
      <c r="B19" s="364"/>
    </row>
    <row r="20" spans="1:2" s="382" customFormat="1" ht="24.75" customHeight="1">
      <c r="A20" s="395" t="s">
        <v>1231</v>
      </c>
      <c r="B20" s="364">
        <v>206</v>
      </c>
    </row>
    <row r="21" spans="1:2" s="382" customFormat="1" ht="24.75" customHeight="1">
      <c r="A21" s="395" t="s">
        <v>1232</v>
      </c>
      <c r="B21" s="364"/>
    </row>
    <row r="22" spans="1:3" s="382" customFormat="1" ht="24.75" customHeight="1">
      <c r="A22" s="396" t="s">
        <v>1233</v>
      </c>
      <c r="B22" s="312">
        <f>SUM(B23:B29)</f>
        <v>9550</v>
      </c>
      <c r="C22" s="394"/>
    </row>
    <row r="23" spans="1:2" s="382" customFormat="1" ht="24.75" customHeight="1">
      <c r="A23" s="395" t="s">
        <v>1234</v>
      </c>
      <c r="B23" s="364">
        <v>2500</v>
      </c>
    </row>
    <row r="24" spans="1:2" s="382" customFormat="1" ht="24.75" customHeight="1">
      <c r="A24" s="395" t="s">
        <v>1235</v>
      </c>
      <c r="B24" s="364">
        <v>1100</v>
      </c>
    </row>
    <row r="25" spans="1:2" s="382" customFormat="1" ht="24.75" customHeight="1">
      <c r="A25" s="395" t="s">
        <v>1236</v>
      </c>
      <c r="B25" s="364"/>
    </row>
    <row r="26" spans="1:2" s="382" customFormat="1" ht="24.75" customHeight="1">
      <c r="A26" s="395" t="s">
        <v>1237</v>
      </c>
      <c r="B26" s="364">
        <v>1800</v>
      </c>
    </row>
    <row r="27" spans="1:2" s="382" customFormat="1" ht="24.75" customHeight="1">
      <c r="A27" s="318" t="s">
        <v>1238</v>
      </c>
      <c r="B27" s="364">
        <v>3000</v>
      </c>
    </row>
    <row r="28" spans="1:2" s="382" customFormat="1" ht="24.75" customHeight="1">
      <c r="A28" s="395" t="s">
        <v>1239</v>
      </c>
      <c r="B28" s="364">
        <v>450</v>
      </c>
    </row>
    <row r="29" spans="1:2" s="382" customFormat="1" ht="24.75" customHeight="1">
      <c r="A29" s="395" t="s">
        <v>1240</v>
      </c>
      <c r="B29" s="364">
        <v>700</v>
      </c>
    </row>
    <row r="30" spans="1:2" s="381" customFormat="1" ht="24.75" customHeight="1">
      <c r="A30" s="397" t="s">
        <v>1241</v>
      </c>
      <c r="B30" s="312">
        <f>SUM(B5,B22)</f>
        <v>26373</v>
      </c>
    </row>
    <row r="31" spans="1:2" s="383" customFormat="1" ht="16.5" customHeight="1">
      <c r="A31" s="384"/>
      <c r="B31" s="385"/>
    </row>
    <row r="32" spans="1:2" s="383" customFormat="1" ht="14.25" customHeight="1">
      <c r="A32" s="384"/>
      <c r="B32" s="385"/>
    </row>
    <row r="42" ht="15" customHeight="1">
      <c r="C42" s="398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8"/>
  <sheetViews>
    <sheetView showGridLines="0" showZeros="0" workbookViewId="0" topLeftCell="A1">
      <selection activeCell="B1308" sqref="B1308"/>
    </sheetView>
  </sheetViews>
  <sheetFormatPr defaultColWidth="9.00390625" defaultRowHeight="18.75" customHeight="1"/>
  <cols>
    <col min="1" max="1" width="46.875" style="228" bestFit="1" customWidth="1"/>
    <col min="2" max="2" width="15.875" style="347" customWidth="1"/>
    <col min="3" max="3" width="15.875" style="348" customWidth="1"/>
    <col min="4" max="5" width="15.875" style="228" customWidth="1"/>
    <col min="6" max="6" width="12.875" style="228" customWidth="1"/>
    <col min="7" max="16384" width="9.00390625" style="228" customWidth="1"/>
  </cols>
  <sheetData>
    <row r="1" spans="1:5" s="228" customFormat="1" ht="18.75" customHeight="1">
      <c r="A1" s="349" t="s">
        <v>1242</v>
      </c>
      <c r="B1" s="350"/>
      <c r="C1" s="351"/>
      <c r="D1" s="349"/>
      <c r="E1" s="349"/>
    </row>
    <row r="2" spans="1:6" s="228" customFormat="1" ht="25.5">
      <c r="A2" s="352" t="s">
        <v>1243</v>
      </c>
      <c r="B2" s="353"/>
      <c r="C2" s="354"/>
      <c r="D2" s="352"/>
      <c r="E2" s="352"/>
      <c r="F2" s="352"/>
    </row>
    <row r="3" spans="1:6" s="228" customFormat="1" ht="18.75" customHeight="1">
      <c r="A3" s="355"/>
      <c r="B3" s="356"/>
      <c r="C3" s="348"/>
      <c r="D3" s="355"/>
      <c r="E3" s="355"/>
      <c r="F3" s="238"/>
    </row>
    <row r="4" spans="1:6" s="228" customFormat="1" ht="18.75" customHeight="1">
      <c r="A4" s="357" t="s">
        <v>34</v>
      </c>
      <c r="B4" s="358" t="s">
        <v>1244</v>
      </c>
      <c r="C4" s="359"/>
      <c r="D4" s="358"/>
      <c r="E4" s="358"/>
      <c r="F4" s="366" t="s">
        <v>1245</v>
      </c>
    </row>
    <row r="5" spans="1:6" s="228" customFormat="1" ht="18.75" customHeight="1">
      <c r="A5" s="360"/>
      <c r="B5" s="358" t="s">
        <v>1246</v>
      </c>
      <c r="C5" s="359"/>
      <c r="D5" s="358"/>
      <c r="E5" s="358"/>
      <c r="F5" s="366"/>
    </row>
    <row r="6" spans="1:6" s="346" customFormat="1" ht="33" customHeight="1">
      <c r="A6" s="361"/>
      <c r="B6" s="358" t="s">
        <v>1247</v>
      </c>
      <c r="C6" s="21" t="s">
        <v>1248</v>
      </c>
      <c r="D6" s="43" t="s">
        <v>1249</v>
      </c>
      <c r="E6" s="43" t="s">
        <v>1250</v>
      </c>
      <c r="F6" s="366"/>
    </row>
    <row r="7" spans="1:6" s="228" customFormat="1" ht="18.75" customHeight="1">
      <c r="A7" s="362" t="s">
        <v>74</v>
      </c>
      <c r="B7" s="363">
        <f>SUM(C7:E7)</f>
        <v>17573</v>
      </c>
      <c r="C7" s="364">
        <f>SUM(C8,C20,C29,C40,C52,C63,C74,C86,C95,C108,C118,C127,C138,C152,C159,C167,C173,C180,C187,C194,C201,C207,C215,C221,C227,C233,C250)</f>
        <v>17573</v>
      </c>
      <c r="D7" s="365">
        <f>SUM(D8,D20,D29,D40,D52,D63,D74,D86,D95,D108,D118,D127,D138,D152,D159,D167,D173,D180,D187,D194,D201,D207,D215,D221,D227,D233,D250)</f>
        <v>0</v>
      </c>
      <c r="E7" s="365">
        <f>SUM(E8,E20,E29,E40,E52,E63,E74,E86,E95,E108,E118,E127,E138,E152,E159,E167,E173,E180,E187,E194,E201,E207,E215,E221,E227,E233,E250)</f>
        <v>0</v>
      </c>
      <c r="F7" s="365"/>
    </row>
    <row r="8" spans="1:6" s="228" customFormat="1" ht="18.75" customHeight="1">
      <c r="A8" s="362" t="s">
        <v>75</v>
      </c>
      <c r="B8" s="363">
        <f aca="true" t="shared" si="0" ref="B8:B71">SUM(C8:E8)</f>
        <v>677</v>
      </c>
      <c r="C8" s="364">
        <f>SUM(C9:C19)</f>
        <v>677</v>
      </c>
      <c r="D8" s="363">
        <f>SUM(D9:D19)</f>
        <v>0</v>
      </c>
      <c r="E8" s="363">
        <f>SUM(E9:E19)</f>
        <v>0</v>
      </c>
      <c r="F8" s="367"/>
    </row>
    <row r="9" spans="1:6" s="228" customFormat="1" ht="18.75" customHeight="1">
      <c r="A9" s="362" t="s">
        <v>76</v>
      </c>
      <c r="B9" s="363">
        <f t="shared" si="0"/>
        <v>500</v>
      </c>
      <c r="C9" s="364">
        <v>500</v>
      </c>
      <c r="D9" s="363"/>
      <c r="E9" s="363"/>
      <c r="F9" s="368"/>
    </row>
    <row r="10" spans="1:6" s="228" customFormat="1" ht="18.75" customHeight="1">
      <c r="A10" s="362" t="s">
        <v>77</v>
      </c>
      <c r="B10" s="363">
        <f t="shared" si="0"/>
        <v>90</v>
      </c>
      <c r="C10" s="364">
        <v>90</v>
      </c>
      <c r="D10" s="363"/>
      <c r="E10" s="363"/>
      <c r="F10" s="368"/>
    </row>
    <row r="11" spans="1:6" s="228" customFormat="1" ht="18.75" customHeight="1">
      <c r="A11" s="362" t="s">
        <v>78</v>
      </c>
      <c r="B11" s="363">
        <f t="shared" si="0"/>
        <v>0</v>
      </c>
      <c r="C11" s="364">
        <v>0</v>
      </c>
      <c r="D11" s="363"/>
      <c r="E11" s="363"/>
      <c r="F11" s="368"/>
    </row>
    <row r="12" spans="1:6" s="228" customFormat="1" ht="18.75" customHeight="1">
      <c r="A12" s="362" t="s">
        <v>79</v>
      </c>
      <c r="B12" s="363">
        <f t="shared" si="0"/>
        <v>30</v>
      </c>
      <c r="C12" s="364">
        <v>30</v>
      </c>
      <c r="D12" s="363"/>
      <c r="E12" s="363"/>
      <c r="F12" s="368"/>
    </row>
    <row r="13" spans="1:6" s="228" customFormat="1" ht="18.75" customHeight="1">
      <c r="A13" s="362" t="s">
        <v>80</v>
      </c>
      <c r="B13" s="363">
        <f t="shared" si="0"/>
        <v>2</v>
      </c>
      <c r="C13" s="364">
        <v>2</v>
      </c>
      <c r="D13" s="363"/>
      <c r="E13" s="363"/>
      <c r="F13" s="368"/>
    </row>
    <row r="14" spans="1:6" s="228" customFormat="1" ht="18.75" customHeight="1">
      <c r="A14" s="362" t="s">
        <v>81</v>
      </c>
      <c r="B14" s="363">
        <f t="shared" si="0"/>
        <v>10</v>
      </c>
      <c r="C14" s="364">
        <v>10</v>
      </c>
      <c r="D14" s="363"/>
      <c r="E14" s="363"/>
      <c r="F14" s="368"/>
    </row>
    <row r="15" spans="1:6" s="228" customFormat="1" ht="18.75" customHeight="1">
      <c r="A15" s="362" t="s">
        <v>82</v>
      </c>
      <c r="B15" s="363">
        <f t="shared" si="0"/>
        <v>22</v>
      </c>
      <c r="C15" s="364">
        <v>22</v>
      </c>
      <c r="D15" s="363"/>
      <c r="E15" s="363"/>
      <c r="F15" s="368"/>
    </row>
    <row r="16" spans="1:6" s="228" customFormat="1" ht="18.75" customHeight="1">
      <c r="A16" s="362" t="s">
        <v>83</v>
      </c>
      <c r="B16" s="363">
        <f t="shared" si="0"/>
        <v>20</v>
      </c>
      <c r="C16" s="364">
        <v>20</v>
      </c>
      <c r="D16" s="363"/>
      <c r="E16" s="363"/>
      <c r="F16" s="368"/>
    </row>
    <row r="17" spans="1:6" s="228" customFormat="1" ht="18.75" customHeight="1">
      <c r="A17" s="362" t="s">
        <v>84</v>
      </c>
      <c r="B17" s="363">
        <f t="shared" si="0"/>
        <v>3</v>
      </c>
      <c r="C17" s="364">
        <v>3</v>
      </c>
      <c r="D17" s="363"/>
      <c r="E17" s="363"/>
      <c r="F17" s="368"/>
    </row>
    <row r="18" spans="1:6" s="228" customFormat="1" ht="18.75" customHeight="1">
      <c r="A18" s="362" t="s">
        <v>85</v>
      </c>
      <c r="B18" s="363">
        <f t="shared" si="0"/>
        <v>0</v>
      </c>
      <c r="C18" s="364"/>
      <c r="D18" s="363"/>
      <c r="E18" s="363"/>
      <c r="F18" s="368"/>
    </row>
    <row r="19" spans="1:6" s="228" customFormat="1" ht="18.75" customHeight="1">
      <c r="A19" s="362" t="s">
        <v>86</v>
      </c>
      <c r="B19" s="363">
        <f t="shared" si="0"/>
        <v>0</v>
      </c>
      <c r="C19" s="364"/>
      <c r="D19" s="363"/>
      <c r="E19" s="363"/>
      <c r="F19" s="368"/>
    </row>
    <row r="20" spans="1:6" s="228" customFormat="1" ht="18.75" customHeight="1">
      <c r="A20" s="362" t="s">
        <v>87</v>
      </c>
      <c r="B20" s="363">
        <f t="shared" si="0"/>
        <v>523</v>
      </c>
      <c r="C20" s="364">
        <f>SUM(C21:C28)</f>
        <v>523</v>
      </c>
      <c r="D20" s="363">
        <f>SUM(D21:D28)</f>
        <v>0</v>
      </c>
      <c r="E20" s="363">
        <f>SUM(E21:E28)</f>
        <v>0</v>
      </c>
      <c r="F20" s="368"/>
    </row>
    <row r="21" spans="1:6" s="228" customFormat="1" ht="18.75" customHeight="1">
      <c r="A21" s="362" t="s">
        <v>76</v>
      </c>
      <c r="B21" s="363">
        <f t="shared" si="0"/>
        <v>380</v>
      </c>
      <c r="C21" s="364">
        <v>380</v>
      </c>
      <c r="D21" s="363"/>
      <c r="E21" s="363"/>
      <c r="F21" s="368"/>
    </row>
    <row r="22" spans="1:6" s="228" customFormat="1" ht="18.75" customHeight="1">
      <c r="A22" s="362" t="s">
        <v>77</v>
      </c>
      <c r="B22" s="363">
        <f t="shared" si="0"/>
        <v>103</v>
      </c>
      <c r="C22" s="364">
        <v>103</v>
      </c>
      <c r="D22" s="363"/>
      <c r="E22" s="363"/>
      <c r="F22" s="368"/>
    </row>
    <row r="23" spans="1:6" s="228" customFormat="1" ht="18.75" customHeight="1">
      <c r="A23" s="362" t="s">
        <v>78</v>
      </c>
      <c r="B23" s="363">
        <f t="shared" si="0"/>
        <v>0</v>
      </c>
      <c r="C23" s="364">
        <v>0</v>
      </c>
      <c r="D23" s="363"/>
      <c r="E23" s="363"/>
      <c r="F23" s="368"/>
    </row>
    <row r="24" spans="1:6" s="228" customFormat="1" ht="18.75" customHeight="1">
      <c r="A24" s="362" t="s">
        <v>88</v>
      </c>
      <c r="B24" s="363">
        <f t="shared" si="0"/>
        <v>20</v>
      </c>
      <c r="C24" s="364">
        <v>20</v>
      </c>
      <c r="D24" s="363"/>
      <c r="E24" s="363"/>
      <c r="F24" s="368"/>
    </row>
    <row r="25" spans="1:6" s="228" customFormat="1" ht="18.75" customHeight="1">
      <c r="A25" s="362" t="s">
        <v>89</v>
      </c>
      <c r="B25" s="363">
        <f t="shared" si="0"/>
        <v>15</v>
      </c>
      <c r="C25" s="364">
        <v>15</v>
      </c>
      <c r="D25" s="363"/>
      <c r="E25" s="363"/>
      <c r="F25" s="368"/>
    </row>
    <row r="26" spans="1:6" s="228" customFormat="1" ht="18.75" customHeight="1">
      <c r="A26" s="362" t="s">
        <v>90</v>
      </c>
      <c r="B26" s="363">
        <f t="shared" si="0"/>
        <v>5</v>
      </c>
      <c r="C26" s="364">
        <v>5</v>
      </c>
      <c r="D26" s="363"/>
      <c r="E26" s="363"/>
      <c r="F26" s="368"/>
    </row>
    <row r="27" spans="1:6" s="228" customFormat="1" ht="18.75" customHeight="1">
      <c r="A27" s="362" t="s">
        <v>85</v>
      </c>
      <c r="B27" s="363">
        <f t="shared" si="0"/>
        <v>0</v>
      </c>
      <c r="C27" s="364"/>
      <c r="D27" s="363"/>
      <c r="E27" s="363"/>
      <c r="F27" s="368"/>
    </row>
    <row r="28" spans="1:6" s="228" customFormat="1" ht="18.75" customHeight="1">
      <c r="A28" s="362" t="s">
        <v>91</v>
      </c>
      <c r="B28" s="363">
        <f t="shared" si="0"/>
        <v>0</v>
      </c>
      <c r="C28" s="364"/>
      <c r="D28" s="363"/>
      <c r="E28" s="363"/>
      <c r="F28" s="368"/>
    </row>
    <row r="29" spans="1:6" s="228" customFormat="1" ht="18.75" customHeight="1">
      <c r="A29" s="362" t="s">
        <v>92</v>
      </c>
      <c r="B29" s="363">
        <f t="shared" si="0"/>
        <v>7048</v>
      </c>
      <c r="C29" s="364">
        <f>SUM(C30:C39)</f>
        <v>7048</v>
      </c>
      <c r="D29" s="363">
        <f>SUM(D30:D39)</f>
        <v>0</v>
      </c>
      <c r="E29" s="363">
        <f>SUM(E30:E39)</f>
        <v>0</v>
      </c>
      <c r="F29" s="368"/>
    </row>
    <row r="30" spans="1:6" s="228" customFormat="1" ht="18.75" customHeight="1">
      <c r="A30" s="362" t="s">
        <v>76</v>
      </c>
      <c r="B30" s="363">
        <f t="shared" si="0"/>
        <v>3987</v>
      </c>
      <c r="C30" s="364">
        <v>3987</v>
      </c>
      <c r="D30" s="363"/>
      <c r="E30" s="363"/>
      <c r="F30" s="368"/>
    </row>
    <row r="31" spans="1:6" s="228" customFormat="1" ht="18.75" customHeight="1">
      <c r="A31" s="362" t="s">
        <v>77</v>
      </c>
      <c r="B31" s="363">
        <f t="shared" si="0"/>
        <v>2184</v>
      </c>
      <c r="C31" s="364">
        <v>2184</v>
      </c>
      <c r="D31" s="363"/>
      <c r="E31" s="363"/>
      <c r="F31" s="368"/>
    </row>
    <row r="32" spans="1:6" s="228" customFormat="1" ht="18.75" customHeight="1">
      <c r="A32" s="362" t="s">
        <v>78</v>
      </c>
      <c r="B32" s="363">
        <f t="shared" si="0"/>
        <v>0</v>
      </c>
      <c r="C32" s="364"/>
      <c r="D32" s="363"/>
      <c r="E32" s="363"/>
      <c r="F32" s="368"/>
    </row>
    <row r="33" spans="1:6" s="228" customFormat="1" ht="18.75" customHeight="1">
      <c r="A33" s="362" t="s">
        <v>93</v>
      </c>
      <c r="B33" s="363">
        <f t="shared" si="0"/>
        <v>0</v>
      </c>
      <c r="C33" s="364"/>
      <c r="D33" s="363"/>
      <c r="E33" s="363"/>
      <c r="F33" s="368"/>
    </row>
    <row r="34" spans="1:6" s="228" customFormat="1" ht="18.75" customHeight="1">
      <c r="A34" s="362" t="s">
        <v>94</v>
      </c>
      <c r="B34" s="363">
        <f t="shared" si="0"/>
        <v>0</v>
      </c>
      <c r="C34" s="364"/>
      <c r="D34" s="363"/>
      <c r="E34" s="363"/>
      <c r="F34" s="368"/>
    </row>
    <row r="35" spans="1:6" s="228" customFormat="1" ht="18.75" customHeight="1">
      <c r="A35" s="362" t="s">
        <v>95</v>
      </c>
      <c r="B35" s="363">
        <f t="shared" si="0"/>
        <v>142</v>
      </c>
      <c r="C35" s="364">
        <v>142</v>
      </c>
      <c r="D35" s="363"/>
      <c r="E35" s="363"/>
      <c r="F35" s="368"/>
    </row>
    <row r="36" spans="1:6" s="228" customFormat="1" ht="18.75" customHeight="1">
      <c r="A36" s="362" t="s">
        <v>96</v>
      </c>
      <c r="B36" s="363">
        <f t="shared" si="0"/>
        <v>44</v>
      </c>
      <c r="C36" s="364">
        <v>44</v>
      </c>
      <c r="D36" s="363"/>
      <c r="E36" s="363"/>
      <c r="F36" s="368"/>
    </row>
    <row r="37" spans="1:6" s="228" customFormat="1" ht="18.75" customHeight="1">
      <c r="A37" s="362" t="s">
        <v>97</v>
      </c>
      <c r="B37" s="363">
        <f t="shared" si="0"/>
        <v>76</v>
      </c>
      <c r="C37" s="364">
        <v>76</v>
      </c>
      <c r="D37" s="363"/>
      <c r="E37" s="363"/>
      <c r="F37" s="368"/>
    </row>
    <row r="38" spans="1:6" s="228" customFormat="1" ht="18.75" customHeight="1">
      <c r="A38" s="362" t="s">
        <v>85</v>
      </c>
      <c r="B38" s="363">
        <f t="shared" si="0"/>
        <v>608</v>
      </c>
      <c r="C38" s="364">
        <v>608</v>
      </c>
      <c r="D38" s="363"/>
      <c r="E38" s="363"/>
      <c r="F38" s="368"/>
    </row>
    <row r="39" spans="1:6" s="228" customFormat="1" ht="18.75" customHeight="1">
      <c r="A39" s="362" t="s">
        <v>98</v>
      </c>
      <c r="B39" s="363">
        <f t="shared" si="0"/>
        <v>7</v>
      </c>
      <c r="C39" s="364">
        <v>7</v>
      </c>
      <c r="D39" s="363"/>
      <c r="E39" s="363"/>
      <c r="F39" s="368"/>
    </row>
    <row r="40" spans="1:6" s="228" customFormat="1" ht="18.75" customHeight="1">
      <c r="A40" s="362" t="s">
        <v>99</v>
      </c>
      <c r="B40" s="363">
        <f t="shared" si="0"/>
        <v>341</v>
      </c>
      <c r="C40" s="364">
        <f>SUM(C41:C51)</f>
        <v>341</v>
      </c>
      <c r="D40" s="363">
        <f>SUM(D41:D51)</f>
        <v>0</v>
      </c>
      <c r="E40" s="363">
        <f>SUM(E41:E51)</f>
        <v>0</v>
      </c>
      <c r="F40" s="368"/>
    </row>
    <row r="41" spans="1:6" s="228" customFormat="1" ht="18.75" customHeight="1">
      <c r="A41" s="362" t="s">
        <v>76</v>
      </c>
      <c r="B41" s="363">
        <f t="shared" si="0"/>
        <v>244</v>
      </c>
      <c r="C41" s="364">
        <v>244</v>
      </c>
      <c r="D41" s="363"/>
      <c r="E41" s="363"/>
      <c r="F41" s="368"/>
    </row>
    <row r="42" spans="1:6" s="228" customFormat="1" ht="18.75" customHeight="1">
      <c r="A42" s="362" t="s">
        <v>77</v>
      </c>
      <c r="B42" s="363">
        <f t="shared" si="0"/>
        <v>27</v>
      </c>
      <c r="C42" s="364">
        <v>27</v>
      </c>
      <c r="D42" s="363"/>
      <c r="E42" s="363"/>
      <c r="F42" s="368"/>
    </row>
    <row r="43" spans="1:6" s="228" customFormat="1" ht="18.75" customHeight="1">
      <c r="A43" s="362" t="s">
        <v>78</v>
      </c>
      <c r="B43" s="363">
        <f t="shared" si="0"/>
        <v>0</v>
      </c>
      <c r="C43" s="364"/>
      <c r="D43" s="363"/>
      <c r="E43" s="363"/>
      <c r="F43" s="368"/>
    </row>
    <row r="44" spans="1:6" s="228" customFormat="1" ht="18.75" customHeight="1">
      <c r="A44" s="362" t="s">
        <v>100</v>
      </c>
      <c r="B44" s="363">
        <f t="shared" si="0"/>
        <v>0</v>
      </c>
      <c r="C44" s="364"/>
      <c r="D44" s="363"/>
      <c r="E44" s="363"/>
      <c r="F44" s="368"/>
    </row>
    <row r="45" spans="1:6" s="228" customFormat="1" ht="18.75" customHeight="1">
      <c r="A45" s="362" t="s">
        <v>101</v>
      </c>
      <c r="B45" s="363">
        <f t="shared" si="0"/>
        <v>0</v>
      </c>
      <c r="C45" s="364"/>
      <c r="D45" s="363"/>
      <c r="E45" s="363"/>
      <c r="F45" s="368"/>
    </row>
    <row r="46" spans="1:6" s="228" customFormat="1" ht="18.75" customHeight="1">
      <c r="A46" s="362" t="s">
        <v>102</v>
      </c>
      <c r="B46" s="363">
        <f t="shared" si="0"/>
        <v>0</v>
      </c>
      <c r="C46" s="364"/>
      <c r="D46" s="363"/>
      <c r="E46" s="363"/>
      <c r="F46" s="368"/>
    </row>
    <row r="47" spans="1:6" s="228" customFormat="1" ht="18.75" customHeight="1">
      <c r="A47" s="362" t="s">
        <v>103</v>
      </c>
      <c r="B47" s="363">
        <f t="shared" si="0"/>
        <v>0</v>
      </c>
      <c r="C47" s="364"/>
      <c r="D47" s="363"/>
      <c r="E47" s="363"/>
      <c r="F47" s="368"/>
    </row>
    <row r="48" spans="1:6" s="228" customFormat="1" ht="18.75" customHeight="1">
      <c r="A48" s="362" t="s">
        <v>104</v>
      </c>
      <c r="B48" s="363">
        <f t="shared" si="0"/>
        <v>0</v>
      </c>
      <c r="C48" s="364"/>
      <c r="D48" s="363"/>
      <c r="E48" s="363"/>
      <c r="F48" s="368"/>
    </row>
    <row r="49" spans="1:6" s="228" customFormat="1" ht="18.75" customHeight="1">
      <c r="A49" s="362" t="s">
        <v>105</v>
      </c>
      <c r="B49" s="363">
        <f t="shared" si="0"/>
        <v>0</v>
      </c>
      <c r="C49" s="364"/>
      <c r="D49" s="363"/>
      <c r="E49" s="363"/>
      <c r="F49" s="368"/>
    </row>
    <row r="50" spans="1:6" s="228" customFormat="1" ht="18.75" customHeight="1">
      <c r="A50" s="362" t="s">
        <v>85</v>
      </c>
      <c r="B50" s="363">
        <f t="shared" si="0"/>
        <v>0</v>
      </c>
      <c r="C50" s="364"/>
      <c r="D50" s="363"/>
      <c r="E50" s="363"/>
      <c r="F50" s="368"/>
    </row>
    <row r="51" spans="1:6" s="228" customFormat="1" ht="18.75" customHeight="1">
      <c r="A51" s="362" t="s">
        <v>106</v>
      </c>
      <c r="B51" s="363">
        <f t="shared" si="0"/>
        <v>70</v>
      </c>
      <c r="C51" s="364">
        <v>70</v>
      </c>
      <c r="D51" s="363"/>
      <c r="E51" s="363"/>
      <c r="F51" s="368"/>
    </row>
    <row r="52" spans="1:6" s="228" customFormat="1" ht="18.75" customHeight="1">
      <c r="A52" s="362" t="s">
        <v>107</v>
      </c>
      <c r="B52" s="363">
        <f t="shared" si="0"/>
        <v>705</v>
      </c>
      <c r="C52" s="364">
        <f>SUM(C53:C62)</f>
        <v>705</v>
      </c>
      <c r="D52" s="363">
        <f>SUM(D53:D62)</f>
        <v>0</v>
      </c>
      <c r="E52" s="363">
        <f>SUM(E53:E62)</f>
        <v>0</v>
      </c>
      <c r="F52" s="368"/>
    </row>
    <row r="53" spans="1:6" s="228" customFormat="1" ht="18.75" customHeight="1">
      <c r="A53" s="362" t="s">
        <v>76</v>
      </c>
      <c r="B53" s="363">
        <f t="shared" si="0"/>
        <v>163</v>
      </c>
      <c r="C53" s="364">
        <v>163</v>
      </c>
      <c r="D53" s="363"/>
      <c r="E53" s="363"/>
      <c r="F53" s="368"/>
    </row>
    <row r="54" spans="1:6" s="228" customFormat="1" ht="18.75" customHeight="1">
      <c r="A54" s="362" t="s">
        <v>77</v>
      </c>
      <c r="B54" s="363">
        <f t="shared" si="0"/>
        <v>4</v>
      </c>
      <c r="C54" s="364">
        <v>4</v>
      </c>
      <c r="D54" s="363"/>
      <c r="E54" s="363"/>
      <c r="F54" s="368"/>
    </row>
    <row r="55" spans="1:6" s="228" customFormat="1" ht="18.75" customHeight="1">
      <c r="A55" s="362" t="s">
        <v>78</v>
      </c>
      <c r="B55" s="363">
        <f t="shared" si="0"/>
        <v>0</v>
      </c>
      <c r="C55" s="364"/>
      <c r="D55" s="363"/>
      <c r="E55" s="363"/>
      <c r="F55" s="368"/>
    </row>
    <row r="56" spans="1:6" s="228" customFormat="1" ht="18.75" customHeight="1">
      <c r="A56" s="362" t="s">
        <v>108</v>
      </c>
      <c r="B56" s="363">
        <f t="shared" si="0"/>
        <v>0</v>
      </c>
      <c r="C56" s="364"/>
      <c r="D56" s="363"/>
      <c r="E56" s="363"/>
      <c r="F56" s="368"/>
    </row>
    <row r="57" spans="1:6" s="228" customFormat="1" ht="18.75" customHeight="1">
      <c r="A57" s="362" t="s">
        <v>109</v>
      </c>
      <c r="B57" s="363">
        <f t="shared" si="0"/>
        <v>318</v>
      </c>
      <c r="C57" s="364">
        <v>318</v>
      </c>
      <c r="D57" s="363"/>
      <c r="E57" s="363"/>
      <c r="F57" s="368"/>
    </row>
    <row r="58" spans="1:6" s="228" customFormat="1" ht="18.75" customHeight="1">
      <c r="A58" s="362" t="s">
        <v>110</v>
      </c>
      <c r="B58" s="363">
        <f t="shared" si="0"/>
        <v>0</v>
      </c>
      <c r="C58" s="364"/>
      <c r="D58" s="363"/>
      <c r="E58" s="363"/>
      <c r="F58" s="368"/>
    </row>
    <row r="59" spans="1:6" s="228" customFormat="1" ht="18.75" customHeight="1">
      <c r="A59" s="362" t="s">
        <v>111</v>
      </c>
      <c r="B59" s="363">
        <f t="shared" si="0"/>
        <v>220</v>
      </c>
      <c r="C59" s="364">
        <v>220</v>
      </c>
      <c r="D59" s="363"/>
      <c r="E59" s="363"/>
      <c r="F59" s="368"/>
    </row>
    <row r="60" spans="1:6" s="228" customFormat="1" ht="18.75" customHeight="1">
      <c r="A60" s="362" t="s">
        <v>112</v>
      </c>
      <c r="B60" s="363">
        <f t="shared" si="0"/>
        <v>0</v>
      </c>
      <c r="C60" s="364"/>
      <c r="D60" s="363"/>
      <c r="E60" s="363"/>
      <c r="F60" s="368"/>
    </row>
    <row r="61" spans="1:6" s="228" customFormat="1" ht="18.75" customHeight="1">
      <c r="A61" s="362" t="s">
        <v>85</v>
      </c>
      <c r="B61" s="363">
        <f t="shared" si="0"/>
        <v>0</v>
      </c>
      <c r="C61" s="364"/>
      <c r="D61" s="363"/>
      <c r="E61" s="363"/>
      <c r="F61" s="368"/>
    </row>
    <row r="62" spans="1:6" s="228" customFormat="1" ht="18.75" customHeight="1">
      <c r="A62" s="362" t="s">
        <v>113</v>
      </c>
      <c r="B62" s="363">
        <f t="shared" si="0"/>
        <v>0</v>
      </c>
      <c r="C62" s="364"/>
      <c r="D62" s="363"/>
      <c r="E62" s="363"/>
      <c r="F62" s="368"/>
    </row>
    <row r="63" spans="1:6" s="228" customFormat="1" ht="18.75" customHeight="1">
      <c r="A63" s="362" t="s">
        <v>114</v>
      </c>
      <c r="B63" s="363">
        <f t="shared" si="0"/>
        <v>884</v>
      </c>
      <c r="C63" s="364">
        <f>SUM(C64:C73)</f>
        <v>884</v>
      </c>
      <c r="D63" s="363">
        <f>SUM(D64:D73)</f>
        <v>0</v>
      </c>
      <c r="E63" s="363">
        <f>SUM(E64:E73)</f>
        <v>0</v>
      </c>
      <c r="F63" s="368"/>
    </row>
    <row r="64" spans="1:6" s="228" customFormat="1" ht="18.75" customHeight="1">
      <c r="A64" s="362" t="s">
        <v>76</v>
      </c>
      <c r="B64" s="363">
        <f t="shared" si="0"/>
        <v>560</v>
      </c>
      <c r="C64" s="364">
        <v>560</v>
      </c>
      <c r="D64" s="363"/>
      <c r="E64" s="363"/>
      <c r="F64" s="368"/>
    </row>
    <row r="65" spans="1:6" s="228" customFormat="1" ht="18.75" customHeight="1">
      <c r="A65" s="362" t="s">
        <v>77</v>
      </c>
      <c r="B65" s="363">
        <f t="shared" si="0"/>
        <v>324</v>
      </c>
      <c r="C65" s="364">
        <v>324</v>
      </c>
      <c r="D65" s="363"/>
      <c r="E65" s="363"/>
      <c r="F65" s="368"/>
    </row>
    <row r="66" spans="1:6" s="228" customFormat="1" ht="18.75" customHeight="1">
      <c r="A66" s="362" t="s">
        <v>78</v>
      </c>
      <c r="B66" s="363">
        <f t="shared" si="0"/>
        <v>0</v>
      </c>
      <c r="C66" s="364"/>
      <c r="D66" s="363"/>
      <c r="E66" s="363"/>
      <c r="F66" s="368"/>
    </row>
    <row r="67" spans="1:6" s="228" customFormat="1" ht="18.75" customHeight="1">
      <c r="A67" s="362" t="s">
        <v>115</v>
      </c>
      <c r="B67" s="363">
        <f t="shared" si="0"/>
        <v>0</v>
      </c>
      <c r="C67" s="364"/>
      <c r="D67" s="363"/>
      <c r="E67" s="363"/>
      <c r="F67" s="368"/>
    </row>
    <row r="68" spans="1:6" s="228" customFormat="1" ht="18.75" customHeight="1">
      <c r="A68" s="362" t="s">
        <v>116</v>
      </c>
      <c r="B68" s="363">
        <f t="shared" si="0"/>
        <v>0</v>
      </c>
      <c r="C68" s="364"/>
      <c r="D68" s="363"/>
      <c r="E68" s="363"/>
      <c r="F68" s="368"/>
    </row>
    <row r="69" spans="1:6" s="228" customFormat="1" ht="18.75" customHeight="1">
      <c r="A69" s="362" t="s">
        <v>117</v>
      </c>
      <c r="B69" s="363">
        <f t="shared" si="0"/>
        <v>0</v>
      </c>
      <c r="C69" s="364"/>
      <c r="D69" s="363"/>
      <c r="E69" s="363"/>
      <c r="F69" s="368"/>
    </row>
    <row r="70" spans="1:6" s="228" customFormat="1" ht="18.75" customHeight="1">
      <c r="A70" s="362" t="s">
        <v>118</v>
      </c>
      <c r="B70" s="363">
        <f t="shared" si="0"/>
        <v>0</v>
      </c>
      <c r="C70" s="364"/>
      <c r="D70" s="363"/>
      <c r="E70" s="363"/>
      <c r="F70" s="368"/>
    </row>
    <row r="71" spans="1:6" s="228" customFormat="1" ht="18.75" customHeight="1">
      <c r="A71" s="362" t="s">
        <v>119</v>
      </c>
      <c r="B71" s="363">
        <f t="shared" si="0"/>
        <v>0</v>
      </c>
      <c r="C71" s="364"/>
      <c r="D71" s="363"/>
      <c r="E71" s="363"/>
      <c r="F71" s="368"/>
    </row>
    <row r="72" spans="1:6" s="228" customFormat="1" ht="18.75" customHeight="1">
      <c r="A72" s="362" t="s">
        <v>85</v>
      </c>
      <c r="B72" s="363">
        <f aca="true" t="shared" si="1" ref="B72:B135">SUM(C72:E72)</f>
        <v>0</v>
      </c>
      <c r="C72" s="364"/>
      <c r="D72" s="363"/>
      <c r="E72" s="363"/>
      <c r="F72" s="368"/>
    </row>
    <row r="73" spans="1:6" s="228" customFormat="1" ht="18.75" customHeight="1">
      <c r="A73" s="362" t="s">
        <v>120</v>
      </c>
      <c r="B73" s="363">
        <f t="shared" si="1"/>
        <v>0</v>
      </c>
      <c r="C73" s="364"/>
      <c r="D73" s="363"/>
      <c r="E73" s="363"/>
      <c r="F73" s="368"/>
    </row>
    <row r="74" spans="1:6" s="228" customFormat="1" ht="18.75" customHeight="1">
      <c r="A74" s="362" t="s">
        <v>121</v>
      </c>
      <c r="B74" s="363">
        <f t="shared" si="1"/>
        <v>680</v>
      </c>
      <c r="C74" s="364">
        <f>SUM(C75:C85)</f>
        <v>680</v>
      </c>
      <c r="D74" s="363">
        <f>SUM(D75:D85)</f>
        <v>0</v>
      </c>
      <c r="E74" s="363">
        <f>SUM(E75:E85)</f>
        <v>0</v>
      </c>
      <c r="F74" s="368"/>
    </row>
    <row r="75" spans="1:6" s="228" customFormat="1" ht="18.75" customHeight="1">
      <c r="A75" s="362" t="s">
        <v>76</v>
      </c>
      <c r="B75" s="363">
        <f t="shared" si="1"/>
        <v>0</v>
      </c>
      <c r="C75" s="364"/>
      <c r="D75" s="363"/>
      <c r="E75" s="363"/>
      <c r="F75" s="368"/>
    </row>
    <row r="76" spans="1:6" s="228" customFormat="1" ht="18.75" customHeight="1">
      <c r="A76" s="362" t="s">
        <v>77</v>
      </c>
      <c r="B76" s="363">
        <f t="shared" si="1"/>
        <v>680</v>
      </c>
      <c r="C76" s="364">
        <v>680</v>
      </c>
      <c r="D76" s="363"/>
      <c r="E76" s="363"/>
      <c r="F76" s="368"/>
    </row>
    <row r="77" spans="1:6" s="228" customFormat="1" ht="18.75" customHeight="1">
      <c r="A77" s="362" t="s">
        <v>78</v>
      </c>
      <c r="B77" s="363">
        <f t="shared" si="1"/>
        <v>0</v>
      </c>
      <c r="C77" s="364"/>
      <c r="D77" s="363"/>
      <c r="E77" s="363"/>
      <c r="F77" s="368"/>
    </row>
    <row r="78" spans="1:6" s="228" customFormat="1" ht="18.75" customHeight="1">
      <c r="A78" s="362" t="s">
        <v>122</v>
      </c>
      <c r="B78" s="363">
        <f t="shared" si="1"/>
        <v>0</v>
      </c>
      <c r="C78" s="364"/>
      <c r="D78" s="363"/>
      <c r="E78" s="363"/>
      <c r="F78" s="368"/>
    </row>
    <row r="79" spans="1:6" s="228" customFormat="1" ht="18.75" customHeight="1">
      <c r="A79" s="362" t="s">
        <v>123</v>
      </c>
      <c r="B79" s="363">
        <f t="shared" si="1"/>
        <v>0</v>
      </c>
      <c r="C79" s="364"/>
      <c r="D79" s="363"/>
      <c r="E79" s="363"/>
      <c r="F79" s="368"/>
    </row>
    <row r="80" spans="1:6" s="228" customFormat="1" ht="18.75" customHeight="1">
      <c r="A80" s="362" t="s">
        <v>124</v>
      </c>
      <c r="B80" s="363">
        <f t="shared" si="1"/>
        <v>0</v>
      </c>
      <c r="C80" s="364"/>
      <c r="D80" s="363"/>
      <c r="E80" s="363"/>
      <c r="F80" s="368"/>
    </row>
    <row r="81" spans="1:6" s="228" customFormat="1" ht="18.75" customHeight="1">
      <c r="A81" s="362" t="s">
        <v>125</v>
      </c>
      <c r="B81" s="363">
        <f t="shared" si="1"/>
        <v>0</v>
      </c>
      <c r="C81" s="364"/>
      <c r="D81" s="363"/>
      <c r="E81" s="363"/>
      <c r="F81" s="368"/>
    </row>
    <row r="82" spans="1:6" s="228" customFormat="1" ht="18.75" customHeight="1">
      <c r="A82" s="362" t="s">
        <v>126</v>
      </c>
      <c r="B82" s="363">
        <f t="shared" si="1"/>
        <v>0</v>
      </c>
      <c r="C82" s="364"/>
      <c r="D82" s="363"/>
      <c r="E82" s="363"/>
      <c r="F82" s="368"/>
    </row>
    <row r="83" spans="1:6" s="228" customFormat="1" ht="18.75" customHeight="1">
      <c r="A83" s="362" t="s">
        <v>118</v>
      </c>
      <c r="B83" s="363">
        <f t="shared" si="1"/>
        <v>0</v>
      </c>
      <c r="C83" s="364"/>
      <c r="D83" s="363"/>
      <c r="E83" s="363"/>
      <c r="F83" s="368"/>
    </row>
    <row r="84" spans="1:6" s="228" customFormat="1" ht="18.75" customHeight="1">
      <c r="A84" s="362" t="s">
        <v>85</v>
      </c>
      <c r="B84" s="363">
        <f t="shared" si="1"/>
        <v>0</v>
      </c>
      <c r="C84" s="364"/>
      <c r="D84" s="363"/>
      <c r="E84" s="363"/>
      <c r="F84" s="368"/>
    </row>
    <row r="85" spans="1:6" s="228" customFormat="1" ht="18.75" customHeight="1">
      <c r="A85" s="362" t="s">
        <v>127</v>
      </c>
      <c r="B85" s="363">
        <f t="shared" si="1"/>
        <v>0</v>
      </c>
      <c r="C85" s="364"/>
      <c r="D85" s="363"/>
      <c r="E85" s="363"/>
      <c r="F85" s="368"/>
    </row>
    <row r="86" spans="1:6" s="228" customFormat="1" ht="18.75" customHeight="1">
      <c r="A86" s="362" t="s">
        <v>128</v>
      </c>
      <c r="B86" s="363">
        <f t="shared" si="1"/>
        <v>234</v>
      </c>
      <c r="C86" s="364">
        <f>SUM(C87:C94)</f>
        <v>234</v>
      </c>
      <c r="D86" s="363">
        <f>SUM(D87:D94)</f>
        <v>0</v>
      </c>
      <c r="E86" s="363">
        <f>SUM(E87:E94)</f>
        <v>0</v>
      </c>
      <c r="F86" s="368"/>
    </row>
    <row r="87" spans="1:6" s="228" customFormat="1" ht="18.75" customHeight="1">
      <c r="A87" s="362" t="s">
        <v>76</v>
      </c>
      <c r="B87" s="363">
        <f t="shared" si="1"/>
        <v>194</v>
      </c>
      <c r="C87" s="364">
        <v>194</v>
      </c>
      <c r="D87" s="363"/>
      <c r="E87" s="363"/>
      <c r="F87" s="368"/>
    </row>
    <row r="88" spans="1:6" s="228" customFormat="1" ht="18.75" customHeight="1">
      <c r="A88" s="362" t="s">
        <v>77</v>
      </c>
      <c r="B88" s="363">
        <f t="shared" si="1"/>
        <v>21</v>
      </c>
      <c r="C88" s="364">
        <v>21</v>
      </c>
      <c r="D88" s="363"/>
      <c r="E88" s="363"/>
      <c r="F88" s="368"/>
    </row>
    <row r="89" spans="1:6" s="228" customFormat="1" ht="18.75" customHeight="1">
      <c r="A89" s="362" t="s">
        <v>78</v>
      </c>
      <c r="B89" s="363">
        <f t="shared" si="1"/>
        <v>0</v>
      </c>
      <c r="C89" s="364"/>
      <c r="D89" s="363"/>
      <c r="E89" s="363"/>
      <c r="F89" s="368"/>
    </row>
    <row r="90" spans="1:6" s="228" customFormat="1" ht="18.75" customHeight="1">
      <c r="A90" s="362" t="s">
        <v>129</v>
      </c>
      <c r="B90" s="363">
        <f t="shared" si="1"/>
        <v>13</v>
      </c>
      <c r="C90" s="364">
        <v>13</v>
      </c>
      <c r="D90" s="363"/>
      <c r="E90" s="363"/>
      <c r="F90" s="368"/>
    </row>
    <row r="91" spans="1:6" s="228" customFormat="1" ht="18.75" customHeight="1">
      <c r="A91" s="362" t="s">
        <v>130</v>
      </c>
      <c r="B91" s="363">
        <f t="shared" si="1"/>
        <v>0</v>
      </c>
      <c r="C91" s="364"/>
      <c r="D91" s="363"/>
      <c r="E91" s="363"/>
      <c r="F91" s="368"/>
    </row>
    <row r="92" spans="1:6" s="228" customFormat="1" ht="18.75" customHeight="1">
      <c r="A92" s="362" t="s">
        <v>118</v>
      </c>
      <c r="B92" s="363">
        <f t="shared" si="1"/>
        <v>6</v>
      </c>
      <c r="C92" s="364">
        <v>6</v>
      </c>
      <c r="D92" s="363"/>
      <c r="E92" s="363"/>
      <c r="F92" s="368"/>
    </row>
    <row r="93" spans="1:6" s="228" customFormat="1" ht="18.75" customHeight="1">
      <c r="A93" s="362" t="s">
        <v>85</v>
      </c>
      <c r="B93" s="363">
        <f t="shared" si="1"/>
        <v>0</v>
      </c>
      <c r="C93" s="364"/>
      <c r="D93" s="363"/>
      <c r="E93" s="363"/>
      <c r="F93" s="368"/>
    </row>
    <row r="94" spans="1:6" s="228" customFormat="1" ht="18.75" customHeight="1">
      <c r="A94" s="362" t="s">
        <v>131</v>
      </c>
      <c r="B94" s="363">
        <f t="shared" si="1"/>
        <v>0</v>
      </c>
      <c r="C94" s="364"/>
      <c r="D94" s="363"/>
      <c r="E94" s="363"/>
      <c r="F94" s="368"/>
    </row>
    <row r="95" spans="1:6" s="228" customFormat="1" ht="18.75" customHeight="1">
      <c r="A95" s="362" t="s">
        <v>132</v>
      </c>
      <c r="B95" s="363">
        <f t="shared" si="1"/>
        <v>0</v>
      </c>
      <c r="C95" s="364">
        <f>SUM(C96:C107)</f>
        <v>0</v>
      </c>
      <c r="D95" s="363"/>
      <c r="E95" s="363"/>
      <c r="F95" s="368"/>
    </row>
    <row r="96" spans="1:6" s="228" customFormat="1" ht="18.75" customHeight="1">
      <c r="A96" s="362" t="s">
        <v>76</v>
      </c>
      <c r="B96" s="363">
        <f t="shared" si="1"/>
        <v>0</v>
      </c>
      <c r="C96" s="364"/>
      <c r="D96" s="363"/>
      <c r="E96" s="363"/>
      <c r="F96" s="368"/>
    </row>
    <row r="97" spans="1:6" s="228" customFormat="1" ht="18.75" customHeight="1">
      <c r="A97" s="362" t="s">
        <v>77</v>
      </c>
      <c r="B97" s="363">
        <f t="shared" si="1"/>
        <v>0</v>
      </c>
      <c r="C97" s="364"/>
      <c r="D97" s="363"/>
      <c r="E97" s="363"/>
      <c r="F97" s="368"/>
    </row>
    <row r="98" spans="1:6" s="228" customFormat="1" ht="18.75" customHeight="1">
      <c r="A98" s="362" t="s">
        <v>78</v>
      </c>
      <c r="B98" s="363">
        <f t="shared" si="1"/>
        <v>0</v>
      </c>
      <c r="C98" s="364"/>
      <c r="D98" s="363"/>
      <c r="E98" s="363"/>
      <c r="F98" s="368"/>
    </row>
    <row r="99" spans="1:6" s="228" customFormat="1" ht="18.75" customHeight="1">
      <c r="A99" s="362" t="s">
        <v>133</v>
      </c>
      <c r="B99" s="363">
        <f t="shared" si="1"/>
        <v>0</v>
      </c>
      <c r="C99" s="364"/>
      <c r="D99" s="363"/>
      <c r="E99" s="363"/>
      <c r="F99" s="368"/>
    </row>
    <row r="100" spans="1:6" s="228" customFormat="1" ht="18.75" customHeight="1">
      <c r="A100" s="362" t="s">
        <v>134</v>
      </c>
      <c r="B100" s="363">
        <f t="shared" si="1"/>
        <v>0</v>
      </c>
      <c r="C100" s="364"/>
      <c r="D100" s="363"/>
      <c r="E100" s="363"/>
      <c r="F100" s="368"/>
    </row>
    <row r="101" spans="1:6" s="228" customFormat="1" ht="18.75" customHeight="1">
      <c r="A101" s="362" t="s">
        <v>118</v>
      </c>
      <c r="B101" s="363">
        <f t="shared" si="1"/>
        <v>0</v>
      </c>
      <c r="C101" s="364"/>
      <c r="D101" s="363"/>
      <c r="E101" s="363"/>
      <c r="F101" s="368"/>
    </row>
    <row r="102" spans="1:6" s="228" customFormat="1" ht="18.75" customHeight="1">
      <c r="A102" s="362" t="s">
        <v>135</v>
      </c>
      <c r="B102" s="363">
        <f t="shared" si="1"/>
        <v>0</v>
      </c>
      <c r="C102" s="364"/>
      <c r="D102" s="363"/>
      <c r="E102" s="363"/>
      <c r="F102" s="368"/>
    </row>
    <row r="103" spans="1:6" s="228" customFormat="1" ht="18.75" customHeight="1">
      <c r="A103" s="362" t="s">
        <v>136</v>
      </c>
      <c r="B103" s="363">
        <f t="shared" si="1"/>
        <v>0</v>
      </c>
      <c r="C103" s="364"/>
      <c r="D103" s="363"/>
      <c r="E103" s="363"/>
      <c r="F103" s="368"/>
    </row>
    <row r="104" spans="1:6" s="228" customFormat="1" ht="18.75" customHeight="1">
      <c r="A104" s="362" t="s">
        <v>137</v>
      </c>
      <c r="B104" s="363">
        <f t="shared" si="1"/>
        <v>0</v>
      </c>
      <c r="C104" s="364"/>
      <c r="D104" s="363"/>
      <c r="E104" s="363"/>
      <c r="F104" s="368"/>
    </row>
    <row r="105" spans="1:6" s="228" customFormat="1" ht="18.75" customHeight="1">
      <c r="A105" s="362" t="s">
        <v>138</v>
      </c>
      <c r="B105" s="363">
        <f t="shared" si="1"/>
        <v>0</v>
      </c>
      <c r="C105" s="364"/>
      <c r="D105" s="363"/>
      <c r="E105" s="363"/>
      <c r="F105" s="368"/>
    </row>
    <row r="106" spans="1:6" s="228" customFormat="1" ht="18.75" customHeight="1">
      <c r="A106" s="362" t="s">
        <v>85</v>
      </c>
      <c r="B106" s="363">
        <f t="shared" si="1"/>
        <v>0</v>
      </c>
      <c r="C106" s="364"/>
      <c r="D106" s="363"/>
      <c r="E106" s="363"/>
      <c r="F106" s="368"/>
    </row>
    <row r="107" spans="1:6" s="228" customFormat="1" ht="18.75" customHeight="1">
      <c r="A107" s="362" t="s">
        <v>139</v>
      </c>
      <c r="B107" s="363">
        <f t="shared" si="1"/>
        <v>0</v>
      </c>
      <c r="C107" s="364"/>
      <c r="D107" s="363"/>
      <c r="E107" s="363"/>
      <c r="F107" s="368"/>
    </row>
    <row r="108" spans="1:6" s="228" customFormat="1" ht="18.75" customHeight="1">
      <c r="A108" s="362" t="s">
        <v>140</v>
      </c>
      <c r="B108" s="363">
        <f t="shared" si="1"/>
        <v>219</v>
      </c>
      <c r="C108" s="364">
        <f>SUM(C109:C117)</f>
        <v>219</v>
      </c>
      <c r="D108" s="363">
        <f>SUM(D109:D117)</f>
        <v>0</v>
      </c>
      <c r="E108" s="363">
        <f>SUM(E109:E117)</f>
        <v>0</v>
      </c>
      <c r="F108" s="368"/>
    </row>
    <row r="109" spans="1:6" s="228" customFormat="1" ht="18.75" customHeight="1">
      <c r="A109" s="362" t="s">
        <v>76</v>
      </c>
      <c r="B109" s="363">
        <f t="shared" si="1"/>
        <v>96</v>
      </c>
      <c r="C109" s="364">
        <v>96</v>
      </c>
      <c r="D109" s="363"/>
      <c r="E109" s="363"/>
      <c r="F109" s="368"/>
    </row>
    <row r="110" spans="1:6" s="228" customFormat="1" ht="18.75" customHeight="1">
      <c r="A110" s="362" t="s">
        <v>77</v>
      </c>
      <c r="B110" s="363">
        <f t="shared" si="1"/>
        <v>27</v>
      </c>
      <c r="C110" s="364">
        <v>27</v>
      </c>
      <c r="D110" s="363"/>
      <c r="E110" s="363"/>
      <c r="F110" s="368"/>
    </row>
    <row r="111" spans="1:6" s="228" customFormat="1" ht="18.75" customHeight="1">
      <c r="A111" s="362" t="s">
        <v>78</v>
      </c>
      <c r="B111" s="363">
        <f t="shared" si="1"/>
        <v>0</v>
      </c>
      <c r="C111" s="364"/>
      <c r="D111" s="363"/>
      <c r="E111" s="363"/>
      <c r="F111" s="368"/>
    </row>
    <row r="112" spans="1:6" s="228" customFormat="1" ht="18.75" customHeight="1">
      <c r="A112" s="362" t="s">
        <v>141</v>
      </c>
      <c r="B112" s="363">
        <f t="shared" si="1"/>
        <v>0</v>
      </c>
      <c r="C112" s="364"/>
      <c r="D112" s="363"/>
      <c r="E112" s="363"/>
      <c r="F112" s="368"/>
    </row>
    <row r="113" spans="1:6" s="228" customFormat="1" ht="18.75" customHeight="1">
      <c r="A113" s="362" t="s">
        <v>142</v>
      </c>
      <c r="B113" s="363">
        <f t="shared" si="1"/>
        <v>0</v>
      </c>
      <c r="C113" s="364"/>
      <c r="D113" s="363"/>
      <c r="E113" s="363"/>
      <c r="F113" s="368"/>
    </row>
    <row r="114" spans="1:6" s="228" customFormat="1" ht="18.75" customHeight="1">
      <c r="A114" s="362" t="s">
        <v>143</v>
      </c>
      <c r="B114" s="363">
        <f t="shared" si="1"/>
        <v>0</v>
      </c>
      <c r="C114" s="364"/>
      <c r="D114" s="363"/>
      <c r="E114" s="363"/>
      <c r="F114" s="368"/>
    </row>
    <row r="115" spans="1:6" s="228" customFormat="1" ht="18.75" customHeight="1">
      <c r="A115" s="362" t="s">
        <v>144</v>
      </c>
      <c r="B115" s="363">
        <f t="shared" si="1"/>
        <v>96</v>
      </c>
      <c r="C115" s="364">
        <v>96</v>
      </c>
      <c r="D115" s="363"/>
      <c r="E115" s="363"/>
      <c r="F115" s="368"/>
    </row>
    <row r="116" spans="1:6" s="228" customFormat="1" ht="18.75" customHeight="1">
      <c r="A116" s="362" t="s">
        <v>85</v>
      </c>
      <c r="B116" s="363">
        <f t="shared" si="1"/>
        <v>0</v>
      </c>
      <c r="C116" s="364"/>
      <c r="D116" s="363"/>
      <c r="E116" s="363"/>
      <c r="F116" s="368"/>
    </row>
    <row r="117" spans="1:6" s="228" customFormat="1" ht="18.75" customHeight="1">
      <c r="A117" s="362" t="s">
        <v>145</v>
      </c>
      <c r="B117" s="363">
        <f t="shared" si="1"/>
        <v>0</v>
      </c>
      <c r="C117" s="364"/>
      <c r="D117" s="363"/>
      <c r="E117" s="363"/>
      <c r="F117" s="368"/>
    </row>
    <row r="118" spans="1:6" s="228" customFormat="1" ht="18.75" customHeight="1">
      <c r="A118" s="362" t="s">
        <v>146</v>
      </c>
      <c r="B118" s="363">
        <f t="shared" si="1"/>
        <v>827</v>
      </c>
      <c r="C118" s="364">
        <f>SUM(C119:C126)</f>
        <v>827</v>
      </c>
      <c r="D118" s="363">
        <f>SUM(D119:D126)</f>
        <v>0</v>
      </c>
      <c r="E118" s="363">
        <f>SUM(E119:E126)</f>
        <v>0</v>
      </c>
      <c r="F118" s="368"/>
    </row>
    <row r="119" spans="1:6" s="228" customFormat="1" ht="18.75" customHeight="1">
      <c r="A119" s="362" t="s">
        <v>76</v>
      </c>
      <c r="B119" s="363">
        <f t="shared" si="1"/>
        <v>519</v>
      </c>
      <c r="C119" s="364">
        <v>519</v>
      </c>
      <c r="D119" s="363"/>
      <c r="E119" s="363"/>
      <c r="F119" s="368"/>
    </row>
    <row r="120" spans="1:6" s="228" customFormat="1" ht="18.75" customHeight="1">
      <c r="A120" s="362" t="s">
        <v>77</v>
      </c>
      <c r="B120" s="363">
        <f t="shared" si="1"/>
        <v>308</v>
      </c>
      <c r="C120" s="364">
        <v>308</v>
      </c>
      <c r="D120" s="363"/>
      <c r="E120" s="363"/>
      <c r="F120" s="368"/>
    </row>
    <row r="121" spans="1:6" s="228" customFormat="1" ht="18.75" customHeight="1">
      <c r="A121" s="362" t="s">
        <v>78</v>
      </c>
      <c r="B121" s="363">
        <f t="shared" si="1"/>
        <v>0</v>
      </c>
      <c r="C121" s="364"/>
      <c r="D121" s="363"/>
      <c r="E121" s="363"/>
      <c r="F121" s="368"/>
    </row>
    <row r="122" spans="1:6" s="228" customFormat="1" ht="18.75" customHeight="1">
      <c r="A122" s="362" t="s">
        <v>147</v>
      </c>
      <c r="B122" s="363">
        <f t="shared" si="1"/>
        <v>0</v>
      </c>
      <c r="C122" s="364"/>
      <c r="D122" s="363"/>
      <c r="E122" s="363"/>
      <c r="F122" s="368"/>
    </row>
    <row r="123" spans="1:6" s="228" customFormat="1" ht="18.75" customHeight="1">
      <c r="A123" s="362" t="s">
        <v>148</v>
      </c>
      <c r="B123" s="363">
        <f t="shared" si="1"/>
        <v>0</v>
      </c>
      <c r="C123" s="364"/>
      <c r="D123" s="363"/>
      <c r="E123" s="363"/>
      <c r="F123" s="368"/>
    </row>
    <row r="124" spans="1:6" s="228" customFormat="1" ht="18.75" customHeight="1">
      <c r="A124" s="362" t="s">
        <v>149</v>
      </c>
      <c r="B124" s="363">
        <f t="shared" si="1"/>
        <v>0</v>
      </c>
      <c r="C124" s="364"/>
      <c r="D124" s="363"/>
      <c r="E124" s="363"/>
      <c r="F124" s="368"/>
    </row>
    <row r="125" spans="1:6" s="228" customFormat="1" ht="18.75" customHeight="1">
      <c r="A125" s="362" t="s">
        <v>85</v>
      </c>
      <c r="B125" s="363">
        <f t="shared" si="1"/>
        <v>0</v>
      </c>
      <c r="C125" s="364"/>
      <c r="D125" s="363"/>
      <c r="E125" s="363"/>
      <c r="F125" s="368"/>
    </row>
    <row r="126" spans="1:6" s="228" customFormat="1" ht="18.75" customHeight="1">
      <c r="A126" s="362" t="s">
        <v>150</v>
      </c>
      <c r="B126" s="363">
        <f t="shared" si="1"/>
        <v>0</v>
      </c>
      <c r="C126" s="364"/>
      <c r="D126" s="363"/>
      <c r="E126" s="363"/>
      <c r="F126" s="368"/>
    </row>
    <row r="127" spans="1:6" s="228" customFormat="1" ht="18.75" customHeight="1">
      <c r="A127" s="362" t="s">
        <v>151</v>
      </c>
      <c r="B127" s="363">
        <f t="shared" si="1"/>
        <v>525</v>
      </c>
      <c r="C127" s="364">
        <f>SUM(C128:C137)</f>
        <v>525</v>
      </c>
      <c r="D127" s="363">
        <f>SUM(D128:D137)</f>
        <v>0</v>
      </c>
      <c r="E127" s="363">
        <f>SUM(E128:E137)</f>
        <v>0</v>
      </c>
      <c r="F127" s="368"/>
    </row>
    <row r="128" spans="1:6" s="228" customFormat="1" ht="18.75" customHeight="1">
      <c r="A128" s="362" t="s">
        <v>76</v>
      </c>
      <c r="B128" s="363">
        <f t="shared" si="1"/>
        <v>214</v>
      </c>
      <c r="C128" s="364">
        <v>214</v>
      </c>
      <c r="D128" s="363"/>
      <c r="E128" s="363"/>
      <c r="F128" s="368"/>
    </row>
    <row r="129" spans="1:6" s="228" customFormat="1" ht="18.75" customHeight="1">
      <c r="A129" s="362" t="s">
        <v>77</v>
      </c>
      <c r="B129" s="363">
        <f t="shared" si="1"/>
        <v>11</v>
      </c>
      <c r="C129" s="364">
        <v>11</v>
      </c>
      <c r="D129" s="363"/>
      <c r="E129" s="363"/>
      <c r="F129" s="368"/>
    </row>
    <row r="130" spans="1:6" s="228" customFormat="1" ht="18.75" customHeight="1">
      <c r="A130" s="362" t="s">
        <v>78</v>
      </c>
      <c r="B130" s="363">
        <f t="shared" si="1"/>
        <v>0</v>
      </c>
      <c r="C130" s="364"/>
      <c r="D130" s="363"/>
      <c r="E130" s="363"/>
      <c r="F130" s="368"/>
    </row>
    <row r="131" spans="1:6" s="228" customFormat="1" ht="18.75" customHeight="1">
      <c r="A131" s="362" t="s">
        <v>152</v>
      </c>
      <c r="B131" s="363">
        <f t="shared" si="1"/>
        <v>0</v>
      </c>
      <c r="C131" s="364"/>
      <c r="D131" s="363"/>
      <c r="E131" s="363"/>
      <c r="F131" s="368"/>
    </row>
    <row r="132" spans="1:6" s="228" customFormat="1" ht="18.75" customHeight="1">
      <c r="A132" s="362" t="s">
        <v>153</v>
      </c>
      <c r="B132" s="363">
        <f t="shared" si="1"/>
        <v>0</v>
      </c>
      <c r="C132" s="364"/>
      <c r="D132" s="363"/>
      <c r="E132" s="363"/>
      <c r="F132" s="368"/>
    </row>
    <row r="133" spans="1:6" s="228" customFormat="1" ht="18.75" customHeight="1">
      <c r="A133" s="362" t="s">
        <v>154</v>
      </c>
      <c r="B133" s="363">
        <f t="shared" si="1"/>
        <v>0</v>
      </c>
      <c r="C133" s="364"/>
      <c r="D133" s="363"/>
      <c r="E133" s="363"/>
      <c r="F133" s="368"/>
    </row>
    <row r="134" spans="1:6" s="228" customFormat="1" ht="18.75" customHeight="1">
      <c r="A134" s="362" t="s">
        <v>155</v>
      </c>
      <c r="B134" s="363">
        <f t="shared" si="1"/>
        <v>0</v>
      </c>
      <c r="C134" s="364"/>
      <c r="D134" s="363"/>
      <c r="E134" s="363"/>
      <c r="F134" s="368"/>
    </row>
    <row r="135" spans="1:6" s="228" customFormat="1" ht="18.75" customHeight="1">
      <c r="A135" s="362" t="s">
        <v>156</v>
      </c>
      <c r="B135" s="363">
        <f t="shared" si="1"/>
        <v>300</v>
      </c>
      <c r="C135" s="364">
        <v>300</v>
      </c>
      <c r="D135" s="363"/>
      <c r="E135" s="363"/>
      <c r="F135" s="368"/>
    </row>
    <row r="136" spans="1:6" s="228" customFormat="1" ht="18.75" customHeight="1">
      <c r="A136" s="362" t="s">
        <v>85</v>
      </c>
      <c r="B136" s="363">
        <f aca="true" t="shared" si="2" ref="B136:B199">SUM(C136:E136)</f>
        <v>0</v>
      </c>
      <c r="C136" s="364"/>
      <c r="D136" s="363"/>
      <c r="E136" s="363"/>
      <c r="F136" s="368"/>
    </row>
    <row r="137" spans="1:6" s="228" customFormat="1" ht="18.75" customHeight="1">
      <c r="A137" s="362" t="s">
        <v>157</v>
      </c>
      <c r="B137" s="363">
        <f t="shared" si="2"/>
        <v>0</v>
      </c>
      <c r="C137" s="364"/>
      <c r="D137" s="363"/>
      <c r="E137" s="363"/>
      <c r="F137" s="368"/>
    </row>
    <row r="138" spans="1:6" s="228" customFormat="1" ht="18.75" customHeight="1">
      <c r="A138" s="362" t="s">
        <v>158</v>
      </c>
      <c r="B138" s="363">
        <f t="shared" si="2"/>
        <v>0</v>
      </c>
      <c r="C138" s="364"/>
      <c r="D138" s="363"/>
      <c r="E138" s="363"/>
      <c r="F138" s="368"/>
    </row>
    <row r="139" spans="1:6" s="228" customFormat="1" ht="18.75" customHeight="1">
      <c r="A139" s="362" t="s">
        <v>76</v>
      </c>
      <c r="B139" s="363">
        <f t="shared" si="2"/>
        <v>0</v>
      </c>
      <c r="C139" s="364"/>
      <c r="D139" s="363"/>
      <c r="E139" s="363"/>
      <c r="F139" s="368"/>
    </row>
    <row r="140" spans="1:6" s="228" customFormat="1" ht="18.75" customHeight="1">
      <c r="A140" s="362" t="s">
        <v>77</v>
      </c>
      <c r="B140" s="363">
        <f t="shared" si="2"/>
        <v>0</v>
      </c>
      <c r="C140" s="364"/>
      <c r="D140" s="363"/>
      <c r="E140" s="363"/>
      <c r="F140" s="368"/>
    </row>
    <row r="141" spans="1:6" s="228" customFormat="1" ht="18.75" customHeight="1">
      <c r="A141" s="362" t="s">
        <v>78</v>
      </c>
      <c r="B141" s="363">
        <f t="shared" si="2"/>
        <v>0</v>
      </c>
      <c r="C141" s="364"/>
      <c r="D141" s="363"/>
      <c r="E141" s="363"/>
      <c r="F141" s="368"/>
    </row>
    <row r="142" spans="1:6" s="228" customFormat="1" ht="18.75" customHeight="1">
      <c r="A142" s="362" t="s">
        <v>159</v>
      </c>
      <c r="B142" s="363">
        <f t="shared" si="2"/>
        <v>0</v>
      </c>
      <c r="C142" s="364"/>
      <c r="D142" s="363"/>
      <c r="E142" s="363"/>
      <c r="F142" s="368"/>
    </row>
    <row r="143" spans="1:6" s="228" customFormat="1" ht="18.75" customHeight="1">
      <c r="A143" s="362" t="s">
        <v>160</v>
      </c>
      <c r="B143" s="363">
        <f t="shared" si="2"/>
        <v>0</v>
      </c>
      <c r="C143" s="364"/>
      <c r="D143" s="363"/>
      <c r="E143" s="363"/>
      <c r="F143" s="368"/>
    </row>
    <row r="144" spans="1:6" s="228" customFormat="1" ht="18.75" customHeight="1">
      <c r="A144" s="362" t="s">
        <v>161</v>
      </c>
      <c r="B144" s="363">
        <f t="shared" si="2"/>
        <v>0</v>
      </c>
      <c r="C144" s="364"/>
      <c r="D144" s="363"/>
      <c r="E144" s="363"/>
      <c r="F144" s="368"/>
    </row>
    <row r="145" spans="1:6" s="228" customFormat="1" ht="18.75" customHeight="1">
      <c r="A145" s="362" t="s">
        <v>162</v>
      </c>
      <c r="B145" s="363">
        <f t="shared" si="2"/>
        <v>0</v>
      </c>
      <c r="C145" s="364"/>
      <c r="D145" s="363"/>
      <c r="E145" s="363"/>
      <c r="F145" s="368"/>
    </row>
    <row r="146" spans="1:6" s="228" customFormat="1" ht="18.75" customHeight="1">
      <c r="A146" s="362" t="s">
        <v>163</v>
      </c>
      <c r="B146" s="363">
        <f t="shared" si="2"/>
        <v>0</v>
      </c>
      <c r="C146" s="364"/>
      <c r="D146" s="363"/>
      <c r="E146" s="363"/>
      <c r="F146" s="368"/>
    </row>
    <row r="147" spans="1:6" s="228" customFormat="1" ht="18.75" customHeight="1">
      <c r="A147" s="362" t="s">
        <v>164</v>
      </c>
      <c r="B147" s="363">
        <f t="shared" si="2"/>
        <v>0</v>
      </c>
      <c r="C147" s="364"/>
      <c r="D147" s="363"/>
      <c r="E147" s="363"/>
      <c r="F147" s="368"/>
    </row>
    <row r="148" spans="1:6" s="228" customFormat="1" ht="18.75" customHeight="1">
      <c r="A148" s="362" t="s">
        <v>165</v>
      </c>
      <c r="B148" s="363">
        <f t="shared" si="2"/>
        <v>0</v>
      </c>
      <c r="C148" s="364"/>
      <c r="D148" s="363"/>
      <c r="E148" s="363"/>
      <c r="F148" s="368"/>
    </row>
    <row r="149" spans="1:6" s="228" customFormat="1" ht="18.75" customHeight="1">
      <c r="A149" s="362" t="s">
        <v>166</v>
      </c>
      <c r="B149" s="363">
        <f t="shared" si="2"/>
        <v>0</v>
      </c>
      <c r="C149" s="364"/>
      <c r="D149" s="363"/>
      <c r="E149" s="363"/>
      <c r="F149" s="368"/>
    </row>
    <row r="150" spans="1:6" s="228" customFormat="1" ht="18.75" customHeight="1">
      <c r="A150" s="362" t="s">
        <v>85</v>
      </c>
      <c r="B150" s="363">
        <f t="shared" si="2"/>
        <v>0</v>
      </c>
      <c r="C150" s="364"/>
      <c r="D150" s="363"/>
      <c r="E150" s="363"/>
      <c r="F150" s="368"/>
    </row>
    <row r="151" spans="1:6" s="228" customFormat="1" ht="18.75" customHeight="1">
      <c r="A151" s="362" t="s">
        <v>167</v>
      </c>
      <c r="B151" s="363">
        <f t="shared" si="2"/>
        <v>0</v>
      </c>
      <c r="C151" s="364"/>
      <c r="D151" s="363"/>
      <c r="E151" s="363"/>
      <c r="F151" s="368"/>
    </row>
    <row r="152" spans="1:6" s="228" customFormat="1" ht="18.75" customHeight="1">
      <c r="A152" s="362" t="s">
        <v>170</v>
      </c>
      <c r="B152" s="363">
        <f t="shared" si="2"/>
        <v>2</v>
      </c>
      <c r="C152" s="364">
        <f>SUM(C153:C158)</f>
        <v>2</v>
      </c>
      <c r="D152" s="363">
        <f>SUM(D153:D158)</f>
        <v>0</v>
      </c>
      <c r="E152" s="363">
        <f>SUM(E153:E158)</f>
        <v>0</v>
      </c>
      <c r="F152" s="369"/>
    </row>
    <row r="153" spans="1:6" s="228" customFormat="1" ht="18.75" customHeight="1">
      <c r="A153" s="362" t="s">
        <v>76</v>
      </c>
      <c r="B153" s="363">
        <f t="shared" si="2"/>
        <v>0</v>
      </c>
      <c r="C153" s="364"/>
      <c r="D153" s="363"/>
      <c r="E153" s="363"/>
      <c r="F153" s="368"/>
    </row>
    <row r="154" spans="1:6" s="228" customFormat="1" ht="18.75" customHeight="1">
      <c r="A154" s="362" t="s">
        <v>77</v>
      </c>
      <c r="B154" s="363">
        <f t="shared" si="2"/>
        <v>0</v>
      </c>
      <c r="C154" s="364"/>
      <c r="D154" s="363"/>
      <c r="E154" s="363"/>
      <c r="F154" s="368"/>
    </row>
    <row r="155" spans="1:6" s="228" customFormat="1" ht="18.75" customHeight="1">
      <c r="A155" s="362" t="s">
        <v>78</v>
      </c>
      <c r="B155" s="363">
        <f t="shared" si="2"/>
        <v>0</v>
      </c>
      <c r="C155" s="364"/>
      <c r="D155" s="363"/>
      <c r="E155" s="363"/>
      <c r="F155" s="368"/>
    </row>
    <row r="156" spans="1:6" s="228" customFormat="1" ht="18.75" customHeight="1">
      <c r="A156" s="362" t="s">
        <v>171</v>
      </c>
      <c r="B156" s="363">
        <f t="shared" si="2"/>
        <v>2</v>
      </c>
      <c r="C156" s="364">
        <v>2</v>
      </c>
      <c r="D156" s="363"/>
      <c r="E156" s="363"/>
      <c r="F156" s="368"/>
    </row>
    <row r="157" spans="1:6" s="228" customFormat="1" ht="18.75" customHeight="1">
      <c r="A157" s="362" t="s">
        <v>85</v>
      </c>
      <c r="B157" s="363">
        <f t="shared" si="2"/>
        <v>0</v>
      </c>
      <c r="C157" s="364"/>
      <c r="D157" s="363"/>
      <c r="E157" s="363"/>
      <c r="F157" s="369"/>
    </row>
    <row r="158" spans="1:6" s="228" customFormat="1" ht="18.75" customHeight="1">
      <c r="A158" s="362" t="s">
        <v>172</v>
      </c>
      <c r="B158" s="363">
        <f t="shared" si="2"/>
        <v>0</v>
      </c>
      <c r="C158" s="364"/>
      <c r="D158" s="363"/>
      <c r="E158" s="363"/>
      <c r="F158" s="368"/>
    </row>
    <row r="159" spans="1:6" s="228" customFormat="1" ht="18.75" customHeight="1">
      <c r="A159" s="362" t="s">
        <v>173</v>
      </c>
      <c r="B159" s="363">
        <f t="shared" si="2"/>
        <v>0</v>
      </c>
      <c r="C159" s="364"/>
      <c r="D159" s="363"/>
      <c r="E159" s="363"/>
      <c r="F159" s="368"/>
    </row>
    <row r="160" spans="1:6" s="228" customFormat="1" ht="18.75" customHeight="1">
      <c r="A160" s="362" t="s">
        <v>76</v>
      </c>
      <c r="B160" s="363">
        <f t="shared" si="2"/>
        <v>0</v>
      </c>
      <c r="C160" s="364"/>
      <c r="D160" s="363"/>
      <c r="E160" s="363"/>
      <c r="F160" s="368"/>
    </row>
    <row r="161" spans="1:6" s="228" customFormat="1" ht="18.75" customHeight="1">
      <c r="A161" s="362" t="s">
        <v>77</v>
      </c>
      <c r="B161" s="363">
        <f t="shared" si="2"/>
        <v>0</v>
      </c>
      <c r="C161" s="364"/>
      <c r="D161" s="363"/>
      <c r="E161" s="363"/>
      <c r="F161" s="368"/>
    </row>
    <row r="162" spans="1:6" s="228" customFormat="1" ht="18.75" customHeight="1">
      <c r="A162" s="362" t="s">
        <v>78</v>
      </c>
      <c r="B162" s="363">
        <f t="shared" si="2"/>
        <v>0</v>
      </c>
      <c r="C162" s="364"/>
      <c r="D162" s="363"/>
      <c r="E162" s="363"/>
      <c r="F162" s="368"/>
    </row>
    <row r="163" spans="1:6" s="228" customFormat="1" ht="18.75" customHeight="1">
      <c r="A163" s="362" t="s">
        <v>174</v>
      </c>
      <c r="B163" s="363">
        <f t="shared" si="2"/>
        <v>0</v>
      </c>
      <c r="C163" s="364"/>
      <c r="D163" s="363"/>
      <c r="E163" s="363"/>
      <c r="F163" s="368"/>
    </row>
    <row r="164" spans="1:6" s="228" customFormat="1" ht="18.75" customHeight="1">
      <c r="A164" s="362" t="s">
        <v>175</v>
      </c>
      <c r="B164" s="363">
        <f t="shared" si="2"/>
        <v>0</v>
      </c>
      <c r="C164" s="364"/>
      <c r="D164" s="363"/>
      <c r="E164" s="363"/>
      <c r="F164" s="368"/>
    </row>
    <row r="165" spans="1:6" s="228" customFormat="1" ht="18.75" customHeight="1">
      <c r="A165" s="362" t="s">
        <v>85</v>
      </c>
      <c r="B165" s="363">
        <f t="shared" si="2"/>
        <v>0</v>
      </c>
      <c r="C165" s="364"/>
      <c r="D165" s="363"/>
      <c r="E165" s="363"/>
      <c r="F165" s="368"/>
    </row>
    <row r="166" spans="1:6" s="228" customFormat="1" ht="18.75" customHeight="1">
      <c r="A166" s="362" t="s">
        <v>176</v>
      </c>
      <c r="B166" s="363">
        <f t="shared" si="2"/>
        <v>0</v>
      </c>
      <c r="C166" s="364"/>
      <c r="D166" s="363"/>
      <c r="E166" s="363"/>
      <c r="F166" s="368"/>
    </row>
    <row r="167" spans="1:6" s="228" customFormat="1" ht="18.75" customHeight="1">
      <c r="A167" s="362" t="s">
        <v>177</v>
      </c>
      <c r="B167" s="363">
        <f t="shared" si="2"/>
        <v>118</v>
      </c>
      <c r="C167" s="364">
        <f>SUM(C168:C172)</f>
        <v>118</v>
      </c>
      <c r="D167" s="363">
        <f>SUM(D168:D172)</f>
        <v>0</v>
      </c>
      <c r="E167" s="363">
        <f>SUM(E168:E172)</f>
        <v>0</v>
      </c>
      <c r="F167" s="368"/>
    </row>
    <row r="168" spans="1:6" s="228" customFormat="1" ht="18.75" customHeight="1">
      <c r="A168" s="362" t="s">
        <v>76</v>
      </c>
      <c r="B168" s="363">
        <f t="shared" si="2"/>
        <v>67</v>
      </c>
      <c r="C168" s="364">
        <v>67</v>
      </c>
      <c r="D168" s="363"/>
      <c r="E168" s="363"/>
      <c r="F168" s="368"/>
    </row>
    <row r="169" spans="1:6" s="228" customFormat="1" ht="18.75" customHeight="1">
      <c r="A169" s="362" t="s">
        <v>77</v>
      </c>
      <c r="B169" s="363">
        <f t="shared" si="2"/>
        <v>5</v>
      </c>
      <c r="C169" s="364">
        <v>5</v>
      </c>
      <c r="D169" s="363"/>
      <c r="E169" s="363"/>
      <c r="F169" s="368"/>
    </row>
    <row r="170" spans="1:6" s="228" customFormat="1" ht="18.75" customHeight="1">
      <c r="A170" s="362" t="s">
        <v>78</v>
      </c>
      <c r="B170" s="363">
        <f t="shared" si="2"/>
        <v>0</v>
      </c>
      <c r="C170" s="364"/>
      <c r="D170" s="363"/>
      <c r="E170" s="363"/>
      <c r="F170" s="368"/>
    </row>
    <row r="171" spans="1:6" s="228" customFormat="1" ht="18.75" customHeight="1">
      <c r="A171" s="362" t="s">
        <v>178</v>
      </c>
      <c r="B171" s="363">
        <f t="shared" si="2"/>
        <v>41</v>
      </c>
      <c r="C171" s="364">
        <v>41</v>
      </c>
      <c r="D171" s="363"/>
      <c r="E171" s="363"/>
      <c r="F171" s="368"/>
    </row>
    <row r="172" spans="1:6" s="228" customFormat="1" ht="18.75" customHeight="1">
      <c r="A172" s="362" t="s">
        <v>179</v>
      </c>
      <c r="B172" s="363">
        <f t="shared" si="2"/>
        <v>5</v>
      </c>
      <c r="C172" s="364">
        <v>5</v>
      </c>
      <c r="D172" s="363"/>
      <c r="E172" s="363"/>
      <c r="F172" s="368"/>
    </row>
    <row r="173" spans="1:6" s="228" customFormat="1" ht="18.75" customHeight="1">
      <c r="A173" s="362" t="s">
        <v>180</v>
      </c>
      <c r="B173" s="363">
        <f t="shared" si="2"/>
        <v>51</v>
      </c>
      <c r="C173" s="364">
        <f>SUM(C174:C179)</f>
        <v>51</v>
      </c>
      <c r="D173" s="363">
        <f>SUM(D174:D179)</f>
        <v>0</v>
      </c>
      <c r="E173" s="363">
        <f>SUM(E174:E179)</f>
        <v>0</v>
      </c>
      <c r="F173" s="368"/>
    </row>
    <row r="174" spans="1:6" s="228" customFormat="1" ht="18.75" customHeight="1">
      <c r="A174" s="362" t="s">
        <v>76</v>
      </c>
      <c r="B174" s="363">
        <f t="shared" si="2"/>
        <v>48</v>
      </c>
      <c r="C174" s="364">
        <v>48</v>
      </c>
      <c r="D174" s="363"/>
      <c r="E174" s="363"/>
      <c r="F174" s="368"/>
    </row>
    <row r="175" spans="1:6" s="228" customFormat="1" ht="18.75" customHeight="1">
      <c r="A175" s="362" t="s">
        <v>77</v>
      </c>
      <c r="B175" s="363">
        <f t="shared" si="2"/>
        <v>3</v>
      </c>
      <c r="C175" s="364">
        <v>3</v>
      </c>
      <c r="D175" s="363"/>
      <c r="E175" s="363"/>
      <c r="F175" s="368"/>
    </row>
    <row r="176" spans="1:6" s="228" customFormat="1" ht="18.75" customHeight="1">
      <c r="A176" s="362" t="s">
        <v>78</v>
      </c>
      <c r="B176" s="363">
        <f t="shared" si="2"/>
        <v>0</v>
      </c>
      <c r="C176" s="364"/>
      <c r="D176" s="363"/>
      <c r="E176" s="363"/>
      <c r="F176" s="368"/>
    </row>
    <row r="177" spans="1:6" s="228" customFormat="1" ht="18.75" customHeight="1">
      <c r="A177" s="362" t="s">
        <v>90</v>
      </c>
      <c r="B177" s="363">
        <f t="shared" si="2"/>
        <v>0</v>
      </c>
      <c r="C177" s="364"/>
      <c r="D177" s="363"/>
      <c r="E177" s="363"/>
      <c r="F177" s="368"/>
    </row>
    <row r="178" spans="1:6" s="228" customFormat="1" ht="18.75" customHeight="1">
      <c r="A178" s="362" t="s">
        <v>85</v>
      </c>
      <c r="B178" s="363">
        <f t="shared" si="2"/>
        <v>0</v>
      </c>
      <c r="C178" s="364"/>
      <c r="D178" s="363"/>
      <c r="E178" s="363"/>
      <c r="F178" s="368"/>
    </row>
    <row r="179" spans="1:6" s="228" customFormat="1" ht="18.75" customHeight="1">
      <c r="A179" s="362" t="s">
        <v>181</v>
      </c>
      <c r="B179" s="363">
        <f t="shared" si="2"/>
        <v>0</v>
      </c>
      <c r="C179" s="364"/>
      <c r="D179" s="363"/>
      <c r="E179" s="363"/>
      <c r="F179" s="368"/>
    </row>
    <row r="180" spans="1:6" s="228" customFormat="1" ht="18.75" customHeight="1">
      <c r="A180" s="362" t="s">
        <v>182</v>
      </c>
      <c r="B180" s="363">
        <f t="shared" si="2"/>
        <v>450</v>
      </c>
      <c r="C180" s="364">
        <f>SUM(C181:C186)</f>
        <v>450</v>
      </c>
      <c r="D180" s="363">
        <f>SUM(D181:D186)</f>
        <v>0</v>
      </c>
      <c r="E180" s="363">
        <f>SUM(E181:E186)</f>
        <v>0</v>
      </c>
      <c r="F180" s="368"/>
    </row>
    <row r="181" spans="1:6" s="228" customFormat="1" ht="18.75" customHeight="1">
      <c r="A181" s="362" t="s">
        <v>76</v>
      </c>
      <c r="B181" s="363">
        <f t="shared" si="2"/>
        <v>144</v>
      </c>
      <c r="C181" s="364">
        <v>144</v>
      </c>
      <c r="D181" s="363"/>
      <c r="E181" s="363"/>
      <c r="F181" s="368"/>
    </row>
    <row r="182" spans="1:6" s="228" customFormat="1" ht="18.75" customHeight="1">
      <c r="A182" s="362" t="s">
        <v>77</v>
      </c>
      <c r="B182" s="363">
        <f t="shared" si="2"/>
        <v>161</v>
      </c>
      <c r="C182" s="364">
        <v>161</v>
      </c>
      <c r="D182" s="363"/>
      <c r="E182" s="363"/>
      <c r="F182" s="368"/>
    </row>
    <row r="183" spans="1:6" s="228" customFormat="1" ht="18.75" customHeight="1">
      <c r="A183" s="362" t="s">
        <v>78</v>
      </c>
      <c r="B183" s="363">
        <f t="shared" si="2"/>
        <v>0</v>
      </c>
      <c r="C183" s="364"/>
      <c r="D183" s="363"/>
      <c r="E183" s="363"/>
      <c r="F183" s="368"/>
    </row>
    <row r="184" spans="1:6" s="228" customFormat="1" ht="18.75" customHeight="1">
      <c r="A184" s="362" t="s">
        <v>183</v>
      </c>
      <c r="B184" s="363">
        <f t="shared" si="2"/>
        <v>0</v>
      </c>
      <c r="C184" s="364"/>
      <c r="D184" s="363"/>
      <c r="E184" s="363"/>
      <c r="F184" s="368"/>
    </row>
    <row r="185" spans="1:6" s="228" customFormat="1" ht="18.75" customHeight="1">
      <c r="A185" s="362" t="s">
        <v>85</v>
      </c>
      <c r="B185" s="363">
        <f t="shared" si="2"/>
        <v>0</v>
      </c>
      <c r="C185" s="364"/>
      <c r="D185" s="363"/>
      <c r="E185" s="363"/>
      <c r="F185" s="368"/>
    </row>
    <row r="186" spans="1:6" s="228" customFormat="1" ht="18.75" customHeight="1">
      <c r="A186" s="362" t="s">
        <v>184</v>
      </c>
      <c r="B186" s="363">
        <f t="shared" si="2"/>
        <v>145</v>
      </c>
      <c r="C186" s="364">
        <v>145</v>
      </c>
      <c r="D186" s="363"/>
      <c r="E186" s="363"/>
      <c r="F186" s="368"/>
    </row>
    <row r="187" spans="1:6" s="228" customFormat="1" ht="18.75" customHeight="1">
      <c r="A187" s="362" t="s">
        <v>185</v>
      </c>
      <c r="B187" s="363">
        <f t="shared" si="2"/>
        <v>2065</v>
      </c>
      <c r="C187" s="364">
        <f>SUM(C188:C193)</f>
        <v>2065</v>
      </c>
      <c r="D187" s="363">
        <f>SUM(D188:D193)</f>
        <v>0</v>
      </c>
      <c r="E187" s="363">
        <f>SUM(E188:E193)</f>
        <v>0</v>
      </c>
      <c r="F187" s="368"/>
    </row>
    <row r="188" spans="1:6" s="228" customFormat="1" ht="18.75" customHeight="1">
      <c r="A188" s="362" t="s">
        <v>76</v>
      </c>
      <c r="B188" s="363">
        <f t="shared" si="2"/>
        <v>1427</v>
      </c>
      <c r="C188" s="364">
        <v>1427</v>
      </c>
      <c r="D188" s="363"/>
      <c r="E188" s="363"/>
      <c r="F188" s="368"/>
    </row>
    <row r="189" spans="1:6" s="228" customFormat="1" ht="18.75" customHeight="1">
      <c r="A189" s="362" t="s">
        <v>77</v>
      </c>
      <c r="B189" s="363">
        <f t="shared" si="2"/>
        <v>638</v>
      </c>
      <c r="C189" s="364">
        <v>638</v>
      </c>
      <c r="D189" s="363"/>
      <c r="E189" s="363"/>
      <c r="F189" s="368"/>
    </row>
    <row r="190" spans="1:6" s="228" customFormat="1" ht="18.75" customHeight="1">
      <c r="A190" s="362" t="s">
        <v>78</v>
      </c>
      <c r="B190" s="363">
        <f t="shared" si="2"/>
        <v>0</v>
      </c>
      <c r="C190" s="364"/>
      <c r="D190" s="363"/>
      <c r="E190" s="363"/>
      <c r="F190" s="368"/>
    </row>
    <row r="191" spans="1:6" s="228" customFormat="1" ht="18.75" customHeight="1">
      <c r="A191" s="362" t="s">
        <v>186</v>
      </c>
      <c r="B191" s="363">
        <f t="shared" si="2"/>
        <v>0</v>
      </c>
      <c r="C191" s="364"/>
      <c r="D191" s="363"/>
      <c r="E191" s="363"/>
      <c r="F191" s="368"/>
    </row>
    <row r="192" spans="1:6" s="228" customFormat="1" ht="18.75" customHeight="1">
      <c r="A192" s="362" t="s">
        <v>85</v>
      </c>
      <c r="B192" s="363">
        <f t="shared" si="2"/>
        <v>0</v>
      </c>
      <c r="C192" s="364"/>
      <c r="D192" s="363"/>
      <c r="E192" s="363"/>
      <c r="F192" s="368"/>
    </row>
    <row r="193" spans="1:6" s="228" customFormat="1" ht="18.75" customHeight="1">
      <c r="A193" s="362" t="s">
        <v>187</v>
      </c>
      <c r="B193" s="363">
        <f t="shared" si="2"/>
        <v>0</v>
      </c>
      <c r="C193" s="364"/>
      <c r="D193" s="363"/>
      <c r="E193" s="363"/>
      <c r="F193" s="368"/>
    </row>
    <row r="194" spans="1:6" s="228" customFormat="1" ht="18.75" customHeight="1">
      <c r="A194" s="362" t="s">
        <v>188</v>
      </c>
      <c r="B194" s="363">
        <f t="shared" si="2"/>
        <v>393</v>
      </c>
      <c r="C194" s="364">
        <f>SUM(C195:C200)</f>
        <v>393</v>
      </c>
      <c r="D194" s="363">
        <f>SUM(D195:D200)</f>
        <v>0</v>
      </c>
      <c r="E194" s="363">
        <f>SUM(E195:E200)</f>
        <v>0</v>
      </c>
      <c r="F194" s="368"/>
    </row>
    <row r="195" spans="1:6" s="228" customFormat="1" ht="18.75" customHeight="1">
      <c r="A195" s="362" t="s">
        <v>76</v>
      </c>
      <c r="B195" s="363">
        <f t="shared" si="2"/>
        <v>295</v>
      </c>
      <c r="C195" s="364">
        <v>295</v>
      </c>
      <c r="D195" s="363"/>
      <c r="E195" s="363"/>
      <c r="F195" s="368"/>
    </row>
    <row r="196" spans="1:6" s="228" customFormat="1" ht="18.75" customHeight="1">
      <c r="A196" s="362" t="s">
        <v>77</v>
      </c>
      <c r="B196" s="363">
        <f t="shared" si="2"/>
        <v>98</v>
      </c>
      <c r="C196" s="364">
        <v>98</v>
      </c>
      <c r="D196" s="363"/>
      <c r="E196" s="363"/>
      <c r="F196" s="368"/>
    </row>
    <row r="197" spans="1:6" s="228" customFormat="1" ht="18.75" customHeight="1">
      <c r="A197" s="362" t="s">
        <v>78</v>
      </c>
      <c r="B197" s="363">
        <f t="shared" si="2"/>
        <v>0</v>
      </c>
      <c r="C197" s="364"/>
      <c r="D197" s="363"/>
      <c r="E197" s="363"/>
      <c r="F197" s="368"/>
    </row>
    <row r="198" spans="1:6" s="228" customFormat="1" ht="18.75" customHeight="1">
      <c r="A198" s="362" t="s">
        <v>189</v>
      </c>
      <c r="B198" s="363">
        <f t="shared" si="2"/>
        <v>0</v>
      </c>
      <c r="C198" s="364"/>
      <c r="D198" s="363"/>
      <c r="E198" s="363"/>
      <c r="F198" s="368"/>
    </row>
    <row r="199" spans="1:6" s="228" customFormat="1" ht="18.75" customHeight="1">
      <c r="A199" s="362" t="s">
        <v>85</v>
      </c>
      <c r="B199" s="363">
        <f t="shared" si="2"/>
        <v>0</v>
      </c>
      <c r="C199" s="364"/>
      <c r="D199" s="363"/>
      <c r="E199" s="363"/>
      <c r="F199" s="368"/>
    </row>
    <row r="200" spans="1:6" s="228" customFormat="1" ht="18.75" customHeight="1">
      <c r="A200" s="362" t="s">
        <v>190</v>
      </c>
      <c r="B200" s="363">
        <f aca="true" t="shared" si="3" ref="B200:B263">SUM(C200:E200)</f>
        <v>0</v>
      </c>
      <c r="C200" s="364"/>
      <c r="D200" s="363"/>
      <c r="E200" s="363"/>
      <c r="F200" s="368"/>
    </row>
    <row r="201" spans="1:6" s="228" customFormat="1" ht="18.75" customHeight="1">
      <c r="A201" s="362" t="s">
        <v>191</v>
      </c>
      <c r="B201" s="363">
        <f t="shared" si="3"/>
        <v>737</v>
      </c>
      <c r="C201" s="364">
        <f>SUM(C202:C206)</f>
        <v>737</v>
      </c>
      <c r="D201" s="363">
        <f>SUM(D202:D206)</f>
        <v>0</v>
      </c>
      <c r="E201" s="363">
        <f>SUM(E202:E206)</f>
        <v>0</v>
      </c>
      <c r="F201" s="368"/>
    </row>
    <row r="202" spans="1:6" s="228" customFormat="1" ht="18.75" customHeight="1">
      <c r="A202" s="362" t="s">
        <v>76</v>
      </c>
      <c r="B202" s="363">
        <f t="shared" si="3"/>
        <v>181</v>
      </c>
      <c r="C202" s="364">
        <v>181</v>
      </c>
      <c r="D202" s="363"/>
      <c r="E202" s="363"/>
      <c r="F202" s="368"/>
    </row>
    <row r="203" spans="1:6" s="228" customFormat="1" ht="18.75" customHeight="1">
      <c r="A203" s="362" t="s">
        <v>77</v>
      </c>
      <c r="B203" s="363">
        <f t="shared" si="3"/>
        <v>556</v>
      </c>
      <c r="C203" s="364">
        <v>556</v>
      </c>
      <c r="D203" s="363"/>
      <c r="E203" s="363"/>
      <c r="F203" s="368"/>
    </row>
    <row r="204" spans="1:6" s="228" customFormat="1" ht="18.75" customHeight="1">
      <c r="A204" s="362" t="s">
        <v>78</v>
      </c>
      <c r="B204" s="363">
        <f t="shared" si="3"/>
        <v>0</v>
      </c>
      <c r="C204" s="364"/>
      <c r="D204" s="363"/>
      <c r="E204" s="363"/>
      <c r="F204" s="368"/>
    </row>
    <row r="205" spans="1:6" s="228" customFormat="1" ht="18.75" customHeight="1">
      <c r="A205" s="362" t="s">
        <v>85</v>
      </c>
      <c r="B205" s="363">
        <f t="shared" si="3"/>
        <v>0</v>
      </c>
      <c r="C205" s="364"/>
      <c r="D205" s="363"/>
      <c r="E205" s="363"/>
      <c r="F205" s="368"/>
    </row>
    <row r="206" spans="1:6" s="228" customFormat="1" ht="18.75" customHeight="1">
      <c r="A206" s="362" t="s">
        <v>192</v>
      </c>
      <c r="B206" s="363">
        <f t="shared" si="3"/>
        <v>0</v>
      </c>
      <c r="C206" s="364"/>
      <c r="D206" s="363"/>
      <c r="E206" s="363"/>
      <c r="F206" s="368"/>
    </row>
    <row r="207" spans="1:6" s="228" customFormat="1" ht="18.75" customHeight="1">
      <c r="A207" s="362" t="s">
        <v>193</v>
      </c>
      <c r="B207" s="363">
        <f t="shared" si="3"/>
        <v>109</v>
      </c>
      <c r="C207" s="364">
        <f>SUM(C208:C214)</f>
        <v>109</v>
      </c>
      <c r="D207" s="363">
        <f>SUM(D208:D214)</f>
        <v>0</v>
      </c>
      <c r="E207" s="363">
        <f>SUM(E208:E214)</f>
        <v>0</v>
      </c>
      <c r="F207" s="368"/>
    </row>
    <row r="208" spans="1:6" s="228" customFormat="1" ht="18.75" customHeight="1">
      <c r="A208" s="362" t="s">
        <v>76</v>
      </c>
      <c r="B208" s="363">
        <f t="shared" si="3"/>
        <v>70</v>
      </c>
      <c r="C208" s="364">
        <v>70</v>
      </c>
      <c r="D208" s="363"/>
      <c r="E208" s="363"/>
      <c r="F208" s="368"/>
    </row>
    <row r="209" spans="1:6" s="228" customFormat="1" ht="18.75" customHeight="1">
      <c r="A209" s="362" t="s">
        <v>77</v>
      </c>
      <c r="B209" s="363">
        <f t="shared" si="3"/>
        <v>37</v>
      </c>
      <c r="C209" s="364">
        <v>37</v>
      </c>
      <c r="D209" s="363"/>
      <c r="E209" s="363"/>
      <c r="F209" s="368"/>
    </row>
    <row r="210" spans="1:6" s="228" customFormat="1" ht="18.75" customHeight="1">
      <c r="A210" s="362" t="s">
        <v>78</v>
      </c>
      <c r="B210" s="363">
        <f t="shared" si="3"/>
        <v>0</v>
      </c>
      <c r="C210" s="364"/>
      <c r="D210" s="363"/>
      <c r="E210" s="363"/>
      <c r="F210" s="368"/>
    </row>
    <row r="211" spans="1:6" s="228" customFormat="1" ht="18.75" customHeight="1">
      <c r="A211" s="362" t="s">
        <v>194</v>
      </c>
      <c r="B211" s="363">
        <f t="shared" si="3"/>
        <v>2</v>
      </c>
      <c r="C211" s="364">
        <v>2</v>
      </c>
      <c r="D211" s="363"/>
      <c r="E211" s="363"/>
      <c r="F211" s="368"/>
    </row>
    <row r="212" spans="1:6" s="228" customFormat="1" ht="18.75" customHeight="1">
      <c r="A212" s="362" t="s">
        <v>195</v>
      </c>
      <c r="B212" s="363">
        <f t="shared" si="3"/>
        <v>0</v>
      </c>
      <c r="C212" s="364"/>
      <c r="D212" s="363"/>
      <c r="E212" s="363"/>
      <c r="F212" s="368"/>
    </row>
    <row r="213" spans="1:6" s="228" customFormat="1" ht="18.75" customHeight="1">
      <c r="A213" s="362" t="s">
        <v>85</v>
      </c>
      <c r="B213" s="363">
        <f t="shared" si="3"/>
        <v>0</v>
      </c>
      <c r="C213" s="364"/>
      <c r="D213" s="363"/>
      <c r="E213" s="363"/>
      <c r="F213" s="368"/>
    </row>
    <row r="214" spans="1:6" s="228" customFormat="1" ht="18.75" customHeight="1">
      <c r="A214" s="362" t="s">
        <v>196</v>
      </c>
      <c r="B214" s="363">
        <f t="shared" si="3"/>
        <v>0</v>
      </c>
      <c r="C214" s="364"/>
      <c r="D214" s="363"/>
      <c r="E214" s="363"/>
      <c r="F214" s="369"/>
    </row>
    <row r="215" spans="1:6" s="228" customFormat="1" ht="18.75" customHeight="1">
      <c r="A215" s="362" t="s">
        <v>197</v>
      </c>
      <c r="B215" s="363">
        <f t="shared" si="3"/>
        <v>0</v>
      </c>
      <c r="C215" s="364"/>
      <c r="D215" s="363"/>
      <c r="E215" s="363"/>
      <c r="F215" s="368"/>
    </row>
    <row r="216" spans="1:6" s="228" customFormat="1" ht="18.75" customHeight="1">
      <c r="A216" s="362" t="s">
        <v>76</v>
      </c>
      <c r="B216" s="363">
        <f t="shared" si="3"/>
        <v>0</v>
      </c>
      <c r="C216" s="364"/>
      <c r="D216" s="363"/>
      <c r="E216" s="363"/>
      <c r="F216" s="368"/>
    </row>
    <row r="217" spans="1:6" s="228" customFormat="1" ht="18.75" customHeight="1">
      <c r="A217" s="362" t="s">
        <v>77</v>
      </c>
      <c r="B217" s="363">
        <f t="shared" si="3"/>
        <v>0</v>
      </c>
      <c r="C217" s="364"/>
      <c r="D217" s="363"/>
      <c r="E217" s="363"/>
      <c r="F217" s="368"/>
    </row>
    <row r="218" spans="1:6" s="228" customFormat="1" ht="18.75" customHeight="1">
      <c r="A218" s="362" t="s">
        <v>78</v>
      </c>
      <c r="B218" s="363">
        <f t="shared" si="3"/>
        <v>0</v>
      </c>
      <c r="C218" s="364"/>
      <c r="D218" s="363"/>
      <c r="E218" s="363"/>
      <c r="F218" s="368"/>
    </row>
    <row r="219" spans="1:6" s="228" customFormat="1" ht="18.75" customHeight="1">
      <c r="A219" s="362" t="s">
        <v>85</v>
      </c>
      <c r="B219" s="363">
        <f t="shared" si="3"/>
        <v>0</v>
      </c>
      <c r="C219" s="364"/>
      <c r="D219" s="363"/>
      <c r="E219" s="363"/>
      <c r="F219" s="368"/>
    </row>
    <row r="220" spans="1:6" s="228" customFormat="1" ht="18.75" customHeight="1">
      <c r="A220" s="362" t="s">
        <v>198</v>
      </c>
      <c r="B220" s="363">
        <f t="shared" si="3"/>
        <v>0</v>
      </c>
      <c r="C220" s="364"/>
      <c r="D220" s="363"/>
      <c r="E220" s="363"/>
      <c r="F220" s="368"/>
    </row>
    <row r="221" spans="1:6" s="228" customFormat="1" ht="18.75" customHeight="1">
      <c r="A221" s="362" t="s">
        <v>199</v>
      </c>
      <c r="B221" s="363">
        <f t="shared" si="3"/>
        <v>0</v>
      </c>
      <c r="C221" s="364"/>
      <c r="D221" s="363"/>
      <c r="E221" s="363"/>
      <c r="F221" s="368"/>
    </row>
    <row r="222" spans="1:6" s="228" customFormat="1" ht="18.75" customHeight="1">
      <c r="A222" s="362" t="s">
        <v>76</v>
      </c>
      <c r="B222" s="363">
        <f t="shared" si="3"/>
        <v>0</v>
      </c>
      <c r="C222" s="364"/>
      <c r="D222" s="363"/>
      <c r="E222" s="363"/>
      <c r="F222" s="368"/>
    </row>
    <row r="223" spans="1:6" s="228" customFormat="1" ht="18.75" customHeight="1">
      <c r="A223" s="362" t="s">
        <v>77</v>
      </c>
      <c r="B223" s="363">
        <f t="shared" si="3"/>
        <v>0</v>
      </c>
      <c r="C223" s="364"/>
      <c r="D223" s="363"/>
      <c r="E223" s="363"/>
      <c r="F223" s="368"/>
    </row>
    <row r="224" spans="1:6" s="228" customFormat="1" ht="18.75" customHeight="1">
      <c r="A224" s="362" t="s">
        <v>78</v>
      </c>
      <c r="B224" s="363">
        <f t="shared" si="3"/>
        <v>0</v>
      </c>
      <c r="C224" s="364"/>
      <c r="D224" s="363"/>
      <c r="E224" s="363"/>
      <c r="F224" s="368"/>
    </row>
    <row r="225" spans="1:6" s="228" customFormat="1" ht="18.75" customHeight="1">
      <c r="A225" s="362" t="s">
        <v>85</v>
      </c>
      <c r="B225" s="363">
        <f t="shared" si="3"/>
        <v>0</v>
      </c>
      <c r="C225" s="364"/>
      <c r="D225" s="363"/>
      <c r="E225" s="363"/>
      <c r="F225" s="368"/>
    </row>
    <row r="226" spans="1:6" s="228" customFormat="1" ht="18.75" customHeight="1">
      <c r="A226" s="362" t="s">
        <v>200</v>
      </c>
      <c r="B226" s="363">
        <f t="shared" si="3"/>
        <v>0</v>
      </c>
      <c r="C226" s="364"/>
      <c r="D226" s="363"/>
      <c r="E226" s="363"/>
      <c r="F226" s="368"/>
    </row>
    <row r="227" spans="1:6" s="228" customFormat="1" ht="18.75" customHeight="1">
      <c r="A227" s="362" t="s">
        <v>201</v>
      </c>
      <c r="B227" s="363">
        <f t="shared" si="3"/>
        <v>0</v>
      </c>
      <c r="C227" s="364"/>
      <c r="D227" s="363"/>
      <c r="E227" s="363"/>
      <c r="F227" s="368"/>
    </row>
    <row r="228" spans="1:6" s="228" customFormat="1" ht="18.75" customHeight="1">
      <c r="A228" s="362" t="s">
        <v>76</v>
      </c>
      <c r="B228" s="363">
        <f t="shared" si="3"/>
        <v>0</v>
      </c>
      <c r="C228" s="364"/>
      <c r="D228" s="363"/>
      <c r="E228" s="363"/>
      <c r="F228" s="368"/>
    </row>
    <row r="229" spans="1:6" s="228" customFormat="1" ht="18.75" customHeight="1">
      <c r="A229" s="362" t="s">
        <v>77</v>
      </c>
      <c r="B229" s="363">
        <f t="shared" si="3"/>
        <v>0</v>
      </c>
      <c r="C229" s="364"/>
      <c r="D229" s="363"/>
      <c r="E229" s="363"/>
      <c r="F229" s="368"/>
    </row>
    <row r="230" spans="1:6" s="228" customFormat="1" ht="18.75" customHeight="1">
      <c r="A230" s="362" t="s">
        <v>78</v>
      </c>
      <c r="B230" s="363">
        <f t="shared" si="3"/>
        <v>0</v>
      </c>
      <c r="C230" s="364"/>
      <c r="D230" s="363"/>
      <c r="E230" s="363"/>
      <c r="F230" s="368"/>
    </row>
    <row r="231" spans="1:6" s="228" customFormat="1" ht="18.75" customHeight="1">
      <c r="A231" s="362" t="s">
        <v>85</v>
      </c>
      <c r="B231" s="363">
        <f t="shared" si="3"/>
        <v>0</v>
      </c>
      <c r="C231" s="364"/>
      <c r="D231" s="363"/>
      <c r="E231" s="363"/>
      <c r="F231" s="368"/>
    </row>
    <row r="232" spans="1:6" s="228" customFormat="1" ht="18.75" customHeight="1">
      <c r="A232" s="362" t="s">
        <v>202</v>
      </c>
      <c r="B232" s="363">
        <f t="shared" si="3"/>
        <v>0</v>
      </c>
      <c r="C232" s="364"/>
      <c r="D232" s="363"/>
      <c r="E232" s="363"/>
      <c r="F232" s="368"/>
    </row>
    <row r="233" spans="1:6" s="228" customFormat="1" ht="18.75" customHeight="1">
      <c r="A233" s="362" t="s">
        <v>203</v>
      </c>
      <c r="B233" s="363">
        <f t="shared" si="3"/>
        <v>725</v>
      </c>
      <c r="C233" s="364">
        <f>SUM(C234:C249)</f>
        <v>725</v>
      </c>
      <c r="D233" s="363">
        <f>SUM(D234:D249)</f>
        <v>0</v>
      </c>
      <c r="E233" s="363">
        <f>SUM(E234:E249)</f>
        <v>0</v>
      </c>
      <c r="F233" s="368"/>
    </row>
    <row r="234" spans="1:6" s="228" customFormat="1" ht="18.75" customHeight="1">
      <c r="A234" s="362" t="s">
        <v>76</v>
      </c>
      <c r="B234" s="363">
        <f t="shared" si="3"/>
        <v>570</v>
      </c>
      <c r="C234" s="364">
        <v>570</v>
      </c>
      <c r="D234" s="363"/>
      <c r="E234" s="363"/>
      <c r="F234" s="368"/>
    </row>
    <row r="235" spans="1:6" s="228" customFormat="1" ht="18.75" customHeight="1">
      <c r="A235" s="362" t="s">
        <v>77</v>
      </c>
      <c r="B235" s="363">
        <f t="shared" si="3"/>
        <v>0</v>
      </c>
      <c r="C235" s="364"/>
      <c r="D235" s="363"/>
      <c r="E235" s="363"/>
      <c r="F235" s="368"/>
    </row>
    <row r="236" spans="1:6" s="228" customFormat="1" ht="18.75" customHeight="1">
      <c r="A236" s="362" t="s">
        <v>78</v>
      </c>
      <c r="B236" s="363">
        <f t="shared" si="3"/>
        <v>0</v>
      </c>
      <c r="C236" s="364"/>
      <c r="D236" s="363"/>
      <c r="E236" s="363"/>
      <c r="F236" s="368"/>
    </row>
    <row r="237" spans="1:6" s="228" customFormat="1" ht="18.75" customHeight="1">
      <c r="A237" s="362" t="s">
        <v>1251</v>
      </c>
      <c r="B237" s="363">
        <f t="shared" si="3"/>
        <v>0</v>
      </c>
      <c r="C237" s="364"/>
      <c r="D237" s="363"/>
      <c r="E237" s="363"/>
      <c r="F237" s="368"/>
    </row>
    <row r="238" spans="1:6" s="228" customFormat="1" ht="18.75" customHeight="1">
      <c r="A238" s="362" t="s">
        <v>1252</v>
      </c>
      <c r="B238" s="363">
        <f t="shared" si="3"/>
        <v>10</v>
      </c>
      <c r="C238" s="364">
        <v>10</v>
      </c>
      <c r="D238" s="363"/>
      <c r="E238" s="363"/>
      <c r="F238" s="368"/>
    </row>
    <row r="239" spans="1:6" s="228" customFormat="1" ht="18.75" customHeight="1">
      <c r="A239" s="362" t="s">
        <v>206</v>
      </c>
      <c r="B239" s="363">
        <f t="shared" si="3"/>
        <v>0</v>
      </c>
      <c r="C239" s="364"/>
      <c r="D239" s="363"/>
      <c r="E239" s="363"/>
      <c r="F239" s="368"/>
    </row>
    <row r="240" spans="1:6" s="228" customFormat="1" ht="18.75" customHeight="1">
      <c r="A240" s="362" t="s">
        <v>207</v>
      </c>
      <c r="B240" s="363">
        <f t="shared" si="3"/>
        <v>0</v>
      </c>
      <c r="C240" s="364"/>
      <c r="D240" s="363"/>
      <c r="E240" s="363"/>
      <c r="F240" s="368"/>
    </row>
    <row r="241" spans="1:6" s="228" customFormat="1" ht="18.75" customHeight="1">
      <c r="A241" s="362" t="s">
        <v>118</v>
      </c>
      <c r="B241" s="363">
        <f t="shared" si="3"/>
        <v>0</v>
      </c>
      <c r="C241" s="364"/>
      <c r="D241" s="363"/>
      <c r="E241" s="363"/>
      <c r="F241" s="368"/>
    </row>
    <row r="242" spans="1:6" s="228" customFormat="1" ht="18.75" customHeight="1">
      <c r="A242" s="362" t="s">
        <v>208</v>
      </c>
      <c r="B242" s="363">
        <f t="shared" si="3"/>
        <v>0</v>
      </c>
      <c r="C242" s="364"/>
      <c r="D242" s="363"/>
      <c r="E242" s="363"/>
      <c r="F242" s="368"/>
    </row>
    <row r="243" spans="1:6" s="228" customFormat="1" ht="18.75" customHeight="1">
      <c r="A243" s="362" t="s">
        <v>1253</v>
      </c>
      <c r="B243" s="363">
        <f t="shared" si="3"/>
        <v>10</v>
      </c>
      <c r="C243" s="364">
        <v>10</v>
      </c>
      <c r="D243" s="363"/>
      <c r="E243" s="363"/>
      <c r="F243" s="368"/>
    </row>
    <row r="244" spans="1:6" s="228" customFormat="1" ht="18.75" customHeight="1">
      <c r="A244" s="362" t="s">
        <v>210</v>
      </c>
      <c r="B244" s="363">
        <f t="shared" si="3"/>
        <v>0</v>
      </c>
      <c r="C244" s="364"/>
      <c r="D244" s="363"/>
      <c r="E244" s="363"/>
      <c r="F244" s="368"/>
    </row>
    <row r="245" spans="1:6" s="228" customFormat="1" ht="18.75" customHeight="1">
      <c r="A245" s="362" t="s">
        <v>211</v>
      </c>
      <c r="B245" s="363">
        <f t="shared" si="3"/>
        <v>10</v>
      </c>
      <c r="C245" s="364">
        <v>10</v>
      </c>
      <c r="D245" s="363"/>
      <c r="E245" s="363"/>
      <c r="F245" s="368"/>
    </row>
    <row r="246" spans="1:6" s="228" customFormat="1" ht="18.75" customHeight="1">
      <c r="A246" s="362" t="s">
        <v>1254</v>
      </c>
      <c r="B246" s="363">
        <f t="shared" si="3"/>
        <v>5</v>
      </c>
      <c r="C246" s="364">
        <v>5</v>
      </c>
      <c r="D246" s="363"/>
      <c r="E246" s="363"/>
      <c r="F246" s="368"/>
    </row>
    <row r="247" spans="1:6" s="228" customFormat="1" ht="18.75" customHeight="1">
      <c r="A247" s="362" t="s">
        <v>1255</v>
      </c>
      <c r="B247" s="363">
        <f t="shared" si="3"/>
        <v>65</v>
      </c>
      <c r="C247" s="364">
        <v>65</v>
      </c>
      <c r="D247" s="363"/>
      <c r="E247" s="363"/>
      <c r="F247" s="368"/>
    </row>
    <row r="248" spans="1:6" s="228" customFormat="1" ht="18.75" customHeight="1">
      <c r="A248" s="362" t="s">
        <v>85</v>
      </c>
      <c r="B248" s="363">
        <f t="shared" si="3"/>
        <v>0</v>
      </c>
      <c r="C248" s="364"/>
      <c r="D248" s="363"/>
      <c r="E248" s="363"/>
      <c r="F248" s="368"/>
    </row>
    <row r="249" spans="1:6" s="228" customFormat="1" ht="18.75" customHeight="1">
      <c r="A249" s="362" t="s">
        <v>1256</v>
      </c>
      <c r="B249" s="363">
        <f t="shared" si="3"/>
        <v>55</v>
      </c>
      <c r="C249" s="364">
        <v>55</v>
      </c>
      <c r="D249" s="363"/>
      <c r="E249" s="363"/>
      <c r="F249" s="368"/>
    </row>
    <row r="250" spans="1:6" s="228" customFormat="1" ht="18.75" customHeight="1">
      <c r="A250" s="362" t="s">
        <v>215</v>
      </c>
      <c r="B250" s="363">
        <f t="shared" si="3"/>
        <v>260</v>
      </c>
      <c r="C250" s="364">
        <f>SUM(C251:C252)</f>
        <v>260</v>
      </c>
      <c r="D250" s="363"/>
      <c r="E250" s="363"/>
      <c r="F250" s="368"/>
    </row>
    <row r="251" spans="1:6" s="228" customFormat="1" ht="18.75" customHeight="1">
      <c r="A251" s="362" t="s">
        <v>216</v>
      </c>
      <c r="B251" s="363">
        <f t="shared" si="3"/>
        <v>0</v>
      </c>
      <c r="C251" s="364"/>
      <c r="D251" s="363"/>
      <c r="E251" s="363"/>
      <c r="F251" s="368"/>
    </row>
    <row r="252" spans="1:6" s="228" customFormat="1" ht="18.75" customHeight="1">
      <c r="A252" s="362" t="s">
        <v>217</v>
      </c>
      <c r="B252" s="363">
        <f t="shared" si="3"/>
        <v>260</v>
      </c>
      <c r="C252" s="364">
        <v>260</v>
      </c>
      <c r="D252" s="363"/>
      <c r="E252" s="363"/>
      <c r="F252" s="368"/>
    </row>
    <row r="253" spans="1:6" s="228" customFormat="1" ht="18.75" customHeight="1">
      <c r="A253" s="362" t="s">
        <v>218</v>
      </c>
      <c r="B253" s="363">
        <f t="shared" si="3"/>
        <v>0</v>
      </c>
      <c r="C253" s="364"/>
      <c r="D253" s="363"/>
      <c r="E253" s="363"/>
      <c r="F253" s="365"/>
    </row>
    <row r="254" spans="1:6" s="228" customFormat="1" ht="18.75" customHeight="1">
      <c r="A254" s="362" t="s">
        <v>219</v>
      </c>
      <c r="B254" s="363">
        <f t="shared" si="3"/>
        <v>0</v>
      </c>
      <c r="C254" s="364"/>
      <c r="D254" s="363"/>
      <c r="E254" s="363"/>
      <c r="F254" s="368"/>
    </row>
    <row r="255" spans="1:6" s="228" customFormat="1" ht="18.75" customHeight="1">
      <c r="A255" s="362" t="s">
        <v>76</v>
      </c>
      <c r="B255" s="363">
        <f t="shared" si="3"/>
        <v>0</v>
      </c>
      <c r="C255" s="364"/>
      <c r="D255" s="363"/>
      <c r="E255" s="363"/>
      <c r="F255" s="368"/>
    </row>
    <row r="256" spans="1:6" s="228" customFormat="1" ht="18.75" customHeight="1">
      <c r="A256" s="362" t="s">
        <v>220</v>
      </c>
      <c r="B256" s="363">
        <f t="shared" si="3"/>
        <v>0</v>
      </c>
      <c r="C256" s="364"/>
      <c r="D256" s="363"/>
      <c r="E256" s="363"/>
      <c r="F256" s="368"/>
    </row>
    <row r="257" spans="1:6" s="228" customFormat="1" ht="18.75" customHeight="1">
      <c r="A257" s="362" t="s">
        <v>221</v>
      </c>
      <c r="B257" s="363">
        <f t="shared" si="3"/>
        <v>0</v>
      </c>
      <c r="C257" s="364"/>
      <c r="D257" s="363"/>
      <c r="E257" s="363"/>
      <c r="F257" s="368"/>
    </row>
    <row r="258" spans="1:6" s="228" customFormat="1" ht="18.75" customHeight="1">
      <c r="A258" s="362" t="s">
        <v>222</v>
      </c>
      <c r="B258" s="363">
        <f t="shared" si="3"/>
        <v>0</v>
      </c>
      <c r="C258" s="364"/>
      <c r="D258" s="363"/>
      <c r="E258" s="363"/>
      <c r="F258" s="368"/>
    </row>
    <row r="259" spans="1:6" s="228" customFormat="1" ht="18.75" customHeight="1">
      <c r="A259" s="362" t="s">
        <v>223</v>
      </c>
      <c r="B259" s="363">
        <f t="shared" si="3"/>
        <v>0</v>
      </c>
      <c r="C259" s="364"/>
      <c r="D259" s="363"/>
      <c r="E259" s="363"/>
      <c r="F259" s="368"/>
    </row>
    <row r="260" spans="1:6" s="228" customFormat="1" ht="18.75" customHeight="1">
      <c r="A260" s="362" t="s">
        <v>224</v>
      </c>
      <c r="B260" s="363">
        <f t="shared" si="3"/>
        <v>0</v>
      </c>
      <c r="C260" s="364"/>
      <c r="D260" s="363"/>
      <c r="E260" s="363"/>
      <c r="F260" s="368"/>
    </row>
    <row r="261" spans="1:6" s="228" customFormat="1" ht="18.75" customHeight="1">
      <c r="A261" s="362" t="s">
        <v>225</v>
      </c>
      <c r="B261" s="363">
        <f t="shared" si="3"/>
        <v>0</v>
      </c>
      <c r="C261" s="364"/>
      <c r="D261" s="363"/>
      <c r="E261" s="363"/>
      <c r="F261" s="368"/>
    </row>
    <row r="262" spans="1:6" s="228" customFormat="1" ht="18.75" customHeight="1">
      <c r="A262" s="362" t="s">
        <v>226</v>
      </c>
      <c r="B262" s="363">
        <f t="shared" si="3"/>
        <v>0</v>
      </c>
      <c r="C262" s="364"/>
      <c r="D262" s="363"/>
      <c r="E262" s="363"/>
      <c r="F262" s="368"/>
    </row>
    <row r="263" spans="1:6" s="228" customFormat="1" ht="18.75" customHeight="1">
      <c r="A263" s="362" t="s">
        <v>227</v>
      </c>
      <c r="B263" s="363">
        <f t="shared" si="3"/>
        <v>0</v>
      </c>
      <c r="C263" s="364"/>
      <c r="D263" s="363"/>
      <c r="E263" s="363"/>
      <c r="F263" s="368"/>
    </row>
    <row r="264" spans="1:6" s="228" customFormat="1" ht="18.75" customHeight="1">
      <c r="A264" s="362" t="s">
        <v>228</v>
      </c>
      <c r="B264" s="363">
        <f aca="true" t="shared" si="4" ref="B264:B327">SUM(C264:E264)</f>
        <v>0</v>
      </c>
      <c r="C264" s="364"/>
      <c r="D264" s="363"/>
      <c r="E264" s="363"/>
      <c r="F264" s="368"/>
    </row>
    <row r="265" spans="1:6" s="228" customFormat="1" ht="18.75" customHeight="1">
      <c r="A265" s="362" t="s">
        <v>229</v>
      </c>
      <c r="B265" s="363">
        <f t="shared" si="4"/>
        <v>0</v>
      </c>
      <c r="C265" s="364"/>
      <c r="D265" s="363"/>
      <c r="E265" s="363"/>
      <c r="F265" s="368"/>
    </row>
    <row r="266" spans="1:6" s="228" customFormat="1" ht="18.75" customHeight="1">
      <c r="A266" s="362" t="s">
        <v>230</v>
      </c>
      <c r="B266" s="363">
        <f t="shared" si="4"/>
        <v>0</v>
      </c>
      <c r="C266" s="364"/>
      <c r="D266" s="363"/>
      <c r="E266" s="363"/>
      <c r="F266" s="368"/>
    </row>
    <row r="267" spans="1:6" s="228" customFormat="1" ht="18.75" customHeight="1">
      <c r="A267" s="362" t="s">
        <v>231</v>
      </c>
      <c r="B267" s="363">
        <f t="shared" si="4"/>
        <v>0</v>
      </c>
      <c r="C267" s="364"/>
      <c r="D267" s="363"/>
      <c r="E267" s="363"/>
      <c r="F267" s="368"/>
    </row>
    <row r="268" spans="1:6" s="228" customFormat="1" ht="18.75" customHeight="1">
      <c r="A268" s="362" t="s">
        <v>232</v>
      </c>
      <c r="B268" s="363">
        <f t="shared" si="4"/>
        <v>0</v>
      </c>
      <c r="C268" s="364"/>
      <c r="D268" s="363"/>
      <c r="E268" s="363"/>
      <c r="F268" s="368"/>
    </row>
    <row r="269" spans="1:6" s="228" customFormat="1" ht="18.75" customHeight="1">
      <c r="A269" s="362" t="s">
        <v>76</v>
      </c>
      <c r="B269" s="363">
        <f t="shared" si="4"/>
        <v>0</v>
      </c>
      <c r="C269" s="364"/>
      <c r="D269" s="363"/>
      <c r="E269" s="363"/>
      <c r="F269" s="368"/>
    </row>
    <row r="270" spans="1:6" s="228" customFormat="1" ht="18.75" customHeight="1">
      <c r="A270" s="362" t="s">
        <v>233</v>
      </c>
      <c r="B270" s="363">
        <f t="shared" si="4"/>
        <v>0</v>
      </c>
      <c r="C270" s="364"/>
      <c r="D270" s="363"/>
      <c r="E270" s="363"/>
      <c r="F270" s="368"/>
    </row>
    <row r="271" spans="1:6" s="228" customFormat="1" ht="18.75" customHeight="1">
      <c r="A271" s="362" t="s">
        <v>234</v>
      </c>
      <c r="B271" s="363">
        <f t="shared" si="4"/>
        <v>0</v>
      </c>
      <c r="C271" s="364"/>
      <c r="D271" s="363"/>
      <c r="E271" s="363"/>
      <c r="F271" s="368"/>
    </row>
    <row r="272" spans="1:6" s="228" customFormat="1" ht="18.75" customHeight="1">
      <c r="A272" s="362" t="s">
        <v>235</v>
      </c>
      <c r="B272" s="363">
        <f t="shared" si="4"/>
        <v>132</v>
      </c>
      <c r="C272" s="364">
        <f>C273+C275+C277+C279+C289</f>
        <v>132</v>
      </c>
      <c r="D272" s="363"/>
      <c r="E272" s="363"/>
      <c r="F272" s="365"/>
    </row>
    <row r="273" spans="1:6" s="228" customFormat="1" ht="18.75" customHeight="1">
      <c r="A273" s="362" t="s">
        <v>236</v>
      </c>
      <c r="B273" s="363">
        <f t="shared" si="4"/>
        <v>0</v>
      </c>
      <c r="C273" s="364"/>
      <c r="D273" s="363"/>
      <c r="E273" s="363"/>
      <c r="F273" s="368"/>
    </row>
    <row r="274" spans="1:6" s="228" customFormat="1" ht="18.75" customHeight="1">
      <c r="A274" s="362" t="s">
        <v>237</v>
      </c>
      <c r="B274" s="363">
        <f t="shared" si="4"/>
        <v>0</v>
      </c>
      <c r="C274" s="364"/>
      <c r="D274" s="363"/>
      <c r="E274" s="363"/>
      <c r="F274" s="368"/>
    </row>
    <row r="275" spans="1:6" s="228" customFormat="1" ht="18.75" customHeight="1">
      <c r="A275" s="362" t="s">
        <v>238</v>
      </c>
      <c r="B275" s="363">
        <f t="shared" si="4"/>
        <v>0</v>
      </c>
      <c r="C275" s="364"/>
      <c r="D275" s="363"/>
      <c r="E275" s="363"/>
      <c r="F275" s="368"/>
    </row>
    <row r="276" spans="1:6" s="228" customFormat="1" ht="18.75" customHeight="1">
      <c r="A276" s="362" t="s">
        <v>239</v>
      </c>
      <c r="B276" s="363">
        <f t="shared" si="4"/>
        <v>0</v>
      </c>
      <c r="C276" s="364"/>
      <c r="D276" s="363"/>
      <c r="E276" s="363"/>
      <c r="F276" s="368"/>
    </row>
    <row r="277" spans="1:6" s="228" customFormat="1" ht="18.75" customHeight="1">
      <c r="A277" s="362" t="s">
        <v>240</v>
      </c>
      <c r="B277" s="363">
        <f t="shared" si="4"/>
        <v>0</v>
      </c>
      <c r="C277" s="364"/>
      <c r="D277" s="363"/>
      <c r="E277" s="363"/>
      <c r="F277" s="368"/>
    </row>
    <row r="278" spans="1:6" s="228" customFormat="1" ht="18.75" customHeight="1">
      <c r="A278" s="362" t="s">
        <v>241</v>
      </c>
      <c r="B278" s="363">
        <f t="shared" si="4"/>
        <v>0</v>
      </c>
      <c r="C278" s="364"/>
      <c r="D278" s="363"/>
      <c r="E278" s="363"/>
      <c r="F278" s="369"/>
    </row>
    <row r="279" spans="1:6" s="228" customFormat="1" ht="18.75" customHeight="1">
      <c r="A279" s="362" t="s">
        <v>242</v>
      </c>
      <c r="B279" s="363">
        <f t="shared" si="4"/>
        <v>132</v>
      </c>
      <c r="C279" s="364">
        <f>SUM(C280:C288)</f>
        <v>132</v>
      </c>
      <c r="D279" s="363">
        <f>SUM(D280:D288)</f>
        <v>0</v>
      </c>
      <c r="E279" s="363">
        <f>SUM(E280:E288)</f>
        <v>0</v>
      </c>
      <c r="F279" s="368"/>
    </row>
    <row r="280" spans="1:6" s="228" customFormat="1" ht="18.75" customHeight="1">
      <c r="A280" s="362" t="s">
        <v>243</v>
      </c>
      <c r="B280" s="363">
        <f t="shared" si="4"/>
        <v>20</v>
      </c>
      <c r="C280" s="364">
        <v>20</v>
      </c>
      <c r="D280" s="363"/>
      <c r="E280" s="363"/>
      <c r="F280" s="368"/>
    </row>
    <row r="281" spans="1:6" s="228" customFormat="1" ht="18.75" customHeight="1">
      <c r="A281" s="362" t="s">
        <v>244</v>
      </c>
      <c r="B281" s="363">
        <f t="shared" si="4"/>
        <v>0</v>
      </c>
      <c r="C281" s="364"/>
      <c r="D281" s="363"/>
      <c r="E281" s="363"/>
      <c r="F281" s="368"/>
    </row>
    <row r="282" spans="1:6" s="228" customFormat="1" ht="18.75" customHeight="1">
      <c r="A282" s="362" t="s">
        <v>245</v>
      </c>
      <c r="B282" s="363">
        <f t="shared" si="4"/>
        <v>7</v>
      </c>
      <c r="C282" s="364">
        <v>7</v>
      </c>
      <c r="D282" s="363"/>
      <c r="E282" s="363"/>
      <c r="F282" s="368"/>
    </row>
    <row r="283" spans="1:6" s="228" customFormat="1" ht="18.75" customHeight="1">
      <c r="A283" s="362" t="s">
        <v>246</v>
      </c>
      <c r="B283" s="363">
        <f t="shared" si="4"/>
        <v>0</v>
      </c>
      <c r="C283" s="364"/>
      <c r="D283" s="363"/>
      <c r="E283" s="363"/>
      <c r="F283" s="368"/>
    </row>
    <row r="284" spans="1:6" s="228" customFormat="1" ht="18.75" customHeight="1">
      <c r="A284" s="362" t="s">
        <v>247</v>
      </c>
      <c r="B284" s="363">
        <f t="shared" si="4"/>
        <v>0</v>
      </c>
      <c r="C284" s="364"/>
      <c r="D284" s="363"/>
      <c r="E284" s="363"/>
      <c r="F284" s="368"/>
    </row>
    <row r="285" spans="1:6" s="228" customFormat="1" ht="18.75" customHeight="1">
      <c r="A285" s="362" t="s">
        <v>248</v>
      </c>
      <c r="B285" s="363">
        <f t="shared" si="4"/>
        <v>0</v>
      </c>
      <c r="C285" s="364"/>
      <c r="D285" s="363"/>
      <c r="E285" s="363"/>
      <c r="F285" s="368"/>
    </row>
    <row r="286" spans="1:6" s="228" customFormat="1" ht="18.75" customHeight="1">
      <c r="A286" s="362" t="s">
        <v>249</v>
      </c>
      <c r="B286" s="363">
        <f t="shared" si="4"/>
        <v>89</v>
      </c>
      <c r="C286" s="364">
        <v>89</v>
      </c>
      <c r="D286" s="363"/>
      <c r="E286" s="363"/>
      <c r="F286" s="368"/>
    </row>
    <row r="287" spans="1:6" s="228" customFormat="1" ht="18.75" customHeight="1">
      <c r="A287" s="362" t="s">
        <v>250</v>
      </c>
      <c r="B287" s="363">
        <f t="shared" si="4"/>
        <v>0</v>
      </c>
      <c r="C287" s="364"/>
      <c r="D287" s="363"/>
      <c r="E287" s="363"/>
      <c r="F287" s="368"/>
    </row>
    <row r="288" spans="1:6" s="228" customFormat="1" ht="18.75" customHeight="1">
      <c r="A288" s="362" t="s">
        <v>251</v>
      </c>
      <c r="B288" s="363">
        <f t="shared" si="4"/>
        <v>16</v>
      </c>
      <c r="C288" s="364">
        <v>16</v>
      </c>
      <c r="D288" s="363"/>
      <c r="E288" s="363"/>
      <c r="F288" s="368"/>
    </row>
    <row r="289" spans="1:6" s="228" customFormat="1" ht="18.75" customHeight="1">
      <c r="A289" s="362" t="s">
        <v>252</v>
      </c>
      <c r="B289" s="363">
        <f t="shared" si="4"/>
        <v>0</v>
      </c>
      <c r="C289" s="364"/>
      <c r="D289" s="363"/>
      <c r="E289" s="363"/>
      <c r="F289" s="368"/>
    </row>
    <row r="290" spans="1:6" s="228" customFormat="1" ht="18.75" customHeight="1">
      <c r="A290" s="362" t="s">
        <v>253</v>
      </c>
      <c r="B290" s="363">
        <f t="shared" si="4"/>
        <v>0</v>
      </c>
      <c r="C290" s="364"/>
      <c r="D290" s="363"/>
      <c r="E290" s="363"/>
      <c r="F290" s="368"/>
    </row>
    <row r="291" spans="1:6" s="228" customFormat="1" ht="18.75" customHeight="1">
      <c r="A291" s="362" t="s">
        <v>254</v>
      </c>
      <c r="B291" s="363">
        <f t="shared" si="4"/>
        <v>5223</v>
      </c>
      <c r="C291" s="364">
        <f>C292+C295+C304+C311+C319+C328+C344+C348+C350+C352</f>
        <v>5178</v>
      </c>
      <c r="D291" s="363">
        <f>D292+D295+D304+D311+D319+D328+D344+D348+D350+D352</f>
        <v>0</v>
      </c>
      <c r="E291" s="363">
        <f>E292+E295+E304+E311+E319+E328+E344+E348+E350+E352</f>
        <v>45</v>
      </c>
      <c r="F291" s="365"/>
    </row>
    <row r="292" spans="1:6" s="228" customFormat="1" ht="18.75" customHeight="1">
      <c r="A292" s="362" t="s">
        <v>255</v>
      </c>
      <c r="B292" s="363">
        <f t="shared" si="4"/>
        <v>0</v>
      </c>
      <c r="C292" s="364"/>
      <c r="D292" s="363"/>
      <c r="E292" s="363"/>
      <c r="F292" s="368"/>
    </row>
    <row r="293" spans="1:6" s="228" customFormat="1" ht="18.75" customHeight="1">
      <c r="A293" s="362" t="s">
        <v>256</v>
      </c>
      <c r="B293" s="363">
        <f t="shared" si="4"/>
        <v>0</v>
      </c>
      <c r="C293" s="364"/>
      <c r="D293" s="363"/>
      <c r="E293" s="363"/>
      <c r="F293" s="368"/>
    </row>
    <row r="294" spans="1:6" s="228" customFormat="1" ht="18.75" customHeight="1">
      <c r="A294" s="362" t="s">
        <v>257</v>
      </c>
      <c r="B294" s="363">
        <f t="shared" si="4"/>
        <v>0</v>
      </c>
      <c r="C294" s="364"/>
      <c r="D294" s="363"/>
      <c r="E294" s="363"/>
      <c r="F294" s="368"/>
    </row>
    <row r="295" spans="1:6" s="228" customFormat="1" ht="18.75" customHeight="1">
      <c r="A295" s="362" t="s">
        <v>258</v>
      </c>
      <c r="B295" s="363">
        <f t="shared" si="4"/>
        <v>3608</v>
      </c>
      <c r="C295" s="364">
        <f>SUM(C296:C303)</f>
        <v>3563</v>
      </c>
      <c r="D295" s="363">
        <f>SUM(D296:D303)</f>
        <v>0</v>
      </c>
      <c r="E295" s="363">
        <f>SUM(E296:E303)</f>
        <v>45</v>
      </c>
      <c r="F295" s="368"/>
    </row>
    <row r="296" spans="1:6" s="228" customFormat="1" ht="18.75" customHeight="1">
      <c r="A296" s="362" t="s">
        <v>76</v>
      </c>
      <c r="B296" s="363">
        <f t="shared" si="4"/>
        <v>2544</v>
      </c>
      <c r="C296" s="364">
        <v>2544</v>
      </c>
      <c r="D296" s="363"/>
      <c r="E296" s="363"/>
      <c r="F296" s="368"/>
    </row>
    <row r="297" spans="1:6" s="228" customFormat="1" ht="18.75" customHeight="1">
      <c r="A297" s="362" t="s">
        <v>77</v>
      </c>
      <c r="B297" s="363">
        <f t="shared" si="4"/>
        <v>282</v>
      </c>
      <c r="C297" s="364">
        <v>237</v>
      </c>
      <c r="D297" s="363"/>
      <c r="E297" s="363">
        <v>45</v>
      </c>
      <c r="F297" s="368"/>
    </row>
    <row r="298" spans="1:6" s="228" customFormat="1" ht="18.75" customHeight="1">
      <c r="A298" s="362" t="s">
        <v>78</v>
      </c>
      <c r="B298" s="363">
        <f t="shared" si="4"/>
        <v>0</v>
      </c>
      <c r="C298" s="364"/>
      <c r="D298" s="363"/>
      <c r="E298" s="363"/>
      <c r="F298" s="368"/>
    </row>
    <row r="299" spans="1:6" s="228" customFormat="1" ht="18.75" customHeight="1">
      <c r="A299" s="362" t="s">
        <v>118</v>
      </c>
      <c r="B299" s="363">
        <f t="shared" si="4"/>
        <v>285</v>
      </c>
      <c r="C299" s="364">
        <v>285</v>
      </c>
      <c r="D299" s="363"/>
      <c r="E299" s="363"/>
      <c r="F299" s="368"/>
    </row>
    <row r="300" spans="1:6" s="228" customFormat="1" ht="18.75" customHeight="1">
      <c r="A300" s="362" t="s">
        <v>259</v>
      </c>
      <c r="B300" s="363">
        <f t="shared" si="4"/>
        <v>167</v>
      </c>
      <c r="C300" s="364">
        <v>167</v>
      </c>
      <c r="D300" s="363"/>
      <c r="E300" s="363"/>
      <c r="F300" s="368"/>
    </row>
    <row r="301" spans="1:6" s="228" customFormat="1" ht="18.75" customHeight="1">
      <c r="A301" s="362" t="s">
        <v>260</v>
      </c>
      <c r="B301" s="363">
        <f t="shared" si="4"/>
        <v>6</v>
      </c>
      <c r="C301" s="364">
        <v>6</v>
      </c>
      <c r="D301" s="363"/>
      <c r="E301" s="363"/>
      <c r="F301" s="368"/>
    </row>
    <row r="302" spans="1:6" s="228" customFormat="1" ht="18.75" customHeight="1">
      <c r="A302" s="362" t="s">
        <v>85</v>
      </c>
      <c r="B302" s="363">
        <f t="shared" si="4"/>
        <v>0</v>
      </c>
      <c r="C302" s="364"/>
      <c r="D302" s="363"/>
      <c r="E302" s="363"/>
      <c r="F302" s="368"/>
    </row>
    <row r="303" spans="1:6" s="228" customFormat="1" ht="18.75" customHeight="1">
      <c r="A303" s="362" t="s">
        <v>261</v>
      </c>
      <c r="B303" s="363">
        <f t="shared" si="4"/>
        <v>324</v>
      </c>
      <c r="C303" s="364">
        <v>324</v>
      </c>
      <c r="D303" s="363"/>
      <c r="E303" s="363"/>
      <c r="F303" s="368"/>
    </row>
    <row r="304" spans="1:6" s="228" customFormat="1" ht="18.75" customHeight="1">
      <c r="A304" s="362" t="s">
        <v>262</v>
      </c>
      <c r="B304" s="363">
        <f t="shared" si="4"/>
        <v>0</v>
      </c>
      <c r="C304" s="364"/>
      <c r="D304" s="363"/>
      <c r="E304" s="363"/>
      <c r="F304" s="368"/>
    </row>
    <row r="305" spans="1:6" s="228" customFormat="1" ht="18.75" customHeight="1">
      <c r="A305" s="362" t="s">
        <v>76</v>
      </c>
      <c r="B305" s="363">
        <f t="shared" si="4"/>
        <v>0</v>
      </c>
      <c r="C305" s="364"/>
      <c r="D305" s="363"/>
      <c r="E305" s="363"/>
      <c r="F305" s="368"/>
    </row>
    <row r="306" spans="1:6" s="228" customFormat="1" ht="18.75" customHeight="1">
      <c r="A306" s="362" t="s">
        <v>77</v>
      </c>
      <c r="B306" s="363">
        <f t="shared" si="4"/>
        <v>0</v>
      </c>
      <c r="C306" s="364"/>
      <c r="D306" s="363"/>
      <c r="E306" s="363"/>
      <c r="F306" s="368"/>
    </row>
    <row r="307" spans="1:6" s="228" customFormat="1" ht="18.75" customHeight="1">
      <c r="A307" s="362" t="s">
        <v>78</v>
      </c>
      <c r="B307" s="363">
        <f t="shared" si="4"/>
        <v>0</v>
      </c>
      <c r="C307" s="364"/>
      <c r="D307" s="363"/>
      <c r="E307" s="363"/>
      <c r="F307" s="368"/>
    </row>
    <row r="308" spans="1:6" s="228" customFormat="1" ht="18.75" customHeight="1">
      <c r="A308" s="362" t="s">
        <v>263</v>
      </c>
      <c r="B308" s="363">
        <f t="shared" si="4"/>
        <v>0</v>
      </c>
      <c r="C308" s="364"/>
      <c r="D308" s="363"/>
      <c r="E308" s="363"/>
      <c r="F308" s="368"/>
    </row>
    <row r="309" spans="1:6" s="228" customFormat="1" ht="18.75" customHeight="1">
      <c r="A309" s="362" t="s">
        <v>85</v>
      </c>
      <c r="B309" s="363">
        <f t="shared" si="4"/>
        <v>0</v>
      </c>
      <c r="C309" s="364"/>
      <c r="D309" s="363"/>
      <c r="E309" s="363"/>
      <c r="F309" s="368"/>
    </row>
    <row r="310" spans="1:6" s="228" customFormat="1" ht="18.75" customHeight="1">
      <c r="A310" s="362" t="s">
        <v>264</v>
      </c>
      <c r="B310" s="363">
        <f t="shared" si="4"/>
        <v>0</v>
      </c>
      <c r="C310" s="364"/>
      <c r="D310" s="363"/>
      <c r="E310" s="363"/>
      <c r="F310" s="368"/>
    </row>
    <row r="311" spans="1:6" s="228" customFormat="1" ht="18.75" customHeight="1">
      <c r="A311" s="362" t="s">
        <v>265</v>
      </c>
      <c r="B311" s="363">
        <f t="shared" si="4"/>
        <v>435</v>
      </c>
      <c r="C311" s="364">
        <f>SUM(C312:C318)</f>
        <v>435</v>
      </c>
      <c r="D311" s="363">
        <f>SUM(D312:D318)</f>
        <v>0</v>
      </c>
      <c r="E311" s="363">
        <f>SUM(E312:E318)</f>
        <v>0</v>
      </c>
      <c r="F311" s="368"/>
    </row>
    <row r="312" spans="1:6" s="228" customFormat="1" ht="18.75" customHeight="1">
      <c r="A312" s="362" t="s">
        <v>76</v>
      </c>
      <c r="B312" s="363">
        <f t="shared" si="4"/>
        <v>379</v>
      </c>
      <c r="C312" s="364">
        <v>379</v>
      </c>
      <c r="D312" s="363"/>
      <c r="E312" s="363"/>
      <c r="F312" s="368"/>
    </row>
    <row r="313" spans="1:6" s="228" customFormat="1" ht="18.75" customHeight="1">
      <c r="A313" s="362" t="s">
        <v>77</v>
      </c>
      <c r="B313" s="363">
        <f t="shared" si="4"/>
        <v>56</v>
      </c>
      <c r="C313" s="364">
        <v>56</v>
      </c>
      <c r="D313" s="363"/>
      <c r="E313" s="363"/>
      <c r="F313" s="368"/>
    </row>
    <row r="314" spans="1:6" s="228" customFormat="1" ht="18.75" customHeight="1">
      <c r="A314" s="362" t="s">
        <v>78</v>
      </c>
      <c r="B314" s="363">
        <f t="shared" si="4"/>
        <v>0</v>
      </c>
      <c r="C314" s="364"/>
      <c r="D314" s="363"/>
      <c r="E314" s="363"/>
      <c r="F314" s="368"/>
    </row>
    <row r="315" spans="1:6" s="228" customFormat="1" ht="18.75" customHeight="1">
      <c r="A315" s="362" t="s">
        <v>266</v>
      </c>
      <c r="B315" s="363">
        <f t="shared" si="4"/>
        <v>0</v>
      </c>
      <c r="C315" s="364"/>
      <c r="D315" s="363"/>
      <c r="E315" s="363"/>
      <c r="F315" s="368"/>
    </row>
    <row r="316" spans="1:6" s="228" customFormat="1" ht="18.75" customHeight="1">
      <c r="A316" s="362" t="s">
        <v>267</v>
      </c>
      <c r="B316" s="363">
        <f t="shared" si="4"/>
        <v>0</v>
      </c>
      <c r="C316" s="364"/>
      <c r="D316" s="363"/>
      <c r="E316" s="363"/>
      <c r="F316" s="368"/>
    </row>
    <row r="317" spans="1:6" s="228" customFormat="1" ht="18.75" customHeight="1">
      <c r="A317" s="362" t="s">
        <v>85</v>
      </c>
      <c r="B317" s="363">
        <f t="shared" si="4"/>
        <v>0</v>
      </c>
      <c r="C317" s="364"/>
      <c r="D317" s="363"/>
      <c r="E317" s="363"/>
      <c r="F317" s="368"/>
    </row>
    <row r="318" spans="1:6" s="228" customFormat="1" ht="18.75" customHeight="1">
      <c r="A318" s="362" t="s">
        <v>268</v>
      </c>
      <c r="B318" s="363">
        <f t="shared" si="4"/>
        <v>0</v>
      </c>
      <c r="C318" s="364"/>
      <c r="D318" s="363"/>
      <c r="E318" s="363"/>
      <c r="F318" s="368"/>
    </row>
    <row r="319" spans="1:6" s="228" customFormat="1" ht="18.75" customHeight="1">
      <c r="A319" s="362" t="s">
        <v>269</v>
      </c>
      <c r="B319" s="363">
        <f t="shared" si="4"/>
        <v>642</v>
      </c>
      <c r="C319" s="364">
        <f>SUM(C320:C327)</f>
        <v>642</v>
      </c>
      <c r="D319" s="363">
        <f>SUM(D320:D327)</f>
        <v>0</v>
      </c>
      <c r="E319" s="363">
        <f>SUM(E320:E327)</f>
        <v>0</v>
      </c>
      <c r="F319" s="368"/>
    </row>
    <row r="320" spans="1:6" s="228" customFormat="1" ht="18.75" customHeight="1">
      <c r="A320" s="362" t="s">
        <v>76</v>
      </c>
      <c r="B320" s="363">
        <f t="shared" si="4"/>
        <v>547</v>
      </c>
      <c r="C320" s="364">
        <v>547</v>
      </c>
      <c r="D320" s="363"/>
      <c r="E320" s="363"/>
      <c r="F320" s="368"/>
    </row>
    <row r="321" spans="1:6" s="228" customFormat="1" ht="18.75" customHeight="1">
      <c r="A321" s="362" t="s">
        <v>77</v>
      </c>
      <c r="B321" s="363">
        <f t="shared" si="4"/>
        <v>45</v>
      </c>
      <c r="C321" s="364">
        <v>45</v>
      </c>
      <c r="D321" s="363"/>
      <c r="E321" s="363"/>
      <c r="F321" s="368"/>
    </row>
    <row r="322" spans="1:6" s="228" customFormat="1" ht="18.75" customHeight="1">
      <c r="A322" s="362" t="s">
        <v>78</v>
      </c>
      <c r="B322" s="363">
        <f t="shared" si="4"/>
        <v>0</v>
      </c>
      <c r="C322" s="364"/>
      <c r="D322" s="363"/>
      <c r="E322" s="363"/>
      <c r="F322" s="368"/>
    </row>
    <row r="323" spans="1:6" s="228" customFormat="1" ht="18.75" customHeight="1">
      <c r="A323" s="362" t="s">
        <v>270</v>
      </c>
      <c r="B323" s="363">
        <f t="shared" si="4"/>
        <v>40</v>
      </c>
      <c r="C323" s="364">
        <v>40</v>
      </c>
      <c r="D323" s="363"/>
      <c r="E323" s="363"/>
      <c r="F323" s="368"/>
    </row>
    <row r="324" spans="1:6" s="228" customFormat="1" ht="18.75" customHeight="1">
      <c r="A324" s="362" t="s">
        <v>271</v>
      </c>
      <c r="B324" s="363">
        <f t="shared" si="4"/>
        <v>10</v>
      </c>
      <c r="C324" s="364">
        <v>10</v>
      </c>
      <c r="D324" s="363"/>
      <c r="E324" s="363"/>
      <c r="F324" s="368"/>
    </row>
    <row r="325" spans="1:6" s="228" customFormat="1" ht="18.75" customHeight="1">
      <c r="A325" s="362" t="s">
        <v>272</v>
      </c>
      <c r="B325" s="363">
        <f t="shared" si="4"/>
        <v>0</v>
      </c>
      <c r="C325" s="364"/>
      <c r="D325" s="363"/>
      <c r="E325" s="363"/>
      <c r="F325" s="368"/>
    </row>
    <row r="326" spans="1:6" s="228" customFormat="1" ht="18.75" customHeight="1">
      <c r="A326" s="362" t="s">
        <v>85</v>
      </c>
      <c r="B326" s="363">
        <f t="shared" si="4"/>
        <v>0</v>
      </c>
      <c r="C326" s="364"/>
      <c r="D326" s="363"/>
      <c r="E326" s="363"/>
      <c r="F326" s="368"/>
    </row>
    <row r="327" spans="1:6" s="228" customFormat="1" ht="18.75" customHeight="1">
      <c r="A327" s="362" t="s">
        <v>273</v>
      </c>
      <c r="B327" s="363">
        <f t="shared" si="4"/>
        <v>0</v>
      </c>
      <c r="C327" s="364"/>
      <c r="D327" s="363"/>
      <c r="E327" s="363"/>
      <c r="F327" s="368"/>
    </row>
    <row r="328" spans="1:6" s="228" customFormat="1" ht="18.75" customHeight="1">
      <c r="A328" s="362" t="s">
        <v>274</v>
      </c>
      <c r="B328" s="363">
        <f aca="true" t="shared" si="5" ref="B328:B391">SUM(C328:E328)</f>
        <v>538</v>
      </c>
      <c r="C328" s="364">
        <f>SUM(C329:C343)</f>
        <v>538</v>
      </c>
      <c r="D328" s="363">
        <f>SUM(D329:D343)</f>
        <v>0</v>
      </c>
      <c r="E328" s="363">
        <f>SUM(E329:E343)</f>
        <v>0</v>
      </c>
      <c r="F328" s="368"/>
    </row>
    <row r="329" spans="1:6" s="228" customFormat="1" ht="18.75" customHeight="1">
      <c r="A329" s="362" t="s">
        <v>76</v>
      </c>
      <c r="B329" s="363">
        <f t="shared" si="5"/>
        <v>458</v>
      </c>
      <c r="C329" s="364">
        <v>458</v>
      </c>
      <c r="D329" s="363"/>
      <c r="E329" s="363"/>
      <c r="F329" s="368"/>
    </row>
    <row r="330" spans="1:6" s="228" customFormat="1" ht="18.75" customHeight="1">
      <c r="A330" s="362" t="s">
        <v>77</v>
      </c>
      <c r="B330" s="363">
        <f t="shared" si="5"/>
        <v>44</v>
      </c>
      <c r="C330" s="364">
        <v>44</v>
      </c>
      <c r="D330" s="363"/>
      <c r="E330" s="363"/>
      <c r="F330" s="368"/>
    </row>
    <row r="331" spans="1:6" s="228" customFormat="1" ht="18.75" customHeight="1">
      <c r="A331" s="362" t="s">
        <v>78</v>
      </c>
      <c r="B331" s="363">
        <f t="shared" si="5"/>
        <v>0</v>
      </c>
      <c r="C331" s="364"/>
      <c r="D331" s="363"/>
      <c r="E331" s="363"/>
      <c r="F331" s="368"/>
    </row>
    <row r="332" spans="1:6" s="228" customFormat="1" ht="18.75" customHeight="1">
      <c r="A332" s="362" t="s">
        <v>275</v>
      </c>
      <c r="B332" s="363">
        <f t="shared" si="5"/>
        <v>5</v>
      </c>
      <c r="C332" s="364">
        <v>5</v>
      </c>
      <c r="D332" s="363"/>
      <c r="E332" s="363"/>
      <c r="F332" s="368"/>
    </row>
    <row r="333" spans="1:6" s="228" customFormat="1" ht="18.75" customHeight="1">
      <c r="A333" s="362" t="s">
        <v>276</v>
      </c>
      <c r="B333" s="363">
        <f t="shared" si="5"/>
        <v>2</v>
      </c>
      <c r="C333" s="364">
        <v>2</v>
      </c>
      <c r="D333" s="363"/>
      <c r="E333" s="363"/>
      <c r="F333" s="368"/>
    </row>
    <row r="334" spans="1:6" s="228" customFormat="1" ht="18.75" customHeight="1">
      <c r="A334" s="362" t="s">
        <v>277</v>
      </c>
      <c r="B334" s="363">
        <f t="shared" si="5"/>
        <v>0</v>
      </c>
      <c r="C334" s="364"/>
      <c r="D334" s="363"/>
      <c r="E334" s="363"/>
      <c r="F334" s="368"/>
    </row>
    <row r="335" spans="1:6" s="228" customFormat="1" ht="18.75" customHeight="1">
      <c r="A335" s="362" t="s">
        <v>278</v>
      </c>
      <c r="B335" s="363">
        <f t="shared" si="5"/>
        <v>5</v>
      </c>
      <c r="C335" s="364">
        <v>5</v>
      </c>
      <c r="D335" s="363"/>
      <c r="E335" s="363"/>
      <c r="F335" s="368"/>
    </row>
    <row r="336" spans="1:6" s="228" customFormat="1" ht="18.75" customHeight="1">
      <c r="A336" s="362" t="s">
        <v>279</v>
      </c>
      <c r="B336" s="363">
        <f t="shared" si="5"/>
        <v>0</v>
      </c>
      <c r="C336" s="364"/>
      <c r="D336" s="363"/>
      <c r="E336" s="363"/>
      <c r="F336" s="368"/>
    </row>
    <row r="337" spans="1:6" s="228" customFormat="1" ht="18.75" customHeight="1">
      <c r="A337" s="362" t="s">
        <v>280</v>
      </c>
      <c r="B337" s="363">
        <f t="shared" si="5"/>
        <v>0</v>
      </c>
      <c r="C337" s="364"/>
      <c r="D337" s="363"/>
      <c r="E337" s="363"/>
      <c r="F337" s="368"/>
    </row>
    <row r="338" spans="1:6" s="228" customFormat="1" ht="18.75" customHeight="1">
      <c r="A338" s="362" t="s">
        <v>281</v>
      </c>
      <c r="B338" s="363">
        <f t="shared" si="5"/>
        <v>9</v>
      </c>
      <c r="C338" s="364">
        <v>9</v>
      </c>
      <c r="D338" s="363"/>
      <c r="E338" s="363"/>
      <c r="F338" s="368"/>
    </row>
    <row r="339" spans="1:6" s="228" customFormat="1" ht="18.75" customHeight="1">
      <c r="A339" s="362" t="s">
        <v>282</v>
      </c>
      <c r="B339" s="363">
        <f t="shared" si="5"/>
        <v>0</v>
      </c>
      <c r="C339" s="364"/>
      <c r="D339" s="363"/>
      <c r="E339" s="363"/>
      <c r="F339" s="368"/>
    </row>
    <row r="340" spans="1:6" s="228" customFormat="1" ht="18.75" customHeight="1">
      <c r="A340" s="362" t="s">
        <v>283</v>
      </c>
      <c r="B340" s="363">
        <f t="shared" si="5"/>
        <v>15</v>
      </c>
      <c r="C340" s="364">
        <v>15</v>
      </c>
      <c r="D340" s="363"/>
      <c r="E340" s="363"/>
      <c r="F340" s="368"/>
    </row>
    <row r="341" spans="1:6" s="228" customFormat="1" ht="18.75" customHeight="1">
      <c r="A341" s="362" t="s">
        <v>118</v>
      </c>
      <c r="B341" s="363">
        <f t="shared" si="5"/>
        <v>0</v>
      </c>
      <c r="C341" s="364"/>
      <c r="D341" s="363"/>
      <c r="E341" s="363"/>
      <c r="F341" s="368"/>
    </row>
    <row r="342" spans="1:6" s="228" customFormat="1" ht="18.75" customHeight="1">
      <c r="A342" s="362" t="s">
        <v>85</v>
      </c>
      <c r="B342" s="363">
        <f t="shared" si="5"/>
        <v>0</v>
      </c>
      <c r="C342" s="364"/>
      <c r="D342" s="363"/>
      <c r="E342" s="363"/>
      <c r="F342" s="368"/>
    </row>
    <row r="343" spans="1:6" s="228" customFormat="1" ht="18.75" customHeight="1">
      <c r="A343" s="362" t="s">
        <v>284</v>
      </c>
      <c r="B343" s="363">
        <f t="shared" si="5"/>
        <v>0</v>
      </c>
      <c r="C343" s="364"/>
      <c r="D343" s="363"/>
      <c r="E343" s="363"/>
      <c r="F343" s="368"/>
    </row>
    <row r="344" spans="1:6" s="228" customFormat="1" ht="18.75" customHeight="1">
      <c r="A344" s="362" t="s">
        <v>285</v>
      </c>
      <c r="B344" s="363">
        <f t="shared" si="5"/>
        <v>0</v>
      </c>
      <c r="C344" s="364"/>
      <c r="D344" s="363"/>
      <c r="E344" s="363"/>
      <c r="F344" s="368"/>
    </row>
    <row r="345" spans="1:6" s="228" customFormat="1" ht="18.75" customHeight="1">
      <c r="A345" s="362" t="s">
        <v>76</v>
      </c>
      <c r="B345" s="363">
        <f t="shared" si="5"/>
        <v>0</v>
      </c>
      <c r="C345" s="364"/>
      <c r="D345" s="363"/>
      <c r="E345" s="363"/>
      <c r="F345" s="368"/>
    </row>
    <row r="346" spans="1:6" s="228" customFormat="1" ht="18.75" customHeight="1">
      <c r="A346" s="362" t="s">
        <v>286</v>
      </c>
      <c r="B346" s="363">
        <f t="shared" si="5"/>
        <v>0</v>
      </c>
      <c r="C346" s="364"/>
      <c r="D346" s="363"/>
      <c r="E346" s="363"/>
      <c r="F346" s="368"/>
    </row>
    <row r="347" spans="1:6" s="228" customFormat="1" ht="18.75" customHeight="1">
      <c r="A347" s="362" t="s">
        <v>76</v>
      </c>
      <c r="B347" s="363">
        <f t="shared" si="5"/>
        <v>0</v>
      </c>
      <c r="C347" s="364"/>
      <c r="D347" s="363"/>
      <c r="E347" s="363"/>
      <c r="F347" s="368"/>
    </row>
    <row r="348" spans="1:6" s="228" customFormat="1" ht="18.75" customHeight="1">
      <c r="A348" s="362" t="s">
        <v>287</v>
      </c>
      <c r="B348" s="363">
        <f t="shared" si="5"/>
        <v>0</v>
      </c>
      <c r="C348" s="364"/>
      <c r="D348" s="363"/>
      <c r="E348" s="363"/>
      <c r="F348" s="368"/>
    </row>
    <row r="349" spans="1:6" s="228" customFormat="1" ht="18.75" customHeight="1">
      <c r="A349" s="362" t="s">
        <v>76</v>
      </c>
      <c r="B349" s="363">
        <f t="shared" si="5"/>
        <v>0</v>
      </c>
      <c r="C349" s="364"/>
      <c r="D349" s="363"/>
      <c r="E349" s="363"/>
      <c r="F349" s="368"/>
    </row>
    <row r="350" spans="1:6" s="228" customFormat="1" ht="18.75" customHeight="1">
      <c r="A350" s="362" t="s">
        <v>288</v>
      </c>
      <c r="B350" s="363">
        <f t="shared" si="5"/>
        <v>0</v>
      </c>
      <c r="C350" s="364"/>
      <c r="D350" s="363"/>
      <c r="E350" s="363"/>
      <c r="F350" s="368"/>
    </row>
    <row r="351" spans="1:6" s="228" customFormat="1" ht="18.75" customHeight="1">
      <c r="A351" s="362" t="s">
        <v>76</v>
      </c>
      <c r="B351" s="363">
        <f t="shared" si="5"/>
        <v>0</v>
      </c>
      <c r="C351" s="364"/>
      <c r="D351" s="363"/>
      <c r="E351" s="363"/>
      <c r="F351" s="368"/>
    </row>
    <row r="352" spans="1:6" s="228" customFormat="1" ht="18.75" customHeight="1">
      <c r="A352" s="362" t="s">
        <v>289</v>
      </c>
      <c r="B352" s="363">
        <f t="shared" si="5"/>
        <v>0</v>
      </c>
      <c r="C352" s="364"/>
      <c r="D352" s="363"/>
      <c r="E352" s="363"/>
      <c r="F352" s="368"/>
    </row>
    <row r="353" spans="1:6" s="228" customFormat="1" ht="18.75" customHeight="1">
      <c r="A353" s="362" t="s">
        <v>290</v>
      </c>
      <c r="B353" s="363">
        <f t="shared" si="5"/>
        <v>0</v>
      </c>
      <c r="C353" s="364"/>
      <c r="D353" s="363"/>
      <c r="E353" s="363"/>
      <c r="F353" s="368"/>
    </row>
    <row r="354" spans="1:6" s="228" customFormat="1" ht="18.75" customHeight="1">
      <c r="A354" s="362" t="s">
        <v>291</v>
      </c>
      <c r="B354" s="363">
        <f t="shared" si="5"/>
        <v>19008</v>
      </c>
      <c r="C354" s="364">
        <f>C355+C360+C369+C376+C382+C386+C390+C394+C400+C407</f>
        <v>19008</v>
      </c>
      <c r="D354" s="363"/>
      <c r="E354" s="363"/>
      <c r="F354" s="365"/>
    </row>
    <row r="355" spans="1:6" s="228" customFormat="1" ht="18.75" customHeight="1">
      <c r="A355" s="362" t="s">
        <v>292</v>
      </c>
      <c r="B355" s="363">
        <f t="shared" si="5"/>
        <v>729</v>
      </c>
      <c r="C355" s="364">
        <f>SUM(C356:C359)</f>
        <v>729</v>
      </c>
      <c r="D355" s="363">
        <f>SUM(D356:D359)</f>
        <v>0</v>
      </c>
      <c r="E355" s="363">
        <f>SUM(E356:E359)</f>
        <v>0</v>
      </c>
      <c r="F355" s="368"/>
    </row>
    <row r="356" spans="1:6" s="228" customFormat="1" ht="18.75" customHeight="1">
      <c r="A356" s="362" t="s">
        <v>76</v>
      </c>
      <c r="B356" s="363">
        <f t="shared" si="5"/>
        <v>336</v>
      </c>
      <c r="C356" s="364">
        <v>336</v>
      </c>
      <c r="D356" s="363"/>
      <c r="E356" s="363"/>
      <c r="F356" s="368"/>
    </row>
    <row r="357" spans="1:6" s="228" customFormat="1" ht="18.75" customHeight="1">
      <c r="A357" s="362" t="s">
        <v>77</v>
      </c>
      <c r="B357" s="363">
        <f t="shared" si="5"/>
        <v>29</v>
      </c>
      <c r="C357" s="364">
        <v>29</v>
      </c>
      <c r="D357" s="363"/>
      <c r="E357" s="363"/>
      <c r="F357" s="368"/>
    </row>
    <row r="358" spans="1:6" s="228" customFormat="1" ht="18.75" customHeight="1">
      <c r="A358" s="362" t="s">
        <v>78</v>
      </c>
      <c r="B358" s="363">
        <f t="shared" si="5"/>
        <v>0</v>
      </c>
      <c r="C358" s="364"/>
      <c r="D358" s="363"/>
      <c r="E358" s="363"/>
      <c r="F358" s="368"/>
    </row>
    <row r="359" spans="1:6" s="228" customFormat="1" ht="18.75" customHeight="1">
      <c r="A359" s="362" t="s">
        <v>293</v>
      </c>
      <c r="B359" s="363">
        <f t="shared" si="5"/>
        <v>364</v>
      </c>
      <c r="C359" s="364">
        <v>364</v>
      </c>
      <c r="D359" s="363"/>
      <c r="E359" s="363"/>
      <c r="F359" s="368"/>
    </row>
    <row r="360" spans="1:6" s="228" customFormat="1" ht="18.75" customHeight="1">
      <c r="A360" s="362" t="s">
        <v>294</v>
      </c>
      <c r="B360" s="363">
        <f t="shared" si="5"/>
        <v>17526</v>
      </c>
      <c r="C360" s="364">
        <f>SUM(C361:C368)</f>
        <v>17526</v>
      </c>
      <c r="D360" s="363">
        <f>SUM(D361:D368)</f>
        <v>0</v>
      </c>
      <c r="E360" s="363">
        <f>SUM(E361:E368)</f>
        <v>0</v>
      </c>
      <c r="F360" s="368"/>
    </row>
    <row r="361" spans="1:6" s="228" customFormat="1" ht="18.75" customHeight="1">
      <c r="A361" s="362" t="s">
        <v>295</v>
      </c>
      <c r="B361" s="363">
        <f t="shared" si="5"/>
        <v>1415</v>
      </c>
      <c r="C361" s="364">
        <v>1415</v>
      </c>
      <c r="D361" s="363"/>
      <c r="E361" s="363"/>
      <c r="F361" s="368"/>
    </row>
    <row r="362" spans="1:6" s="228" customFormat="1" ht="18.75" customHeight="1">
      <c r="A362" s="362" t="s">
        <v>296</v>
      </c>
      <c r="B362" s="363">
        <f t="shared" si="5"/>
        <v>8751</v>
      </c>
      <c r="C362" s="364">
        <v>8751</v>
      </c>
      <c r="D362" s="363"/>
      <c r="E362" s="363"/>
      <c r="F362" s="368"/>
    </row>
    <row r="363" spans="1:6" s="228" customFormat="1" ht="18.75" customHeight="1">
      <c r="A363" s="362" t="s">
        <v>297</v>
      </c>
      <c r="B363" s="363">
        <f t="shared" si="5"/>
        <v>3785</v>
      </c>
      <c r="C363" s="364">
        <v>3785</v>
      </c>
      <c r="D363" s="363"/>
      <c r="E363" s="363"/>
      <c r="F363" s="368"/>
    </row>
    <row r="364" spans="1:6" s="228" customFormat="1" ht="18.75" customHeight="1">
      <c r="A364" s="362" t="s">
        <v>298</v>
      </c>
      <c r="B364" s="363">
        <f t="shared" si="5"/>
        <v>2894</v>
      </c>
      <c r="C364" s="364">
        <v>2894</v>
      </c>
      <c r="D364" s="363"/>
      <c r="E364" s="363"/>
      <c r="F364" s="368"/>
    </row>
    <row r="365" spans="1:6" s="228" customFormat="1" ht="18.75" customHeight="1">
      <c r="A365" s="362" t="s">
        <v>299</v>
      </c>
      <c r="B365" s="363">
        <f t="shared" si="5"/>
        <v>0</v>
      </c>
      <c r="C365" s="364"/>
      <c r="D365" s="363"/>
      <c r="E365" s="363"/>
      <c r="F365" s="368"/>
    </row>
    <row r="366" spans="1:6" s="228" customFormat="1" ht="18.75" customHeight="1">
      <c r="A366" s="362" t="s">
        <v>300</v>
      </c>
      <c r="B366" s="363">
        <f t="shared" si="5"/>
        <v>0</v>
      </c>
      <c r="C366" s="364"/>
      <c r="D366" s="363"/>
      <c r="E366" s="363"/>
      <c r="F366" s="368"/>
    </row>
    <row r="367" spans="1:6" s="228" customFormat="1" ht="18.75" customHeight="1">
      <c r="A367" s="362" t="s">
        <v>301</v>
      </c>
      <c r="B367" s="363">
        <f t="shared" si="5"/>
        <v>0</v>
      </c>
      <c r="C367" s="364"/>
      <c r="D367" s="363"/>
      <c r="E367" s="363"/>
      <c r="F367" s="368"/>
    </row>
    <row r="368" spans="1:6" s="228" customFormat="1" ht="18.75" customHeight="1">
      <c r="A368" s="362" t="s">
        <v>302</v>
      </c>
      <c r="B368" s="363">
        <f t="shared" si="5"/>
        <v>681</v>
      </c>
      <c r="C368" s="364">
        <v>681</v>
      </c>
      <c r="D368" s="363"/>
      <c r="E368" s="363"/>
      <c r="F368" s="368"/>
    </row>
    <row r="369" spans="1:6" s="228" customFormat="1" ht="18.75" customHeight="1">
      <c r="A369" s="362" t="s">
        <v>303</v>
      </c>
      <c r="B369" s="363">
        <f t="shared" si="5"/>
        <v>478</v>
      </c>
      <c r="C369" s="364">
        <f>SUM(C370:C375)</f>
        <v>478</v>
      </c>
      <c r="D369" s="363">
        <f>SUM(D370:D375)</f>
        <v>0</v>
      </c>
      <c r="E369" s="363">
        <f>SUM(E370:E375)</f>
        <v>0</v>
      </c>
      <c r="F369" s="368"/>
    </row>
    <row r="370" spans="1:6" s="228" customFormat="1" ht="18.75" customHeight="1">
      <c r="A370" s="362" t="s">
        <v>304</v>
      </c>
      <c r="B370" s="363">
        <f t="shared" si="5"/>
        <v>0</v>
      </c>
      <c r="C370" s="364"/>
      <c r="D370" s="363"/>
      <c r="E370" s="363"/>
      <c r="F370" s="368"/>
    </row>
    <row r="371" spans="1:6" s="228" customFormat="1" ht="18.75" customHeight="1">
      <c r="A371" s="362" t="s">
        <v>305</v>
      </c>
      <c r="B371" s="363">
        <f t="shared" si="5"/>
        <v>0</v>
      </c>
      <c r="C371" s="364"/>
      <c r="D371" s="363"/>
      <c r="E371" s="363"/>
      <c r="F371" s="368"/>
    </row>
    <row r="372" spans="1:6" s="228" customFormat="1" ht="18.75" customHeight="1">
      <c r="A372" s="362" t="s">
        <v>306</v>
      </c>
      <c r="B372" s="363">
        <f t="shared" si="5"/>
        <v>0</v>
      </c>
      <c r="C372" s="364"/>
      <c r="D372" s="363"/>
      <c r="E372" s="363"/>
      <c r="F372" s="368"/>
    </row>
    <row r="373" spans="1:6" s="228" customFormat="1" ht="18.75" customHeight="1">
      <c r="A373" s="362" t="s">
        <v>1257</v>
      </c>
      <c r="B373" s="363">
        <f t="shared" si="5"/>
        <v>32</v>
      </c>
      <c r="C373" s="364">
        <v>32</v>
      </c>
      <c r="D373" s="363"/>
      <c r="E373" s="363"/>
      <c r="F373" s="368"/>
    </row>
    <row r="374" spans="1:6" s="228" customFormat="1" ht="18.75" customHeight="1">
      <c r="A374" s="362" t="s">
        <v>308</v>
      </c>
      <c r="B374" s="363">
        <f t="shared" si="5"/>
        <v>446</v>
      </c>
      <c r="C374" s="364">
        <v>446</v>
      </c>
      <c r="D374" s="363"/>
      <c r="E374" s="363"/>
      <c r="F374" s="368"/>
    </row>
    <row r="375" spans="1:6" s="228" customFormat="1" ht="18.75" customHeight="1">
      <c r="A375" s="362" t="s">
        <v>309</v>
      </c>
      <c r="B375" s="363">
        <f t="shared" si="5"/>
        <v>0</v>
      </c>
      <c r="C375" s="364"/>
      <c r="D375" s="363"/>
      <c r="E375" s="363"/>
      <c r="F375" s="368"/>
    </row>
    <row r="376" spans="1:6" s="228" customFormat="1" ht="18.75" customHeight="1">
      <c r="A376" s="362" t="s">
        <v>310</v>
      </c>
      <c r="B376" s="363">
        <f t="shared" si="5"/>
        <v>0</v>
      </c>
      <c r="C376" s="364"/>
      <c r="D376" s="363"/>
      <c r="E376" s="363"/>
      <c r="F376" s="368"/>
    </row>
    <row r="377" spans="1:6" s="228" customFormat="1" ht="18.75" customHeight="1">
      <c r="A377" s="362" t="s">
        <v>311</v>
      </c>
      <c r="B377" s="363">
        <f t="shared" si="5"/>
        <v>0</v>
      </c>
      <c r="C377" s="364"/>
      <c r="D377" s="363"/>
      <c r="E377" s="363"/>
      <c r="F377" s="368"/>
    </row>
    <row r="378" spans="1:6" s="228" customFormat="1" ht="18.75" customHeight="1">
      <c r="A378" s="362" t="s">
        <v>312</v>
      </c>
      <c r="B378" s="363">
        <f t="shared" si="5"/>
        <v>0</v>
      </c>
      <c r="C378" s="364"/>
      <c r="D378" s="363"/>
      <c r="E378" s="363"/>
      <c r="F378" s="368"/>
    </row>
    <row r="379" spans="1:6" s="228" customFormat="1" ht="18.75" customHeight="1">
      <c r="A379" s="362" t="s">
        <v>313</v>
      </c>
      <c r="B379" s="363">
        <f t="shared" si="5"/>
        <v>0</v>
      </c>
      <c r="C379" s="364"/>
      <c r="D379" s="363"/>
      <c r="E379" s="363"/>
      <c r="F379" s="368"/>
    </row>
    <row r="380" spans="1:6" s="228" customFormat="1" ht="18.75" customHeight="1">
      <c r="A380" s="362" t="s">
        <v>314</v>
      </c>
      <c r="B380" s="363">
        <f t="shared" si="5"/>
        <v>0</v>
      </c>
      <c r="C380" s="364"/>
      <c r="D380" s="363"/>
      <c r="E380" s="363"/>
      <c r="F380" s="368"/>
    </row>
    <row r="381" spans="1:6" s="228" customFormat="1" ht="18.75" customHeight="1">
      <c r="A381" s="362" t="s">
        <v>315</v>
      </c>
      <c r="B381" s="363">
        <f t="shared" si="5"/>
        <v>0</v>
      </c>
      <c r="C381" s="364"/>
      <c r="D381" s="363"/>
      <c r="E381" s="363"/>
      <c r="F381" s="368"/>
    </row>
    <row r="382" spans="1:6" s="228" customFormat="1" ht="18.75" customHeight="1">
      <c r="A382" s="362" t="s">
        <v>316</v>
      </c>
      <c r="B382" s="363">
        <f t="shared" si="5"/>
        <v>0</v>
      </c>
      <c r="C382" s="364"/>
      <c r="D382" s="363"/>
      <c r="E382" s="363"/>
      <c r="F382" s="369"/>
    </row>
    <row r="383" spans="1:6" s="228" customFormat="1" ht="18.75" customHeight="1">
      <c r="A383" s="362" t="s">
        <v>317</v>
      </c>
      <c r="B383" s="363">
        <f t="shared" si="5"/>
        <v>0</v>
      </c>
      <c r="C383" s="364"/>
      <c r="D383" s="363"/>
      <c r="E383" s="363"/>
      <c r="F383" s="368"/>
    </row>
    <row r="384" spans="1:6" s="228" customFormat="1" ht="18.75" customHeight="1">
      <c r="A384" s="362" t="s">
        <v>318</v>
      </c>
      <c r="B384" s="363">
        <f t="shared" si="5"/>
        <v>0</v>
      </c>
      <c r="C384" s="364"/>
      <c r="D384" s="363"/>
      <c r="E384" s="363"/>
      <c r="F384" s="368"/>
    </row>
    <row r="385" spans="1:6" s="228" customFormat="1" ht="18.75" customHeight="1">
      <c r="A385" s="362" t="s">
        <v>319</v>
      </c>
      <c r="B385" s="363">
        <f t="shared" si="5"/>
        <v>0</v>
      </c>
      <c r="C385" s="364"/>
      <c r="D385" s="363"/>
      <c r="E385" s="363"/>
      <c r="F385" s="368"/>
    </row>
    <row r="386" spans="1:6" s="228" customFormat="1" ht="18.75" customHeight="1">
      <c r="A386" s="362" t="s">
        <v>320</v>
      </c>
      <c r="B386" s="363">
        <f t="shared" si="5"/>
        <v>0</v>
      </c>
      <c r="C386" s="364"/>
      <c r="D386" s="363"/>
      <c r="E386" s="363"/>
      <c r="F386" s="368"/>
    </row>
    <row r="387" spans="1:6" s="228" customFormat="1" ht="18.75" customHeight="1">
      <c r="A387" s="362" t="s">
        <v>321</v>
      </c>
      <c r="B387" s="363">
        <f t="shared" si="5"/>
        <v>0</v>
      </c>
      <c r="C387" s="364"/>
      <c r="D387" s="363"/>
      <c r="E387" s="363"/>
      <c r="F387" s="368"/>
    </row>
    <row r="388" spans="1:6" s="228" customFormat="1" ht="18.75" customHeight="1">
      <c r="A388" s="362" t="s">
        <v>322</v>
      </c>
      <c r="B388" s="363">
        <f t="shared" si="5"/>
        <v>0</v>
      </c>
      <c r="C388" s="364"/>
      <c r="D388" s="363"/>
      <c r="E388" s="363"/>
      <c r="F388" s="368"/>
    </row>
    <row r="389" spans="1:6" s="228" customFormat="1" ht="18.75" customHeight="1">
      <c r="A389" s="362" t="s">
        <v>323</v>
      </c>
      <c r="B389" s="363">
        <f t="shared" si="5"/>
        <v>0</v>
      </c>
      <c r="C389" s="364"/>
      <c r="D389" s="363"/>
      <c r="E389" s="363"/>
      <c r="F389" s="368"/>
    </row>
    <row r="390" spans="1:6" s="228" customFormat="1" ht="18.75" customHeight="1">
      <c r="A390" s="362" t="s">
        <v>324</v>
      </c>
      <c r="B390" s="363">
        <f t="shared" si="5"/>
        <v>230</v>
      </c>
      <c r="C390" s="364">
        <f>SUM(C391:C393)</f>
        <v>230</v>
      </c>
      <c r="D390" s="363">
        <f>SUM(D391:D393)</f>
        <v>0</v>
      </c>
      <c r="E390" s="363">
        <f>SUM(E391:E393)</f>
        <v>0</v>
      </c>
      <c r="F390" s="368"/>
    </row>
    <row r="391" spans="1:6" s="228" customFormat="1" ht="18.75" customHeight="1">
      <c r="A391" s="362" t="s">
        <v>325</v>
      </c>
      <c r="B391" s="363">
        <f t="shared" si="5"/>
        <v>230</v>
      </c>
      <c r="C391" s="364">
        <v>230</v>
      </c>
      <c r="D391" s="363"/>
      <c r="E391" s="363"/>
      <c r="F391" s="368"/>
    </row>
    <row r="392" spans="1:6" s="228" customFormat="1" ht="18.75" customHeight="1">
      <c r="A392" s="362" t="s">
        <v>326</v>
      </c>
      <c r="B392" s="363">
        <f aca="true" t="shared" si="6" ref="B392:B455">SUM(C392:E392)</f>
        <v>0</v>
      </c>
      <c r="C392" s="364"/>
      <c r="D392" s="363"/>
      <c r="E392" s="363"/>
      <c r="F392" s="368"/>
    </row>
    <row r="393" spans="1:6" s="228" customFormat="1" ht="18.75" customHeight="1">
      <c r="A393" s="362" t="s">
        <v>327</v>
      </c>
      <c r="B393" s="363">
        <f t="shared" si="6"/>
        <v>0</v>
      </c>
      <c r="C393" s="364"/>
      <c r="D393" s="363"/>
      <c r="E393" s="363"/>
      <c r="F393" s="368"/>
    </row>
    <row r="394" spans="1:6" s="228" customFormat="1" ht="18.75" customHeight="1">
      <c r="A394" s="362" t="s">
        <v>328</v>
      </c>
      <c r="B394" s="363">
        <f t="shared" si="6"/>
        <v>28</v>
      </c>
      <c r="C394" s="364">
        <f>SUM(C395:C399)</f>
        <v>28</v>
      </c>
      <c r="D394" s="363">
        <f>SUM(D395:D399)</f>
        <v>0</v>
      </c>
      <c r="E394" s="363">
        <f>SUM(E395:E399)</f>
        <v>0</v>
      </c>
      <c r="F394" s="368"/>
    </row>
    <row r="395" spans="1:6" s="228" customFormat="1" ht="18.75" customHeight="1">
      <c r="A395" s="362" t="s">
        <v>329</v>
      </c>
      <c r="B395" s="363">
        <f t="shared" si="6"/>
        <v>3</v>
      </c>
      <c r="C395" s="364">
        <v>3</v>
      </c>
      <c r="D395" s="363"/>
      <c r="E395" s="363"/>
      <c r="F395" s="368"/>
    </row>
    <row r="396" spans="1:6" s="228" customFormat="1" ht="18.75" customHeight="1">
      <c r="A396" s="362" t="s">
        <v>330</v>
      </c>
      <c r="B396" s="363">
        <f t="shared" si="6"/>
        <v>0</v>
      </c>
      <c r="C396" s="364"/>
      <c r="D396" s="363"/>
      <c r="E396" s="363"/>
      <c r="F396" s="368"/>
    </row>
    <row r="397" spans="1:6" s="228" customFormat="1" ht="18.75" customHeight="1">
      <c r="A397" s="362" t="s">
        <v>331</v>
      </c>
      <c r="B397" s="363">
        <f t="shared" si="6"/>
        <v>25</v>
      </c>
      <c r="C397" s="364">
        <v>25</v>
      </c>
      <c r="D397" s="363"/>
      <c r="E397" s="363"/>
      <c r="F397" s="368"/>
    </row>
    <row r="398" spans="1:6" s="228" customFormat="1" ht="18.75" customHeight="1">
      <c r="A398" s="362" t="s">
        <v>332</v>
      </c>
      <c r="B398" s="363">
        <f t="shared" si="6"/>
        <v>0</v>
      </c>
      <c r="C398" s="364"/>
      <c r="D398" s="363"/>
      <c r="E398" s="363"/>
      <c r="F398" s="368"/>
    </row>
    <row r="399" spans="1:6" s="228" customFormat="1" ht="18.75" customHeight="1">
      <c r="A399" s="362" t="s">
        <v>333</v>
      </c>
      <c r="B399" s="363">
        <f t="shared" si="6"/>
        <v>0</v>
      </c>
      <c r="C399" s="364"/>
      <c r="D399" s="363"/>
      <c r="E399" s="363"/>
      <c r="F399" s="368"/>
    </row>
    <row r="400" spans="1:6" s="228" customFormat="1" ht="18.75" customHeight="1">
      <c r="A400" s="362" t="s">
        <v>334</v>
      </c>
      <c r="B400" s="363">
        <f t="shared" si="6"/>
        <v>0</v>
      </c>
      <c r="C400" s="364"/>
      <c r="D400" s="363"/>
      <c r="E400" s="363"/>
      <c r="F400" s="368"/>
    </row>
    <row r="401" spans="1:6" s="228" customFormat="1" ht="18.75" customHeight="1">
      <c r="A401" s="362" t="s">
        <v>335</v>
      </c>
      <c r="B401" s="363">
        <f t="shared" si="6"/>
        <v>0</v>
      </c>
      <c r="C401" s="364"/>
      <c r="D401" s="363"/>
      <c r="E401" s="363"/>
      <c r="F401" s="368"/>
    </row>
    <row r="402" spans="1:6" s="228" customFormat="1" ht="18.75" customHeight="1">
      <c r="A402" s="362" t="s">
        <v>336</v>
      </c>
      <c r="B402" s="363">
        <f t="shared" si="6"/>
        <v>0</v>
      </c>
      <c r="C402" s="364"/>
      <c r="D402" s="363"/>
      <c r="E402" s="363"/>
      <c r="F402" s="368"/>
    </row>
    <row r="403" spans="1:6" s="228" customFormat="1" ht="18.75" customHeight="1">
      <c r="A403" s="362" t="s">
        <v>337</v>
      </c>
      <c r="B403" s="363">
        <f t="shared" si="6"/>
        <v>0</v>
      </c>
      <c r="C403" s="364"/>
      <c r="D403" s="363"/>
      <c r="E403" s="363"/>
      <c r="F403" s="368"/>
    </row>
    <row r="404" spans="1:6" s="228" customFormat="1" ht="18.75" customHeight="1">
      <c r="A404" s="362" t="s">
        <v>338</v>
      </c>
      <c r="B404" s="363">
        <f t="shared" si="6"/>
        <v>0</v>
      </c>
      <c r="C404" s="364"/>
      <c r="D404" s="363"/>
      <c r="E404" s="363"/>
      <c r="F404" s="368"/>
    </row>
    <row r="405" spans="1:6" s="228" customFormat="1" ht="18.75" customHeight="1">
      <c r="A405" s="362" t="s">
        <v>339</v>
      </c>
      <c r="B405" s="363">
        <f t="shared" si="6"/>
        <v>0</v>
      </c>
      <c r="C405" s="364"/>
      <c r="D405" s="363"/>
      <c r="E405" s="363"/>
      <c r="F405" s="368"/>
    </row>
    <row r="406" spans="1:6" s="228" customFormat="1" ht="18.75" customHeight="1">
      <c r="A406" s="362" t="s">
        <v>340</v>
      </c>
      <c r="B406" s="363">
        <f t="shared" si="6"/>
        <v>0</v>
      </c>
      <c r="C406" s="364"/>
      <c r="D406" s="363"/>
      <c r="E406" s="363"/>
      <c r="F406" s="368"/>
    </row>
    <row r="407" spans="1:6" s="228" customFormat="1" ht="18.75" customHeight="1">
      <c r="A407" s="362" t="s">
        <v>341</v>
      </c>
      <c r="B407" s="363">
        <f t="shared" si="6"/>
        <v>17</v>
      </c>
      <c r="C407" s="364">
        <f>C408</f>
        <v>17</v>
      </c>
      <c r="D407" s="363">
        <f>D408</f>
        <v>0</v>
      </c>
      <c r="E407" s="363">
        <f>E408</f>
        <v>0</v>
      </c>
      <c r="F407" s="368"/>
    </row>
    <row r="408" spans="1:6" s="228" customFormat="1" ht="18.75" customHeight="1">
      <c r="A408" s="362" t="s">
        <v>342</v>
      </c>
      <c r="B408" s="363">
        <f t="shared" si="6"/>
        <v>17</v>
      </c>
      <c r="C408" s="364">
        <v>17</v>
      </c>
      <c r="D408" s="363"/>
      <c r="E408" s="363"/>
      <c r="F408" s="368"/>
    </row>
    <row r="409" spans="1:6" s="228" customFormat="1" ht="18.75" customHeight="1">
      <c r="A409" s="362" t="s">
        <v>343</v>
      </c>
      <c r="B409" s="363">
        <f t="shared" si="6"/>
        <v>78</v>
      </c>
      <c r="C409" s="364">
        <f>C410+C415+C424+C430+C436+C441+C446+C453+C457+C460</f>
        <v>78</v>
      </c>
      <c r="D409" s="363"/>
      <c r="E409" s="363"/>
      <c r="F409" s="365"/>
    </row>
    <row r="410" spans="1:6" s="228" customFormat="1" ht="18.75" customHeight="1">
      <c r="A410" s="362" t="s">
        <v>344</v>
      </c>
      <c r="B410" s="363">
        <f t="shared" si="6"/>
        <v>0</v>
      </c>
      <c r="C410" s="364">
        <f>SUM(C411:C414)</f>
        <v>0</v>
      </c>
      <c r="D410" s="363"/>
      <c r="E410" s="363"/>
      <c r="F410" s="368"/>
    </row>
    <row r="411" spans="1:6" s="228" customFormat="1" ht="18.75" customHeight="1">
      <c r="A411" s="362" t="s">
        <v>76</v>
      </c>
      <c r="B411" s="363">
        <f t="shared" si="6"/>
        <v>0</v>
      </c>
      <c r="C411" s="364"/>
      <c r="D411" s="363"/>
      <c r="E411" s="363"/>
      <c r="F411" s="368"/>
    </row>
    <row r="412" spans="1:6" s="228" customFormat="1" ht="18.75" customHeight="1">
      <c r="A412" s="362" t="s">
        <v>77</v>
      </c>
      <c r="B412" s="363">
        <f t="shared" si="6"/>
        <v>0</v>
      </c>
      <c r="C412" s="364"/>
      <c r="D412" s="363"/>
      <c r="E412" s="363"/>
      <c r="F412" s="368"/>
    </row>
    <row r="413" spans="1:6" s="228" customFormat="1" ht="18.75" customHeight="1">
      <c r="A413" s="362" t="s">
        <v>78</v>
      </c>
      <c r="B413" s="363">
        <f t="shared" si="6"/>
        <v>0</v>
      </c>
      <c r="C413" s="364"/>
      <c r="D413" s="363"/>
      <c r="E413" s="363"/>
      <c r="F413" s="368"/>
    </row>
    <row r="414" spans="1:6" s="228" customFormat="1" ht="18.75" customHeight="1">
      <c r="A414" s="362" t="s">
        <v>345</v>
      </c>
      <c r="B414" s="363">
        <f t="shared" si="6"/>
        <v>0</v>
      </c>
      <c r="C414" s="364"/>
      <c r="D414" s="363"/>
      <c r="E414" s="363"/>
      <c r="F414" s="368"/>
    </row>
    <row r="415" spans="1:6" s="228" customFormat="1" ht="18.75" customHeight="1">
      <c r="A415" s="362" t="s">
        <v>346</v>
      </c>
      <c r="B415" s="363">
        <f t="shared" si="6"/>
        <v>0</v>
      </c>
      <c r="C415" s="364"/>
      <c r="D415" s="363"/>
      <c r="E415" s="363"/>
      <c r="F415" s="368"/>
    </row>
    <row r="416" spans="1:6" s="228" customFormat="1" ht="18.75" customHeight="1">
      <c r="A416" s="362" t="s">
        <v>347</v>
      </c>
      <c r="B416" s="363">
        <f t="shared" si="6"/>
        <v>0</v>
      </c>
      <c r="C416" s="364"/>
      <c r="D416" s="363"/>
      <c r="E416" s="363"/>
      <c r="F416" s="368"/>
    </row>
    <row r="417" spans="1:6" s="228" customFormat="1" ht="18.75" customHeight="1">
      <c r="A417" s="362" t="s">
        <v>348</v>
      </c>
      <c r="B417" s="363">
        <f t="shared" si="6"/>
        <v>0</v>
      </c>
      <c r="C417" s="364"/>
      <c r="D417" s="363"/>
      <c r="E417" s="363"/>
      <c r="F417" s="368"/>
    </row>
    <row r="418" spans="1:6" s="228" customFormat="1" ht="18.75" customHeight="1">
      <c r="A418" s="362" t="s">
        <v>349</v>
      </c>
      <c r="B418" s="363">
        <f t="shared" si="6"/>
        <v>0</v>
      </c>
      <c r="C418" s="364"/>
      <c r="D418" s="363"/>
      <c r="E418" s="363"/>
      <c r="F418" s="368"/>
    </row>
    <row r="419" spans="1:6" s="228" customFormat="1" ht="18.75" customHeight="1">
      <c r="A419" s="362" t="s">
        <v>350</v>
      </c>
      <c r="B419" s="363">
        <f t="shared" si="6"/>
        <v>0</v>
      </c>
      <c r="C419" s="364"/>
      <c r="D419" s="363"/>
      <c r="E419" s="363"/>
      <c r="F419" s="368"/>
    </row>
    <row r="420" spans="1:6" s="228" customFormat="1" ht="18.75" customHeight="1">
      <c r="A420" s="362" t="s">
        <v>351</v>
      </c>
      <c r="B420" s="363">
        <f t="shared" si="6"/>
        <v>0</v>
      </c>
      <c r="C420" s="364"/>
      <c r="D420" s="363"/>
      <c r="E420" s="363"/>
      <c r="F420" s="368"/>
    </row>
    <row r="421" spans="1:6" s="228" customFormat="1" ht="18.75" customHeight="1">
      <c r="A421" s="362" t="s">
        <v>352</v>
      </c>
      <c r="B421" s="363">
        <f t="shared" si="6"/>
        <v>0</v>
      </c>
      <c r="C421" s="364"/>
      <c r="D421" s="363"/>
      <c r="E421" s="363"/>
      <c r="F421" s="368"/>
    </row>
    <row r="422" spans="1:6" s="228" customFormat="1" ht="18.75" customHeight="1">
      <c r="A422" s="362" t="s">
        <v>353</v>
      </c>
      <c r="B422" s="363">
        <f t="shared" si="6"/>
        <v>0</v>
      </c>
      <c r="C422" s="364"/>
      <c r="D422" s="363"/>
      <c r="E422" s="363"/>
      <c r="F422" s="368"/>
    </row>
    <row r="423" spans="1:6" s="228" customFormat="1" ht="18.75" customHeight="1">
      <c r="A423" s="362" t="s">
        <v>354</v>
      </c>
      <c r="B423" s="363">
        <f t="shared" si="6"/>
        <v>0</v>
      </c>
      <c r="C423" s="364"/>
      <c r="D423" s="363"/>
      <c r="E423" s="363"/>
      <c r="F423" s="368"/>
    </row>
    <row r="424" spans="1:6" s="228" customFormat="1" ht="18.75" customHeight="1">
      <c r="A424" s="362" t="s">
        <v>355</v>
      </c>
      <c r="B424" s="363">
        <f t="shared" si="6"/>
        <v>0</v>
      </c>
      <c r="C424" s="364"/>
      <c r="D424" s="363"/>
      <c r="E424" s="363"/>
      <c r="F424" s="368"/>
    </row>
    <row r="425" spans="1:6" s="228" customFormat="1" ht="18.75" customHeight="1">
      <c r="A425" s="362" t="s">
        <v>347</v>
      </c>
      <c r="B425" s="363">
        <f t="shared" si="6"/>
        <v>0</v>
      </c>
      <c r="C425" s="364"/>
      <c r="D425" s="363"/>
      <c r="E425" s="363"/>
      <c r="F425" s="368"/>
    </row>
    <row r="426" spans="1:6" s="228" customFormat="1" ht="18.75" customHeight="1">
      <c r="A426" s="362" t="s">
        <v>356</v>
      </c>
      <c r="B426" s="363">
        <f t="shared" si="6"/>
        <v>0</v>
      </c>
      <c r="C426" s="364"/>
      <c r="D426" s="363"/>
      <c r="E426" s="363"/>
      <c r="F426" s="368"/>
    </row>
    <row r="427" spans="1:6" s="228" customFormat="1" ht="18.75" customHeight="1">
      <c r="A427" s="362" t="s">
        <v>357</v>
      </c>
      <c r="B427" s="363">
        <f t="shared" si="6"/>
        <v>0</v>
      </c>
      <c r="C427" s="364"/>
      <c r="D427" s="363"/>
      <c r="E427" s="363"/>
      <c r="F427" s="368"/>
    </row>
    <row r="428" spans="1:6" s="228" customFormat="1" ht="18.75" customHeight="1">
      <c r="A428" s="362" t="s">
        <v>358</v>
      </c>
      <c r="B428" s="363">
        <f t="shared" si="6"/>
        <v>0</v>
      </c>
      <c r="C428" s="364"/>
      <c r="D428" s="363"/>
      <c r="E428" s="363"/>
      <c r="F428" s="368"/>
    </row>
    <row r="429" spans="1:6" s="228" customFormat="1" ht="18.75" customHeight="1">
      <c r="A429" s="362" t="s">
        <v>359</v>
      </c>
      <c r="B429" s="363">
        <f t="shared" si="6"/>
        <v>0</v>
      </c>
      <c r="C429" s="364"/>
      <c r="D429" s="363"/>
      <c r="E429" s="363"/>
      <c r="F429" s="368"/>
    </row>
    <row r="430" spans="1:6" s="228" customFormat="1" ht="18.75" customHeight="1">
      <c r="A430" s="362" t="s">
        <v>360</v>
      </c>
      <c r="B430" s="363">
        <f t="shared" si="6"/>
        <v>0</v>
      </c>
      <c r="C430" s="364"/>
      <c r="D430" s="363"/>
      <c r="E430" s="363"/>
      <c r="F430" s="368"/>
    </row>
    <row r="431" spans="1:6" s="228" customFormat="1" ht="18.75" customHeight="1">
      <c r="A431" s="362" t="s">
        <v>347</v>
      </c>
      <c r="B431" s="363">
        <f t="shared" si="6"/>
        <v>0</v>
      </c>
      <c r="C431" s="364"/>
      <c r="D431" s="363"/>
      <c r="E431" s="363"/>
      <c r="F431" s="368"/>
    </row>
    <row r="432" spans="1:6" s="228" customFormat="1" ht="18.75" customHeight="1">
      <c r="A432" s="362" t="s">
        <v>361</v>
      </c>
      <c r="B432" s="363">
        <f t="shared" si="6"/>
        <v>0</v>
      </c>
      <c r="C432" s="364"/>
      <c r="D432" s="363"/>
      <c r="E432" s="363"/>
      <c r="F432" s="368"/>
    </row>
    <row r="433" spans="1:6" s="228" customFormat="1" ht="18.75" customHeight="1">
      <c r="A433" s="362" t="s">
        <v>362</v>
      </c>
      <c r="B433" s="363">
        <f t="shared" si="6"/>
        <v>0</v>
      </c>
      <c r="C433" s="364"/>
      <c r="D433" s="363"/>
      <c r="E433" s="363"/>
      <c r="F433" s="368"/>
    </row>
    <row r="434" spans="1:6" s="228" customFormat="1" ht="18.75" customHeight="1">
      <c r="A434" s="362" t="s">
        <v>363</v>
      </c>
      <c r="B434" s="363">
        <f t="shared" si="6"/>
        <v>0</v>
      </c>
      <c r="C434" s="364"/>
      <c r="D434" s="363"/>
      <c r="E434" s="363"/>
      <c r="F434" s="369"/>
    </row>
    <row r="435" spans="1:6" s="228" customFormat="1" ht="18.75" customHeight="1">
      <c r="A435" s="362" t="s">
        <v>364</v>
      </c>
      <c r="B435" s="363">
        <f t="shared" si="6"/>
        <v>0</v>
      </c>
      <c r="C435" s="364"/>
      <c r="D435" s="363"/>
      <c r="E435" s="363"/>
      <c r="F435" s="368"/>
    </row>
    <row r="436" spans="1:6" s="228" customFormat="1" ht="18.75" customHeight="1">
      <c r="A436" s="362" t="s">
        <v>365</v>
      </c>
      <c r="B436" s="363">
        <f t="shared" si="6"/>
        <v>0</v>
      </c>
      <c r="C436" s="364"/>
      <c r="D436" s="363"/>
      <c r="E436" s="363"/>
      <c r="F436" s="368"/>
    </row>
    <row r="437" spans="1:6" s="228" customFormat="1" ht="18.75" customHeight="1">
      <c r="A437" s="362" t="s">
        <v>347</v>
      </c>
      <c r="B437" s="363">
        <f t="shared" si="6"/>
        <v>0</v>
      </c>
      <c r="C437" s="364"/>
      <c r="D437" s="363"/>
      <c r="E437" s="363"/>
      <c r="F437" s="368"/>
    </row>
    <row r="438" spans="1:6" s="228" customFormat="1" ht="18.75" customHeight="1">
      <c r="A438" s="362" t="s">
        <v>366</v>
      </c>
      <c r="B438" s="363">
        <f t="shared" si="6"/>
        <v>0</v>
      </c>
      <c r="C438" s="364"/>
      <c r="D438" s="363"/>
      <c r="E438" s="363"/>
      <c r="F438" s="368"/>
    </row>
    <row r="439" spans="1:6" s="228" customFormat="1" ht="18.75" customHeight="1">
      <c r="A439" s="362" t="s">
        <v>367</v>
      </c>
      <c r="B439" s="363">
        <f t="shared" si="6"/>
        <v>0</v>
      </c>
      <c r="C439" s="364"/>
      <c r="D439" s="363"/>
      <c r="E439" s="363"/>
      <c r="F439" s="368"/>
    </row>
    <row r="440" spans="1:6" s="228" customFormat="1" ht="18.75" customHeight="1">
      <c r="A440" s="362" t="s">
        <v>368</v>
      </c>
      <c r="B440" s="363">
        <f t="shared" si="6"/>
        <v>0</v>
      </c>
      <c r="C440" s="364"/>
      <c r="D440" s="363"/>
      <c r="E440" s="363"/>
      <c r="F440" s="368"/>
    </row>
    <row r="441" spans="1:6" s="228" customFormat="1" ht="18.75" customHeight="1">
      <c r="A441" s="362" t="s">
        <v>369</v>
      </c>
      <c r="B441" s="363">
        <f t="shared" si="6"/>
        <v>0</v>
      </c>
      <c r="C441" s="364"/>
      <c r="D441" s="363"/>
      <c r="E441" s="363"/>
      <c r="F441" s="368"/>
    </row>
    <row r="442" spans="1:6" s="228" customFormat="1" ht="18.75" customHeight="1">
      <c r="A442" s="362" t="s">
        <v>370</v>
      </c>
      <c r="B442" s="363">
        <f t="shared" si="6"/>
        <v>0</v>
      </c>
      <c r="C442" s="364"/>
      <c r="D442" s="363"/>
      <c r="E442" s="363"/>
      <c r="F442" s="368"/>
    </row>
    <row r="443" spans="1:6" s="228" customFormat="1" ht="18.75" customHeight="1">
      <c r="A443" s="362" t="s">
        <v>371</v>
      </c>
      <c r="B443" s="363">
        <f t="shared" si="6"/>
        <v>0</v>
      </c>
      <c r="C443" s="364"/>
      <c r="D443" s="363"/>
      <c r="E443" s="363"/>
      <c r="F443" s="368"/>
    </row>
    <row r="444" spans="1:6" s="228" customFormat="1" ht="18.75" customHeight="1">
      <c r="A444" s="362" t="s">
        <v>372</v>
      </c>
      <c r="B444" s="363">
        <f t="shared" si="6"/>
        <v>0</v>
      </c>
      <c r="C444" s="364"/>
      <c r="D444" s="363"/>
      <c r="E444" s="363"/>
      <c r="F444" s="368"/>
    </row>
    <row r="445" spans="1:6" s="228" customFormat="1" ht="18.75" customHeight="1">
      <c r="A445" s="362" t="s">
        <v>373</v>
      </c>
      <c r="B445" s="363">
        <f t="shared" si="6"/>
        <v>0</v>
      </c>
      <c r="C445" s="364"/>
      <c r="D445" s="363"/>
      <c r="E445" s="363"/>
      <c r="F445" s="368"/>
    </row>
    <row r="446" spans="1:6" s="228" customFormat="1" ht="18.75" customHeight="1">
      <c r="A446" s="362" t="s">
        <v>374</v>
      </c>
      <c r="B446" s="363">
        <f t="shared" si="6"/>
        <v>78</v>
      </c>
      <c r="C446" s="364">
        <f>SUM(C447:C452)</f>
        <v>78</v>
      </c>
      <c r="D446" s="363"/>
      <c r="E446" s="363"/>
      <c r="F446" s="368"/>
    </row>
    <row r="447" spans="1:6" s="228" customFormat="1" ht="18.75" customHeight="1">
      <c r="A447" s="362" t="s">
        <v>347</v>
      </c>
      <c r="B447" s="363">
        <f t="shared" si="6"/>
        <v>62</v>
      </c>
      <c r="C447" s="364">
        <v>62</v>
      </c>
      <c r="D447" s="363"/>
      <c r="E447" s="363"/>
      <c r="F447" s="368"/>
    </row>
    <row r="448" spans="1:6" s="228" customFormat="1" ht="18.75" customHeight="1">
      <c r="A448" s="362" t="s">
        <v>375</v>
      </c>
      <c r="B448" s="363">
        <f t="shared" si="6"/>
        <v>5</v>
      </c>
      <c r="C448" s="364">
        <v>5</v>
      </c>
      <c r="D448" s="363"/>
      <c r="E448" s="363"/>
      <c r="F448" s="368"/>
    </row>
    <row r="449" spans="1:6" s="228" customFormat="1" ht="18.75" customHeight="1">
      <c r="A449" s="362" t="s">
        <v>376</v>
      </c>
      <c r="B449" s="363">
        <f t="shared" si="6"/>
        <v>0</v>
      </c>
      <c r="C449" s="364"/>
      <c r="D449" s="363"/>
      <c r="E449" s="363"/>
      <c r="F449" s="368"/>
    </row>
    <row r="450" spans="1:6" s="228" customFormat="1" ht="18.75" customHeight="1">
      <c r="A450" s="362" t="s">
        <v>1258</v>
      </c>
      <c r="B450" s="363">
        <f t="shared" si="6"/>
        <v>0</v>
      </c>
      <c r="C450" s="364"/>
      <c r="D450" s="363"/>
      <c r="E450" s="363"/>
      <c r="F450" s="368"/>
    </row>
    <row r="451" spans="1:6" s="228" customFormat="1" ht="18.75" customHeight="1">
      <c r="A451" s="362" t="s">
        <v>378</v>
      </c>
      <c r="B451" s="363">
        <f t="shared" si="6"/>
        <v>0</v>
      </c>
      <c r="C451" s="364"/>
      <c r="D451" s="363"/>
      <c r="E451" s="363"/>
      <c r="F451" s="368"/>
    </row>
    <row r="452" spans="1:6" s="228" customFormat="1" ht="18.75" customHeight="1">
      <c r="A452" s="362" t="s">
        <v>379</v>
      </c>
      <c r="B452" s="363">
        <f t="shared" si="6"/>
        <v>11</v>
      </c>
      <c r="C452" s="364">
        <v>11</v>
      </c>
      <c r="D452" s="363"/>
      <c r="E452" s="363"/>
      <c r="F452" s="368"/>
    </row>
    <row r="453" spans="1:6" s="228" customFormat="1" ht="18.75" customHeight="1">
      <c r="A453" s="362" t="s">
        <v>380</v>
      </c>
      <c r="B453" s="363">
        <f t="shared" si="6"/>
        <v>0</v>
      </c>
      <c r="C453" s="364"/>
      <c r="D453" s="363"/>
      <c r="E453" s="363"/>
      <c r="F453" s="368"/>
    </row>
    <row r="454" spans="1:6" s="228" customFormat="1" ht="18.75" customHeight="1">
      <c r="A454" s="362" t="s">
        <v>381</v>
      </c>
      <c r="B454" s="363">
        <f t="shared" si="6"/>
        <v>0</v>
      </c>
      <c r="C454" s="364"/>
      <c r="D454" s="363"/>
      <c r="E454" s="363"/>
      <c r="F454" s="368"/>
    </row>
    <row r="455" spans="1:6" s="228" customFormat="1" ht="18.75" customHeight="1">
      <c r="A455" s="362" t="s">
        <v>382</v>
      </c>
      <c r="B455" s="363">
        <f t="shared" si="6"/>
        <v>0</v>
      </c>
      <c r="C455" s="364"/>
      <c r="D455" s="363"/>
      <c r="E455" s="363"/>
      <c r="F455" s="368"/>
    </row>
    <row r="456" spans="1:6" s="228" customFormat="1" ht="18.75" customHeight="1">
      <c r="A456" s="362" t="s">
        <v>383</v>
      </c>
      <c r="B456" s="363">
        <f aca="true" t="shared" si="7" ref="B456:B519">SUM(C456:E456)</f>
        <v>0</v>
      </c>
      <c r="C456" s="364"/>
      <c r="D456" s="363"/>
      <c r="E456" s="363"/>
      <c r="F456" s="368"/>
    </row>
    <row r="457" spans="1:6" s="228" customFormat="1" ht="18.75" customHeight="1">
      <c r="A457" s="362" t="s">
        <v>384</v>
      </c>
      <c r="B457" s="363">
        <f t="shared" si="7"/>
        <v>0</v>
      </c>
      <c r="C457" s="364"/>
      <c r="D457" s="363"/>
      <c r="E457" s="363"/>
      <c r="F457" s="368"/>
    </row>
    <row r="458" spans="1:6" s="228" customFormat="1" ht="18.75" customHeight="1">
      <c r="A458" s="362" t="s">
        <v>385</v>
      </c>
      <c r="B458" s="363">
        <f t="shared" si="7"/>
        <v>0</v>
      </c>
      <c r="C458" s="364"/>
      <c r="D458" s="363"/>
      <c r="E458" s="363"/>
      <c r="F458" s="368"/>
    </row>
    <row r="459" spans="1:6" s="228" customFormat="1" ht="18.75" customHeight="1">
      <c r="A459" s="362" t="s">
        <v>386</v>
      </c>
      <c r="B459" s="363">
        <f t="shared" si="7"/>
        <v>0</v>
      </c>
      <c r="C459" s="364"/>
      <c r="D459" s="363"/>
      <c r="E459" s="363"/>
      <c r="F459" s="368"/>
    </row>
    <row r="460" spans="1:6" s="228" customFormat="1" ht="18.75" customHeight="1">
      <c r="A460" s="362" t="s">
        <v>387</v>
      </c>
      <c r="B460" s="363">
        <f t="shared" si="7"/>
        <v>0</v>
      </c>
      <c r="C460" s="364">
        <f>SUM(C461:C464)</f>
        <v>0</v>
      </c>
      <c r="D460" s="363"/>
      <c r="E460" s="363"/>
      <c r="F460" s="368"/>
    </row>
    <row r="461" spans="1:6" s="228" customFormat="1" ht="18.75" customHeight="1">
      <c r="A461" s="362" t="s">
        <v>388</v>
      </c>
      <c r="B461" s="363">
        <f t="shared" si="7"/>
        <v>0</v>
      </c>
      <c r="C461" s="364"/>
      <c r="D461" s="363"/>
      <c r="E461" s="363"/>
      <c r="F461" s="368"/>
    </row>
    <row r="462" spans="1:6" s="228" customFormat="1" ht="18.75" customHeight="1">
      <c r="A462" s="362" t="s">
        <v>389</v>
      </c>
      <c r="B462" s="363">
        <f t="shared" si="7"/>
        <v>0</v>
      </c>
      <c r="C462" s="364"/>
      <c r="D462" s="363"/>
      <c r="E462" s="363"/>
      <c r="F462" s="368"/>
    </row>
    <row r="463" spans="1:6" s="228" customFormat="1" ht="18.75" customHeight="1">
      <c r="A463" s="362" t="s">
        <v>390</v>
      </c>
      <c r="B463" s="363">
        <f t="shared" si="7"/>
        <v>0</v>
      </c>
      <c r="C463" s="364"/>
      <c r="D463" s="363"/>
      <c r="E463" s="363"/>
      <c r="F463" s="368"/>
    </row>
    <row r="464" spans="1:6" s="228" customFormat="1" ht="18.75" customHeight="1">
      <c r="A464" s="362" t="s">
        <v>391</v>
      </c>
      <c r="B464" s="363">
        <f t="shared" si="7"/>
        <v>0</v>
      </c>
      <c r="C464" s="364"/>
      <c r="D464" s="363"/>
      <c r="E464" s="363"/>
      <c r="F464" s="368"/>
    </row>
    <row r="465" spans="1:6" s="228" customFormat="1" ht="18.75" customHeight="1">
      <c r="A465" s="362" t="s">
        <v>392</v>
      </c>
      <c r="B465" s="363">
        <f t="shared" si="7"/>
        <v>4640</v>
      </c>
      <c r="C465" s="364">
        <f>C466+C482+C490+C501+C510+C517</f>
        <v>4640</v>
      </c>
      <c r="D465" s="363">
        <f>D466+D482+D490+D501+D510+D517</f>
        <v>0</v>
      </c>
      <c r="E465" s="363">
        <f>E466+E482+E490+E501+E510+E517</f>
        <v>0</v>
      </c>
      <c r="F465" s="365"/>
    </row>
    <row r="466" spans="1:6" s="228" customFormat="1" ht="18.75" customHeight="1">
      <c r="A466" s="362" t="s">
        <v>393</v>
      </c>
      <c r="B466" s="363">
        <f t="shared" si="7"/>
        <v>4487</v>
      </c>
      <c r="C466" s="364">
        <f>SUM(C467:C481)</f>
        <v>4487</v>
      </c>
      <c r="D466" s="363">
        <f>SUM(D467:D481)</f>
        <v>0</v>
      </c>
      <c r="E466" s="363">
        <f>SUM(E467:E481)</f>
        <v>0</v>
      </c>
      <c r="F466" s="368"/>
    </row>
    <row r="467" spans="1:6" s="228" customFormat="1" ht="18.75" customHeight="1">
      <c r="A467" s="362" t="s">
        <v>76</v>
      </c>
      <c r="B467" s="363">
        <f t="shared" si="7"/>
        <v>804</v>
      </c>
      <c r="C467" s="364">
        <v>804</v>
      </c>
      <c r="D467" s="363"/>
      <c r="E467" s="363"/>
      <c r="F467" s="368"/>
    </row>
    <row r="468" spans="1:6" s="228" customFormat="1" ht="18.75" customHeight="1">
      <c r="A468" s="362" t="s">
        <v>77</v>
      </c>
      <c r="B468" s="363">
        <f t="shared" si="7"/>
        <v>35</v>
      </c>
      <c r="C468" s="364">
        <v>35</v>
      </c>
      <c r="D468" s="363"/>
      <c r="E468" s="363"/>
      <c r="F468" s="368"/>
    </row>
    <row r="469" spans="1:6" s="228" customFormat="1" ht="18.75" customHeight="1">
      <c r="A469" s="362" t="s">
        <v>78</v>
      </c>
      <c r="B469" s="363">
        <f t="shared" si="7"/>
        <v>0</v>
      </c>
      <c r="C469" s="364"/>
      <c r="D469" s="363"/>
      <c r="E469" s="363"/>
      <c r="F469" s="368"/>
    </row>
    <row r="470" spans="1:6" s="228" customFormat="1" ht="18.75" customHeight="1">
      <c r="A470" s="362" t="s">
        <v>394</v>
      </c>
      <c r="B470" s="363">
        <f t="shared" si="7"/>
        <v>0</v>
      </c>
      <c r="C470" s="364"/>
      <c r="D470" s="363"/>
      <c r="E470" s="363"/>
      <c r="F470" s="368"/>
    </row>
    <row r="471" spans="1:6" s="228" customFormat="1" ht="18.75" customHeight="1">
      <c r="A471" s="362" t="s">
        <v>395</v>
      </c>
      <c r="B471" s="363">
        <f t="shared" si="7"/>
        <v>0</v>
      </c>
      <c r="C471" s="364"/>
      <c r="D471" s="363"/>
      <c r="E471" s="363"/>
      <c r="F471" s="368"/>
    </row>
    <row r="472" spans="1:6" s="228" customFormat="1" ht="18.75" customHeight="1">
      <c r="A472" s="362" t="s">
        <v>396</v>
      </c>
      <c r="B472" s="363">
        <f t="shared" si="7"/>
        <v>0</v>
      </c>
      <c r="C472" s="364"/>
      <c r="D472" s="363"/>
      <c r="E472" s="363"/>
      <c r="F472" s="368"/>
    </row>
    <row r="473" spans="1:6" s="228" customFormat="1" ht="18.75" customHeight="1">
      <c r="A473" s="362" t="s">
        <v>397</v>
      </c>
      <c r="B473" s="363">
        <f t="shared" si="7"/>
        <v>0</v>
      </c>
      <c r="C473" s="364"/>
      <c r="D473" s="363"/>
      <c r="E473" s="363"/>
      <c r="F473" s="368"/>
    </row>
    <row r="474" spans="1:6" s="228" customFormat="1" ht="18.75" customHeight="1">
      <c r="A474" s="362" t="s">
        <v>398</v>
      </c>
      <c r="B474" s="363">
        <f t="shared" si="7"/>
        <v>0</v>
      </c>
      <c r="C474" s="364"/>
      <c r="D474" s="363"/>
      <c r="E474" s="363"/>
      <c r="F474" s="368"/>
    </row>
    <row r="475" spans="1:6" s="228" customFormat="1" ht="18.75" customHeight="1">
      <c r="A475" s="362" t="s">
        <v>399</v>
      </c>
      <c r="B475" s="363">
        <f t="shared" si="7"/>
        <v>0</v>
      </c>
      <c r="C475" s="364"/>
      <c r="D475" s="363"/>
      <c r="E475" s="363"/>
      <c r="F475" s="368"/>
    </row>
    <row r="476" spans="1:6" s="228" customFormat="1" ht="18.75" customHeight="1">
      <c r="A476" s="362" t="s">
        <v>400</v>
      </c>
      <c r="B476" s="363">
        <f t="shared" si="7"/>
        <v>0</v>
      </c>
      <c r="C476" s="364"/>
      <c r="D476" s="363"/>
      <c r="E476" s="363"/>
      <c r="F476" s="368"/>
    </row>
    <row r="477" spans="1:6" s="228" customFormat="1" ht="18.75" customHeight="1">
      <c r="A477" s="362" t="s">
        <v>401</v>
      </c>
      <c r="B477" s="363">
        <f t="shared" si="7"/>
        <v>0</v>
      </c>
      <c r="C477" s="364"/>
      <c r="D477" s="363"/>
      <c r="E477" s="363"/>
      <c r="F477" s="368"/>
    </row>
    <row r="478" spans="1:6" s="228" customFormat="1" ht="18.75" customHeight="1">
      <c r="A478" s="362" t="s">
        <v>1259</v>
      </c>
      <c r="B478" s="363">
        <f t="shared" si="7"/>
        <v>15</v>
      </c>
      <c r="C478" s="364">
        <v>15</v>
      </c>
      <c r="D478" s="363"/>
      <c r="E478" s="363"/>
      <c r="F478" s="368"/>
    </row>
    <row r="479" spans="1:6" s="228" customFormat="1" ht="18.75" customHeight="1">
      <c r="A479" s="362" t="s">
        <v>403</v>
      </c>
      <c r="B479" s="363">
        <f t="shared" si="7"/>
        <v>0</v>
      </c>
      <c r="C479" s="364"/>
      <c r="D479" s="363"/>
      <c r="E479" s="363"/>
      <c r="F479" s="368"/>
    </row>
    <row r="480" spans="1:6" s="228" customFormat="1" ht="18.75" customHeight="1">
      <c r="A480" s="362" t="s">
        <v>404</v>
      </c>
      <c r="B480" s="363">
        <f t="shared" si="7"/>
        <v>0</v>
      </c>
      <c r="C480" s="364"/>
      <c r="D480" s="363"/>
      <c r="E480" s="363"/>
      <c r="F480" s="368"/>
    </row>
    <row r="481" spans="1:6" s="228" customFormat="1" ht="18.75" customHeight="1">
      <c r="A481" s="362" t="s">
        <v>405</v>
      </c>
      <c r="B481" s="363">
        <f t="shared" si="7"/>
        <v>3633</v>
      </c>
      <c r="C481" s="364">
        <v>3633</v>
      </c>
      <c r="D481" s="363"/>
      <c r="E481" s="363"/>
      <c r="F481" s="368"/>
    </row>
    <row r="482" spans="1:6" s="228" customFormat="1" ht="18.75" customHeight="1">
      <c r="A482" s="362" t="s">
        <v>406</v>
      </c>
      <c r="B482" s="363">
        <f t="shared" si="7"/>
        <v>0</v>
      </c>
      <c r="C482" s="364"/>
      <c r="D482" s="363"/>
      <c r="E482" s="363"/>
      <c r="F482" s="368"/>
    </row>
    <row r="483" spans="1:6" s="228" customFormat="1" ht="18.75" customHeight="1">
      <c r="A483" s="362" t="s">
        <v>76</v>
      </c>
      <c r="B483" s="363">
        <f t="shared" si="7"/>
        <v>0</v>
      </c>
      <c r="C483" s="364"/>
      <c r="D483" s="363"/>
      <c r="E483" s="363"/>
      <c r="F483" s="368"/>
    </row>
    <row r="484" spans="1:6" s="228" customFormat="1" ht="18.75" customHeight="1">
      <c r="A484" s="362" t="s">
        <v>77</v>
      </c>
      <c r="B484" s="363">
        <f t="shared" si="7"/>
        <v>0</v>
      </c>
      <c r="C484" s="364"/>
      <c r="D484" s="363"/>
      <c r="E484" s="363"/>
      <c r="F484" s="368"/>
    </row>
    <row r="485" spans="1:6" s="228" customFormat="1" ht="18.75" customHeight="1">
      <c r="A485" s="362" t="s">
        <v>78</v>
      </c>
      <c r="B485" s="363">
        <f t="shared" si="7"/>
        <v>0</v>
      </c>
      <c r="C485" s="364"/>
      <c r="D485" s="363"/>
      <c r="E485" s="363"/>
      <c r="F485" s="368"/>
    </row>
    <row r="486" spans="1:6" s="228" customFormat="1" ht="18.75" customHeight="1">
      <c r="A486" s="362" t="s">
        <v>407</v>
      </c>
      <c r="B486" s="363">
        <f t="shared" si="7"/>
        <v>0</v>
      </c>
      <c r="C486" s="364"/>
      <c r="D486" s="363"/>
      <c r="E486" s="363"/>
      <c r="F486" s="368"/>
    </row>
    <row r="487" spans="1:6" s="228" customFormat="1" ht="18.75" customHeight="1">
      <c r="A487" s="362" t="s">
        <v>408</v>
      </c>
      <c r="B487" s="363">
        <f t="shared" si="7"/>
        <v>0</v>
      </c>
      <c r="C487" s="364"/>
      <c r="D487" s="363"/>
      <c r="E487" s="363"/>
      <c r="F487" s="368"/>
    </row>
    <row r="488" spans="1:6" s="228" customFormat="1" ht="18.75" customHeight="1">
      <c r="A488" s="362" t="s">
        <v>409</v>
      </c>
      <c r="B488" s="363">
        <f t="shared" si="7"/>
        <v>0</v>
      </c>
      <c r="C488" s="364"/>
      <c r="D488" s="363"/>
      <c r="E488" s="363"/>
      <c r="F488" s="368"/>
    </row>
    <row r="489" spans="1:6" s="228" customFormat="1" ht="18.75" customHeight="1">
      <c r="A489" s="362" t="s">
        <v>410</v>
      </c>
      <c r="B489" s="363">
        <f t="shared" si="7"/>
        <v>0</v>
      </c>
      <c r="C489" s="364"/>
      <c r="D489" s="363"/>
      <c r="E489" s="363"/>
      <c r="F489" s="368"/>
    </row>
    <row r="490" spans="1:6" s="228" customFormat="1" ht="18.75" customHeight="1">
      <c r="A490" s="362" t="s">
        <v>411</v>
      </c>
      <c r="B490" s="363">
        <f t="shared" si="7"/>
        <v>82</v>
      </c>
      <c r="C490" s="364">
        <f>SUM(C491:C500)</f>
        <v>82</v>
      </c>
      <c r="D490" s="363">
        <f>SUM(D491:D500)</f>
        <v>0</v>
      </c>
      <c r="E490" s="363">
        <f>SUM(E491:E500)</f>
        <v>0</v>
      </c>
      <c r="F490" s="368"/>
    </row>
    <row r="491" spans="1:6" s="228" customFormat="1" ht="18.75" customHeight="1">
      <c r="A491" s="362" t="s">
        <v>76</v>
      </c>
      <c r="B491" s="363">
        <f t="shared" si="7"/>
        <v>66</v>
      </c>
      <c r="C491" s="364">
        <v>66</v>
      </c>
      <c r="D491" s="363"/>
      <c r="E491" s="363"/>
      <c r="F491" s="368"/>
    </row>
    <row r="492" spans="1:6" s="228" customFormat="1" ht="18.75" customHeight="1">
      <c r="A492" s="362" t="s">
        <v>77</v>
      </c>
      <c r="B492" s="363">
        <f t="shared" si="7"/>
        <v>1</v>
      </c>
      <c r="C492" s="364">
        <v>1</v>
      </c>
      <c r="D492" s="363"/>
      <c r="E492" s="363"/>
      <c r="F492" s="368"/>
    </row>
    <row r="493" spans="1:6" s="228" customFormat="1" ht="18.75" customHeight="1">
      <c r="A493" s="362" t="s">
        <v>78</v>
      </c>
      <c r="B493" s="363">
        <f t="shared" si="7"/>
        <v>0</v>
      </c>
      <c r="C493" s="364"/>
      <c r="D493" s="363"/>
      <c r="E493" s="363"/>
      <c r="F493" s="368"/>
    </row>
    <row r="494" spans="1:6" s="228" customFormat="1" ht="18.75" customHeight="1">
      <c r="A494" s="362" t="s">
        <v>412</v>
      </c>
      <c r="B494" s="363">
        <f t="shared" si="7"/>
        <v>0</v>
      </c>
      <c r="C494" s="364"/>
      <c r="D494" s="363"/>
      <c r="E494" s="363"/>
      <c r="F494" s="368"/>
    </row>
    <row r="495" spans="1:6" s="228" customFormat="1" ht="18.75" customHeight="1">
      <c r="A495" s="362" t="s">
        <v>413</v>
      </c>
      <c r="B495" s="363">
        <f t="shared" si="7"/>
        <v>0</v>
      </c>
      <c r="C495" s="364"/>
      <c r="D495" s="363"/>
      <c r="E495" s="363"/>
      <c r="F495" s="368"/>
    </row>
    <row r="496" spans="1:6" s="228" customFormat="1" ht="18.75" customHeight="1">
      <c r="A496" s="362" t="s">
        <v>414</v>
      </c>
      <c r="B496" s="363">
        <f t="shared" si="7"/>
        <v>0</v>
      </c>
      <c r="C496" s="364"/>
      <c r="D496" s="363"/>
      <c r="E496" s="363"/>
      <c r="F496" s="368"/>
    </row>
    <row r="497" spans="1:6" s="228" customFormat="1" ht="18.75" customHeight="1">
      <c r="A497" s="362" t="s">
        <v>415</v>
      </c>
      <c r="B497" s="363">
        <f t="shared" si="7"/>
        <v>0</v>
      </c>
      <c r="C497" s="364"/>
      <c r="D497" s="363"/>
      <c r="E497" s="363"/>
      <c r="F497" s="368"/>
    </row>
    <row r="498" spans="1:6" s="228" customFormat="1" ht="18.75" customHeight="1">
      <c r="A498" s="362" t="s">
        <v>416</v>
      </c>
      <c r="B498" s="363">
        <f t="shared" si="7"/>
        <v>10</v>
      </c>
      <c r="C498" s="364">
        <v>10</v>
      </c>
      <c r="D498" s="363"/>
      <c r="E498" s="363"/>
      <c r="F498" s="368"/>
    </row>
    <row r="499" spans="1:6" s="228" customFormat="1" ht="18.75" customHeight="1">
      <c r="A499" s="362" t="s">
        <v>417</v>
      </c>
      <c r="B499" s="363">
        <f t="shared" si="7"/>
        <v>0</v>
      </c>
      <c r="C499" s="364"/>
      <c r="D499" s="363"/>
      <c r="E499" s="363"/>
      <c r="F499" s="368"/>
    </row>
    <row r="500" spans="1:6" s="228" customFormat="1" ht="18.75" customHeight="1">
      <c r="A500" s="362" t="s">
        <v>418</v>
      </c>
      <c r="B500" s="363">
        <f t="shared" si="7"/>
        <v>5</v>
      </c>
      <c r="C500" s="364">
        <v>5</v>
      </c>
      <c r="D500" s="363"/>
      <c r="E500" s="363"/>
      <c r="F500" s="368"/>
    </row>
    <row r="501" spans="1:6" s="228" customFormat="1" ht="18.75" customHeight="1">
      <c r="A501" s="362" t="s">
        <v>419</v>
      </c>
      <c r="B501" s="363">
        <f t="shared" si="7"/>
        <v>0</v>
      </c>
      <c r="C501" s="364">
        <f>SUM(C502:C509)</f>
        <v>0</v>
      </c>
      <c r="D501" s="363"/>
      <c r="E501" s="363"/>
      <c r="F501" s="368"/>
    </row>
    <row r="502" spans="1:6" s="228" customFormat="1" ht="18.75" customHeight="1">
      <c r="A502" s="362" t="s">
        <v>76</v>
      </c>
      <c r="B502" s="363">
        <f t="shared" si="7"/>
        <v>0</v>
      </c>
      <c r="C502" s="364"/>
      <c r="D502" s="363"/>
      <c r="E502" s="363"/>
      <c r="F502" s="368"/>
    </row>
    <row r="503" spans="1:6" s="228" customFormat="1" ht="18.75" customHeight="1">
      <c r="A503" s="362" t="s">
        <v>77</v>
      </c>
      <c r="B503" s="363">
        <f t="shared" si="7"/>
        <v>0</v>
      </c>
      <c r="C503" s="364"/>
      <c r="D503" s="363"/>
      <c r="E503" s="363"/>
      <c r="F503" s="368"/>
    </row>
    <row r="504" spans="1:6" s="228" customFormat="1" ht="18.75" customHeight="1">
      <c r="A504" s="362" t="s">
        <v>78</v>
      </c>
      <c r="B504" s="363">
        <f t="shared" si="7"/>
        <v>0</v>
      </c>
      <c r="C504" s="364"/>
      <c r="D504" s="363"/>
      <c r="E504" s="363"/>
      <c r="F504" s="368"/>
    </row>
    <row r="505" spans="1:6" s="228" customFormat="1" ht="18.75" customHeight="1">
      <c r="A505" s="362" t="s">
        <v>420</v>
      </c>
      <c r="B505" s="363">
        <f t="shared" si="7"/>
        <v>0</v>
      </c>
      <c r="C505" s="364"/>
      <c r="D505" s="363"/>
      <c r="E505" s="363"/>
      <c r="F505" s="368"/>
    </row>
    <row r="506" spans="1:6" s="228" customFormat="1" ht="18.75" customHeight="1">
      <c r="A506" s="362" t="s">
        <v>421</v>
      </c>
      <c r="B506" s="363">
        <f t="shared" si="7"/>
        <v>0</v>
      </c>
      <c r="C506" s="364"/>
      <c r="D506" s="363"/>
      <c r="E506" s="363"/>
      <c r="F506" s="368"/>
    </row>
    <row r="507" spans="1:6" s="228" customFormat="1" ht="18.75" customHeight="1">
      <c r="A507" s="362" t="s">
        <v>422</v>
      </c>
      <c r="B507" s="363">
        <f t="shared" si="7"/>
        <v>0</v>
      </c>
      <c r="C507" s="364"/>
      <c r="D507" s="363"/>
      <c r="E507" s="363"/>
      <c r="F507" s="368"/>
    </row>
    <row r="508" spans="1:6" s="228" customFormat="1" ht="18.75" customHeight="1">
      <c r="A508" s="362" t="s">
        <v>423</v>
      </c>
      <c r="B508" s="363">
        <f t="shared" si="7"/>
        <v>0</v>
      </c>
      <c r="C508" s="364"/>
      <c r="D508" s="363"/>
      <c r="E508" s="363"/>
      <c r="F508" s="368"/>
    </row>
    <row r="509" spans="1:6" s="228" customFormat="1" ht="18.75" customHeight="1">
      <c r="A509" s="362" t="s">
        <v>424</v>
      </c>
      <c r="B509" s="363">
        <f t="shared" si="7"/>
        <v>0</v>
      </c>
      <c r="C509" s="364"/>
      <c r="D509" s="363"/>
      <c r="E509" s="363"/>
      <c r="F509" s="368"/>
    </row>
    <row r="510" spans="1:6" s="228" customFormat="1" ht="18.75" customHeight="1">
      <c r="A510" s="362" t="s">
        <v>425</v>
      </c>
      <c r="B510" s="363">
        <f t="shared" si="7"/>
        <v>6</v>
      </c>
      <c r="C510" s="364">
        <f>SUM(C511:C516)</f>
        <v>6</v>
      </c>
      <c r="D510" s="363">
        <f>SUM(D511:D516)</f>
        <v>0</v>
      </c>
      <c r="E510" s="363">
        <f>SUM(E511:E516)</f>
        <v>0</v>
      </c>
      <c r="F510" s="368"/>
    </row>
    <row r="511" spans="1:6" s="228" customFormat="1" ht="18.75" customHeight="1">
      <c r="A511" s="362" t="s">
        <v>76</v>
      </c>
      <c r="B511" s="363">
        <f t="shared" si="7"/>
        <v>6</v>
      </c>
      <c r="C511" s="364">
        <v>6</v>
      </c>
      <c r="D511" s="363"/>
      <c r="E511" s="363"/>
      <c r="F511" s="368"/>
    </row>
    <row r="512" spans="1:6" s="228" customFormat="1" ht="18.75" customHeight="1">
      <c r="A512" s="362" t="s">
        <v>77</v>
      </c>
      <c r="B512" s="363">
        <f t="shared" si="7"/>
        <v>0</v>
      </c>
      <c r="C512" s="364"/>
      <c r="D512" s="363"/>
      <c r="E512" s="363"/>
      <c r="F512" s="368"/>
    </row>
    <row r="513" spans="1:6" s="228" customFormat="1" ht="18.75" customHeight="1">
      <c r="A513" s="362" t="s">
        <v>78</v>
      </c>
      <c r="B513" s="363">
        <f t="shared" si="7"/>
        <v>0</v>
      </c>
      <c r="C513" s="364"/>
      <c r="D513" s="363"/>
      <c r="E513" s="363"/>
      <c r="F513" s="368"/>
    </row>
    <row r="514" spans="1:6" s="228" customFormat="1" ht="18.75" customHeight="1">
      <c r="A514" s="362" t="s">
        <v>426</v>
      </c>
      <c r="B514" s="363">
        <f t="shared" si="7"/>
        <v>0</v>
      </c>
      <c r="C514" s="364"/>
      <c r="D514" s="363"/>
      <c r="E514" s="363"/>
      <c r="F514" s="368"/>
    </row>
    <row r="515" spans="1:6" s="228" customFormat="1" ht="18.75" customHeight="1">
      <c r="A515" s="362" t="s">
        <v>427</v>
      </c>
      <c r="B515" s="363">
        <f t="shared" si="7"/>
        <v>0</v>
      </c>
      <c r="C515" s="364"/>
      <c r="D515" s="363"/>
      <c r="E515" s="363"/>
      <c r="F515" s="368"/>
    </row>
    <row r="516" spans="1:6" s="228" customFormat="1" ht="18.75" customHeight="1">
      <c r="A516" s="362" t="s">
        <v>428</v>
      </c>
      <c r="B516" s="363">
        <f t="shared" si="7"/>
        <v>0</v>
      </c>
      <c r="C516" s="364"/>
      <c r="D516" s="363"/>
      <c r="E516" s="363"/>
      <c r="F516" s="368"/>
    </row>
    <row r="517" spans="1:6" s="228" customFormat="1" ht="18.75" customHeight="1">
      <c r="A517" s="362" t="s">
        <v>429</v>
      </c>
      <c r="B517" s="363">
        <f t="shared" si="7"/>
        <v>65</v>
      </c>
      <c r="C517" s="364">
        <f>SUM(C518:C520)</f>
        <v>65</v>
      </c>
      <c r="D517" s="363">
        <f>SUM(D518:D520)</f>
        <v>0</v>
      </c>
      <c r="E517" s="363">
        <f>SUM(E518:E520)</f>
        <v>0</v>
      </c>
      <c r="F517" s="368"/>
    </row>
    <row r="518" spans="1:6" s="228" customFormat="1" ht="18.75" customHeight="1">
      <c r="A518" s="362" t="s">
        <v>430</v>
      </c>
      <c r="B518" s="363">
        <f t="shared" si="7"/>
        <v>0</v>
      </c>
      <c r="C518" s="364"/>
      <c r="D518" s="363"/>
      <c r="E518" s="363"/>
      <c r="F518" s="368"/>
    </row>
    <row r="519" spans="1:6" s="228" customFormat="1" ht="18.75" customHeight="1">
      <c r="A519" s="362" t="s">
        <v>431</v>
      </c>
      <c r="B519" s="363">
        <f t="shared" si="7"/>
        <v>0</v>
      </c>
      <c r="C519" s="364"/>
      <c r="D519" s="363"/>
      <c r="E519" s="363"/>
      <c r="F519" s="368"/>
    </row>
    <row r="520" spans="1:6" s="228" customFormat="1" ht="18.75" customHeight="1">
      <c r="A520" s="362" t="s">
        <v>432</v>
      </c>
      <c r="B520" s="363">
        <f aca="true" t="shared" si="8" ref="B520:B583">SUM(C520:E520)</f>
        <v>65</v>
      </c>
      <c r="C520" s="364">
        <v>65</v>
      </c>
      <c r="D520" s="363"/>
      <c r="E520" s="363"/>
      <c r="F520" s="368"/>
    </row>
    <row r="521" spans="1:6" s="228" customFormat="1" ht="18.75" customHeight="1">
      <c r="A521" s="362" t="s">
        <v>433</v>
      </c>
      <c r="B521" s="363">
        <f t="shared" si="8"/>
        <v>10314</v>
      </c>
      <c r="C521" s="364">
        <f>C522+C536+C544+C547+C556+C560+C570+C578+C585+C592+C601+C606+C609+C612+C615+C618+C621+C625+C630+C638</f>
        <v>10314</v>
      </c>
      <c r="D521" s="363">
        <f>D522+D536+D544+D547+D556+D560+D570+D578+D585+D592+D601+D606+D609+D612+D615+D618+D621+D625+D630+D638</f>
        <v>0</v>
      </c>
      <c r="E521" s="363">
        <f>E522+E536+E544+E547+E556+E560+E570+E578+E585+E592+E601+E606+E609+E612+E615+E618+E621+E625+E630+E638</f>
        <v>0</v>
      </c>
      <c r="F521" s="365"/>
    </row>
    <row r="522" spans="1:6" s="228" customFormat="1" ht="18.75" customHeight="1">
      <c r="A522" s="362" t="s">
        <v>434</v>
      </c>
      <c r="B522" s="363">
        <f t="shared" si="8"/>
        <v>1332</v>
      </c>
      <c r="C522" s="364">
        <f>SUM(C523:C535)</f>
        <v>1332</v>
      </c>
      <c r="D522" s="363">
        <f>SUM(D523:D535)</f>
        <v>0</v>
      </c>
      <c r="E522" s="363">
        <f>SUM(E523:E535)</f>
        <v>0</v>
      </c>
      <c r="F522" s="368"/>
    </row>
    <row r="523" spans="1:6" s="228" customFormat="1" ht="18.75" customHeight="1">
      <c r="A523" s="362" t="s">
        <v>76</v>
      </c>
      <c r="B523" s="363">
        <f t="shared" si="8"/>
        <v>1187</v>
      </c>
      <c r="C523" s="364">
        <v>1187</v>
      </c>
      <c r="D523" s="363"/>
      <c r="E523" s="363"/>
      <c r="F523" s="368"/>
    </row>
    <row r="524" spans="1:6" s="228" customFormat="1" ht="18.75" customHeight="1">
      <c r="A524" s="362" t="s">
        <v>77</v>
      </c>
      <c r="B524" s="363">
        <f t="shared" si="8"/>
        <v>53</v>
      </c>
      <c r="C524" s="364">
        <v>53</v>
      </c>
      <c r="D524" s="363"/>
      <c r="E524" s="363"/>
      <c r="F524" s="369"/>
    </row>
    <row r="525" spans="1:6" s="228" customFormat="1" ht="18.75" customHeight="1">
      <c r="A525" s="362" t="s">
        <v>78</v>
      </c>
      <c r="B525" s="363">
        <f t="shared" si="8"/>
        <v>0</v>
      </c>
      <c r="C525" s="364"/>
      <c r="D525" s="363"/>
      <c r="E525" s="363"/>
      <c r="F525" s="368"/>
    </row>
    <row r="526" spans="1:6" s="228" customFormat="1" ht="18.75" customHeight="1">
      <c r="A526" s="362" t="s">
        <v>435</v>
      </c>
      <c r="B526" s="363">
        <f t="shared" si="8"/>
        <v>0</v>
      </c>
      <c r="C526" s="364"/>
      <c r="D526" s="363"/>
      <c r="E526" s="363"/>
      <c r="F526" s="368"/>
    </row>
    <row r="527" spans="1:6" s="228" customFormat="1" ht="18.75" customHeight="1">
      <c r="A527" s="362" t="s">
        <v>436</v>
      </c>
      <c r="B527" s="363">
        <f t="shared" si="8"/>
        <v>5</v>
      </c>
      <c r="C527" s="364">
        <v>5</v>
      </c>
      <c r="D527" s="363"/>
      <c r="E527" s="363"/>
      <c r="F527" s="368"/>
    </row>
    <row r="528" spans="1:6" s="228" customFormat="1" ht="18.75" customHeight="1">
      <c r="A528" s="362" t="s">
        <v>437</v>
      </c>
      <c r="B528" s="363">
        <f t="shared" si="8"/>
        <v>5</v>
      </c>
      <c r="C528" s="364">
        <v>5</v>
      </c>
      <c r="D528" s="363"/>
      <c r="E528" s="363"/>
      <c r="F528" s="368"/>
    </row>
    <row r="529" spans="1:6" s="228" customFormat="1" ht="18.75" customHeight="1">
      <c r="A529" s="362" t="s">
        <v>438</v>
      </c>
      <c r="B529" s="363">
        <f t="shared" si="8"/>
        <v>0</v>
      </c>
      <c r="C529" s="364"/>
      <c r="D529" s="363"/>
      <c r="E529" s="363"/>
      <c r="F529" s="368"/>
    </row>
    <row r="530" spans="1:6" s="228" customFormat="1" ht="18.75" customHeight="1">
      <c r="A530" s="362" t="s">
        <v>118</v>
      </c>
      <c r="B530" s="363">
        <f t="shared" si="8"/>
        <v>0</v>
      </c>
      <c r="C530" s="364"/>
      <c r="D530" s="363"/>
      <c r="E530" s="363"/>
      <c r="F530" s="368"/>
    </row>
    <row r="531" spans="1:6" s="228" customFormat="1" ht="18.75" customHeight="1">
      <c r="A531" s="362" t="s">
        <v>439</v>
      </c>
      <c r="B531" s="363">
        <f t="shared" si="8"/>
        <v>0</v>
      </c>
      <c r="C531" s="364"/>
      <c r="D531" s="363"/>
      <c r="E531" s="363"/>
      <c r="F531" s="368"/>
    </row>
    <row r="532" spans="1:6" s="228" customFormat="1" ht="18.75" customHeight="1">
      <c r="A532" s="362" t="s">
        <v>440</v>
      </c>
      <c r="B532" s="363">
        <f t="shared" si="8"/>
        <v>0</v>
      </c>
      <c r="C532" s="364"/>
      <c r="D532" s="363"/>
      <c r="E532" s="363"/>
      <c r="F532" s="368"/>
    </row>
    <row r="533" spans="1:6" s="228" customFormat="1" ht="18.75" customHeight="1">
      <c r="A533" s="362" t="s">
        <v>441</v>
      </c>
      <c r="B533" s="363">
        <f t="shared" si="8"/>
        <v>0</v>
      </c>
      <c r="C533" s="364"/>
      <c r="D533" s="363"/>
      <c r="E533" s="363"/>
      <c r="F533" s="368"/>
    </row>
    <row r="534" spans="1:6" s="228" customFormat="1" ht="18.75" customHeight="1">
      <c r="A534" s="362" t="s">
        <v>442</v>
      </c>
      <c r="B534" s="363">
        <f t="shared" si="8"/>
        <v>0</v>
      </c>
      <c r="C534" s="364"/>
      <c r="D534" s="363"/>
      <c r="E534" s="363"/>
      <c r="F534" s="368"/>
    </row>
    <row r="535" spans="1:6" s="228" customFormat="1" ht="18.75" customHeight="1">
      <c r="A535" s="362" t="s">
        <v>443</v>
      </c>
      <c r="B535" s="363">
        <f t="shared" si="8"/>
        <v>82</v>
      </c>
      <c r="C535" s="364">
        <v>82</v>
      </c>
      <c r="D535" s="363"/>
      <c r="E535" s="363"/>
      <c r="F535" s="368"/>
    </row>
    <row r="536" spans="1:6" s="228" customFormat="1" ht="18.75" customHeight="1">
      <c r="A536" s="362" t="s">
        <v>444</v>
      </c>
      <c r="B536" s="363">
        <f t="shared" si="8"/>
        <v>447</v>
      </c>
      <c r="C536" s="364">
        <f>SUM(C537:C543)</f>
        <v>447</v>
      </c>
      <c r="D536" s="363">
        <f>SUM(D537:D543)</f>
        <v>0</v>
      </c>
      <c r="E536" s="363">
        <f>SUM(E537:E543)</f>
        <v>0</v>
      </c>
      <c r="F536" s="368"/>
    </row>
    <row r="537" spans="1:6" s="228" customFormat="1" ht="18.75" customHeight="1">
      <c r="A537" s="362" t="s">
        <v>76</v>
      </c>
      <c r="B537" s="363">
        <f t="shared" si="8"/>
        <v>289</v>
      </c>
      <c r="C537" s="364">
        <v>289</v>
      </c>
      <c r="D537" s="363"/>
      <c r="E537" s="363"/>
      <c r="F537" s="368"/>
    </row>
    <row r="538" spans="1:6" s="228" customFormat="1" ht="18.75" customHeight="1">
      <c r="A538" s="362" t="s">
        <v>77</v>
      </c>
      <c r="B538" s="363">
        <f t="shared" si="8"/>
        <v>8</v>
      </c>
      <c r="C538" s="364">
        <v>8</v>
      </c>
      <c r="D538" s="363"/>
      <c r="E538" s="363"/>
      <c r="F538" s="368"/>
    </row>
    <row r="539" spans="1:6" s="228" customFormat="1" ht="18.75" customHeight="1">
      <c r="A539" s="362" t="s">
        <v>78</v>
      </c>
      <c r="B539" s="363">
        <f t="shared" si="8"/>
        <v>0</v>
      </c>
      <c r="C539" s="364"/>
      <c r="D539" s="363"/>
      <c r="E539" s="363"/>
      <c r="F539" s="368"/>
    </row>
    <row r="540" spans="1:6" s="228" customFormat="1" ht="18.75" customHeight="1">
      <c r="A540" s="362" t="s">
        <v>445</v>
      </c>
      <c r="B540" s="363">
        <f t="shared" si="8"/>
        <v>0</v>
      </c>
      <c r="C540" s="364"/>
      <c r="D540" s="363"/>
      <c r="E540" s="363"/>
      <c r="F540" s="368"/>
    </row>
    <row r="541" spans="1:6" s="228" customFormat="1" ht="18.75" customHeight="1">
      <c r="A541" s="362" t="s">
        <v>446</v>
      </c>
      <c r="B541" s="363">
        <f t="shared" si="8"/>
        <v>150</v>
      </c>
      <c r="C541" s="364">
        <v>150</v>
      </c>
      <c r="D541" s="363"/>
      <c r="E541" s="363"/>
      <c r="F541" s="368"/>
    </row>
    <row r="542" spans="1:6" s="228" customFormat="1" ht="18.75" customHeight="1">
      <c r="A542" s="362" t="s">
        <v>447</v>
      </c>
      <c r="B542" s="363">
        <f t="shared" si="8"/>
        <v>0</v>
      </c>
      <c r="C542" s="364"/>
      <c r="D542" s="363"/>
      <c r="E542" s="363"/>
      <c r="F542" s="368"/>
    </row>
    <row r="543" spans="1:6" s="228" customFormat="1" ht="18.75" customHeight="1">
      <c r="A543" s="362" t="s">
        <v>448</v>
      </c>
      <c r="B543" s="363">
        <f t="shared" si="8"/>
        <v>0</v>
      </c>
      <c r="C543" s="364"/>
      <c r="D543" s="363"/>
      <c r="E543" s="363"/>
      <c r="F543" s="368"/>
    </row>
    <row r="544" spans="1:6" s="228" customFormat="1" ht="18.75" customHeight="1">
      <c r="A544" s="362" t="s">
        <v>449</v>
      </c>
      <c r="B544" s="363">
        <f t="shared" si="8"/>
        <v>0</v>
      </c>
      <c r="C544" s="364"/>
      <c r="D544" s="363"/>
      <c r="E544" s="363"/>
      <c r="F544" s="368"/>
    </row>
    <row r="545" spans="1:6" s="228" customFormat="1" ht="18.75" customHeight="1">
      <c r="A545" s="362" t="s">
        <v>450</v>
      </c>
      <c r="B545" s="363">
        <f t="shared" si="8"/>
        <v>0</v>
      </c>
      <c r="C545" s="364"/>
      <c r="D545" s="363"/>
      <c r="E545" s="363"/>
      <c r="F545" s="368"/>
    </row>
    <row r="546" spans="1:6" s="228" customFormat="1" ht="18.75" customHeight="1">
      <c r="A546" s="362" t="s">
        <v>451</v>
      </c>
      <c r="B546" s="363">
        <f t="shared" si="8"/>
        <v>0</v>
      </c>
      <c r="C546" s="364"/>
      <c r="D546" s="363"/>
      <c r="E546" s="363"/>
      <c r="F546" s="368"/>
    </row>
    <row r="547" spans="1:6" s="228" customFormat="1" ht="18.75" customHeight="1">
      <c r="A547" s="362" t="s">
        <v>1260</v>
      </c>
      <c r="B547" s="363">
        <f t="shared" si="8"/>
        <v>7410</v>
      </c>
      <c r="C547" s="364">
        <f>SUM(C548:C555)</f>
        <v>7410</v>
      </c>
      <c r="D547" s="363">
        <f>SUM(D548:D555)</f>
        <v>0</v>
      </c>
      <c r="E547" s="363">
        <f>SUM(E548:E555)</f>
        <v>0</v>
      </c>
      <c r="F547" s="368"/>
    </row>
    <row r="548" spans="1:6" s="228" customFormat="1" ht="18.75" customHeight="1">
      <c r="A548" s="362" t="s">
        <v>453</v>
      </c>
      <c r="B548" s="363">
        <f t="shared" si="8"/>
        <v>854</v>
      </c>
      <c r="C548" s="364">
        <v>854</v>
      </c>
      <c r="D548" s="363"/>
      <c r="E548" s="363"/>
      <c r="F548" s="368"/>
    </row>
    <row r="549" spans="1:6" s="228" customFormat="1" ht="18.75" customHeight="1">
      <c r="A549" s="362" t="s">
        <v>454</v>
      </c>
      <c r="B549" s="363">
        <f t="shared" si="8"/>
        <v>11</v>
      </c>
      <c r="C549" s="364">
        <v>11</v>
      </c>
      <c r="D549" s="363"/>
      <c r="E549" s="363"/>
      <c r="F549" s="368"/>
    </row>
    <row r="550" spans="1:6" s="228" customFormat="1" ht="18.75" customHeight="1">
      <c r="A550" s="362" t="s">
        <v>455</v>
      </c>
      <c r="B550" s="363">
        <f t="shared" si="8"/>
        <v>1020</v>
      </c>
      <c r="C550" s="364">
        <v>1020</v>
      </c>
      <c r="D550" s="363"/>
      <c r="E550" s="363"/>
      <c r="F550" s="368"/>
    </row>
    <row r="551" spans="1:6" s="228" customFormat="1" ht="18.75" customHeight="1">
      <c r="A551" s="362" t="s">
        <v>456</v>
      </c>
      <c r="B551" s="363">
        <f t="shared" si="8"/>
        <v>0</v>
      </c>
      <c r="C551" s="364"/>
      <c r="D551" s="363"/>
      <c r="E551" s="363"/>
      <c r="F551" s="368"/>
    </row>
    <row r="552" spans="1:6" s="228" customFormat="1" ht="18.75" customHeight="1">
      <c r="A552" s="362" t="s">
        <v>457</v>
      </c>
      <c r="B552" s="363">
        <f t="shared" si="8"/>
        <v>5210</v>
      </c>
      <c r="C552" s="364">
        <v>5210</v>
      </c>
      <c r="D552" s="363"/>
      <c r="E552" s="363"/>
      <c r="F552" s="368"/>
    </row>
    <row r="553" spans="1:6" s="228" customFormat="1" ht="18.75" customHeight="1">
      <c r="A553" s="362" t="s">
        <v>458</v>
      </c>
      <c r="B553" s="363">
        <f t="shared" si="8"/>
        <v>315</v>
      </c>
      <c r="C553" s="364">
        <v>315</v>
      </c>
      <c r="D553" s="363"/>
      <c r="E553" s="363"/>
      <c r="F553" s="368"/>
    </row>
    <row r="554" spans="1:6" s="228" customFormat="1" ht="18.75" customHeight="1">
      <c r="A554" s="362" t="s">
        <v>459</v>
      </c>
      <c r="B554" s="363">
        <f t="shared" si="8"/>
        <v>0</v>
      </c>
      <c r="C554" s="364"/>
      <c r="D554" s="363"/>
      <c r="E554" s="363"/>
      <c r="F554" s="368"/>
    </row>
    <row r="555" spans="1:6" s="228" customFormat="1" ht="18.75" customHeight="1">
      <c r="A555" s="362" t="s">
        <v>460</v>
      </c>
      <c r="B555" s="363">
        <f t="shared" si="8"/>
        <v>0</v>
      </c>
      <c r="C555" s="364"/>
      <c r="D555" s="363"/>
      <c r="E555" s="363"/>
      <c r="F555" s="368"/>
    </row>
    <row r="556" spans="1:6" s="228" customFormat="1" ht="18.75" customHeight="1">
      <c r="A556" s="362" t="s">
        <v>461</v>
      </c>
      <c r="B556" s="363">
        <f t="shared" si="8"/>
        <v>0</v>
      </c>
      <c r="C556" s="364"/>
      <c r="D556" s="363"/>
      <c r="E556" s="363"/>
      <c r="F556" s="368"/>
    </row>
    <row r="557" spans="1:6" s="228" customFormat="1" ht="18.75" customHeight="1">
      <c r="A557" s="362" t="s">
        <v>462</v>
      </c>
      <c r="B557" s="363">
        <f t="shared" si="8"/>
        <v>0</v>
      </c>
      <c r="C557" s="364"/>
      <c r="D557" s="363"/>
      <c r="E557" s="363"/>
      <c r="F557" s="368"/>
    </row>
    <row r="558" spans="1:6" s="228" customFormat="1" ht="18.75" customHeight="1">
      <c r="A558" s="362" t="s">
        <v>463</v>
      </c>
      <c r="B558" s="363">
        <f t="shared" si="8"/>
        <v>0</v>
      </c>
      <c r="C558" s="364"/>
      <c r="D558" s="363"/>
      <c r="E558" s="363"/>
      <c r="F558" s="368"/>
    </row>
    <row r="559" spans="1:6" s="228" customFormat="1" ht="18.75" customHeight="1">
      <c r="A559" s="362" t="s">
        <v>464</v>
      </c>
      <c r="B559" s="363">
        <f t="shared" si="8"/>
        <v>0</v>
      </c>
      <c r="C559" s="364"/>
      <c r="D559" s="363"/>
      <c r="E559" s="363"/>
      <c r="F559" s="368"/>
    </row>
    <row r="560" spans="1:6" s="228" customFormat="1" ht="18.75" customHeight="1">
      <c r="A560" s="362" t="s">
        <v>465</v>
      </c>
      <c r="B560" s="363">
        <f t="shared" si="8"/>
        <v>38</v>
      </c>
      <c r="C560" s="364">
        <f>SUM(C561:C569)</f>
        <v>38</v>
      </c>
      <c r="D560" s="363">
        <f>SUM(D561:D569)</f>
        <v>0</v>
      </c>
      <c r="E560" s="363">
        <f>SUM(E561:E569)</f>
        <v>0</v>
      </c>
      <c r="F560" s="368"/>
    </row>
    <row r="561" spans="1:6" s="228" customFormat="1" ht="18.75" customHeight="1">
      <c r="A561" s="362" t="s">
        <v>466</v>
      </c>
      <c r="B561" s="363">
        <f t="shared" si="8"/>
        <v>0</v>
      </c>
      <c r="C561" s="364"/>
      <c r="D561" s="363"/>
      <c r="E561" s="363"/>
      <c r="F561" s="368"/>
    </row>
    <row r="562" spans="1:6" s="228" customFormat="1" ht="18.75" customHeight="1">
      <c r="A562" s="362" t="s">
        <v>467</v>
      </c>
      <c r="B562" s="363">
        <f t="shared" si="8"/>
        <v>0</v>
      </c>
      <c r="C562" s="364"/>
      <c r="D562" s="363"/>
      <c r="E562" s="363"/>
      <c r="F562" s="368"/>
    </row>
    <row r="563" spans="1:6" s="228" customFormat="1" ht="18.75" customHeight="1">
      <c r="A563" s="362" t="s">
        <v>468</v>
      </c>
      <c r="B563" s="363">
        <f t="shared" si="8"/>
        <v>0</v>
      </c>
      <c r="C563" s="364"/>
      <c r="D563" s="363"/>
      <c r="E563" s="363"/>
      <c r="F563" s="368"/>
    </row>
    <row r="564" spans="1:6" s="228" customFormat="1" ht="18.75" customHeight="1">
      <c r="A564" s="362" t="s">
        <v>469</v>
      </c>
      <c r="B564" s="363">
        <f t="shared" si="8"/>
        <v>0</v>
      </c>
      <c r="C564" s="364"/>
      <c r="D564" s="363"/>
      <c r="E564" s="363"/>
      <c r="F564" s="368"/>
    </row>
    <row r="565" spans="1:6" s="228" customFormat="1" ht="18.75" customHeight="1">
      <c r="A565" s="362" t="s">
        <v>470</v>
      </c>
      <c r="B565" s="363">
        <f t="shared" si="8"/>
        <v>0</v>
      </c>
      <c r="C565" s="364"/>
      <c r="D565" s="363"/>
      <c r="E565" s="363"/>
      <c r="F565" s="368"/>
    </row>
    <row r="566" spans="1:6" s="228" customFormat="1" ht="18.75" customHeight="1">
      <c r="A566" s="362" t="s">
        <v>471</v>
      </c>
      <c r="B566" s="363">
        <f t="shared" si="8"/>
        <v>0</v>
      </c>
      <c r="C566" s="364"/>
      <c r="D566" s="363"/>
      <c r="E566" s="363"/>
      <c r="F566" s="368"/>
    </row>
    <row r="567" spans="1:6" s="228" customFormat="1" ht="18.75" customHeight="1">
      <c r="A567" s="362" t="s">
        <v>472</v>
      </c>
      <c r="B567" s="363">
        <f t="shared" si="8"/>
        <v>0</v>
      </c>
      <c r="C567" s="364"/>
      <c r="D567" s="363"/>
      <c r="E567" s="363"/>
      <c r="F567" s="368"/>
    </row>
    <row r="568" spans="1:6" s="228" customFormat="1" ht="18.75" customHeight="1">
      <c r="A568" s="362" t="s">
        <v>473</v>
      </c>
      <c r="B568" s="363">
        <f t="shared" si="8"/>
        <v>0</v>
      </c>
      <c r="C568" s="364"/>
      <c r="D568" s="363"/>
      <c r="E568" s="363"/>
      <c r="F568" s="368"/>
    </row>
    <row r="569" spans="1:6" s="228" customFormat="1" ht="18.75" customHeight="1">
      <c r="A569" s="362" t="s">
        <v>474</v>
      </c>
      <c r="B569" s="363">
        <f t="shared" si="8"/>
        <v>38</v>
      </c>
      <c r="C569" s="364">
        <v>38</v>
      </c>
      <c r="D569" s="363"/>
      <c r="E569" s="363"/>
      <c r="F569" s="368"/>
    </row>
    <row r="570" spans="1:6" s="228" customFormat="1" ht="18.75" customHeight="1">
      <c r="A570" s="362" t="s">
        <v>475</v>
      </c>
      <c r="B570" s="363">
        <f t="shared" si="8"/>
        <v>171</v>
      </c>
      <c r="C570" s="364">
        <f>SUM(C571:C577)</f>
        <v>171</v>
      </c>
      <c r="D570" s="363">
        <f>SUM(D571:D577)</f>
        <v>0</v>
      </c>
      <c r="E570" s="363">
        <f>SUM(E571:E577)</f>
        <v>0</v>
      </c>
      <c r="F570" s="368"/>
    </row>
    <row r="571" spans="1:6" s="228" customFormat="1" ht="18.75" customHeight="1">
      <c r="A571" s="362" t="s">
        <v>476</v>
      </c>
      <c r="B571" s="363">
        <f t="shared" si="8"/>
        <v>171</v>
      </c>
      <c r="C571" s="364">
        <v>171</v>
      </c>
      <c r="D571" s="363"/>
      <c r="E571" s="363"/>
      <c r="F571" s="368"/>
    </row>
    <row r="572" spans="1:6" s="228" customFormat="1" ht="18.75" customHeight="1">
      <c r="A572" s="362" t="s">
        <v>477</v>
      </c>
      <c r="B572" s="363">
        <f t="shared" si="8"/>
        <v>0</v>
      </c>
      <c r="C572" s="364"/>
      <c r="D572" s="363"/>
      <c r="E572" s="363"/>
      <c r="F572" s="368"/>
    </row>
    <row r="573" spans="1:6" s="228" customFormat="1" ht="18.75" customHeight="1">
      <c r="A573" s="362" t="s">
        <v>478</v>
      </c>
      <c r="B573" s="363">
        <f t="shared" si="8"/>
        <v>0</v>
      </c>
      <c r="C573" s="364"/>
      <c r="D573" s="363"/>
      <c r="E573" s="363"/>
      <c r="F573" s="368"/>
    </row>
    <row r="574" spans="1:6" s="228" customFormat="1" ht="18.75" customHeight="1">
      <c r="A574" s="362" t="s">
        <v>479</v>
      </c>
      <c r="B574" s="363">
        <f t="shared" si="8"/>
        <v>0</v>
      </c>
      <c r="C574" s="364"/>
      <c r="D574" s="363"/>
      <c r="E574" s="363"/>
      <c r="F574" s="368"/>
    </row>
    <row r="575" spans="1:6" s="228" customFormat="1" ht="18.75" customHeight="1">
      <c r="A575" s="362" t="s">
        <v>480</v>
      </c>
      <c r="B575" s="363">
        <f t="shared" si="8"/>
        <v>0</v>
      </c>
      <c r="C575" s="364"/>
      <c r="D575" s="363"/>
      <c r="E575" s="363"/>
      <c r="F575" s="368"/>
    </row>
    <row r="576" spans="1:6" s="228" customFormat="1" ht="18.75" customHeight="1">
      <c r="A576" s="362" t="s">
        <v>481</v>
      </c>
      <c r="B576" s="363">
        <f t="shared" si="8"/>
        <v>0</v>
      </c>
      <c r="C576" s="364"/>
      <c r="D576" s="363"/>
      <c r="E576" s="363"/>
      <c r="F576" s="368"/>
    </row>
    <row r="577" spans="1:6" s="228" customFormat="1" ht="18.75" customHeight="1">
      <c r="A577" s="362" t="s">
        <v>482</v>
      </c>
      <c r="B577" s="363">
        <f t="shared" si="8"/>
        <v>0</v>
      </c>
      <c r="C577" s="364"/>
      <c r="D577" s="363"/>
      <c r="E577" s="363"/>
      <c r="F577" s="368"/>
    </row>
    <row r="578" spans="1:6" s="228" customFormat="1" ht="18.75" customHeight="1">
      <c r="A578" s="362" t="s">
        <v>483</v>
      </c>
      <c r="B578" s="363">
        <f t="shared" si="8"/>
        <v>0</v>
      </c>
      <c r="C578" s="364">
        <f>SUM(C579:C584)</f>
        <v>0</v>
      </c>
      <c r="D578" s="363">
        <f>SUM(D579:D584)</f>
        <v>0</v>
      </c>
      <c r="E578" s="363">
        <f>SUM(E579:E584)</f>
        <v>0</v>
      </c>
      <c r="F578" s="368"/>
    </row>
    <row r="579" spans="1:6" s="228" customFormat="1" ht="18.75" customHeight="1">
      <c r="A579" s="362" t="s">
        <v>484</v>
      </c>
      <c r="B579" s="363">
        <f t="shared" si="8"/>
        <v>0</v>
      </c>
      <c r="C579" s="364"/>
      <c r="D579" s="363"/>
      <c r="E579" s="363"/>
      <c r="F579" s="368"/>
    </row>
    <row r="580" spans="1:6" s="228" customFormat="1" ht="18.75" customHeight="1">
      <c r="A580" s="362" t="s">
        <v>485</v>
      </c>
      <c r="B580" s="363">
        <f t="shared" si="8"/>
        <v>0</v>
      </c>
      <c r="C580" s="364"/>
      <c r="D580" s="363"/>
      <c r="E580" s="363"/>
      <c r="F580" s="368"/>
    </row>
    <row r="581" spans="1:6" s="228" customFormat="1" ht="18.75" customHeight="1">
      <c r="A581" s="362" t="s">
        <v>486</v>
      </c>
      <c r="B581" s="363">
        <f t="shared" si="8"/>
        <v>0</v>
      </c>
      <c r="C581" s="364"/>
      <c r="D581" s="363"/>
      <c r="E581" s="363"/>
      <c r="F581" s="368"/>
    </row>
    <row r="582" spans="1:6" s="228" customFormat="1" ht="18.75" customHeight="1">
      <c r="A582" s="362" t="s">
        <v>487</v>
      </c>
      <c r="B582" s="363">
        <f t="shared" si="8"/>
        <v>0</v>
      </c>
      <c r="C582" s="364"/>
      <c r="D582" s="363"/>
      <c r="E582" s="363"/>
      <c r="F582" s="368"/>
    </row>
    <row r="583" spans="1:6" s="228" customFormat="1" ht="18.75" customHeight="1">
      <c r="A583" s="362" t="s">
        <v>488</v>
      </c>
      <c r="B583" s="363">
        <f t="shared" si="8"/>
        <v>0</v>
      </c>
      <c r="C583" s="364"/>
      <c r="D583" s="363"/>
      <c r="E583" s="363"/>
      <c r="F583" s="368"/>
    </row>
    <row r="584" spans="1:6" s="228" customFormat="1" ht="18.75" customHeight="1">
      <c r="A584" s="362" t="s">
        <v>489</v>
      </c>
      <c r="B584" s="363">
        <f aca="true" t="shared" si="9" ref="B584:B647">SUM(C584:E584)</f>
        <v>0</v>
      </c>
      <c r="C584" s="364"/>
      <c r="D584" s="363"/>
      <c r="E584" s="363"/>
      <c r="F584" s="368"/>
    </row>
    <row r="585" spans="1:6" s="228" customFormat="1" ht="18.75" customHeight="1">
      <c r="A585" s="362" t="s">
        <v>490</v>
      </c>
      <c r="B585" s="363">
        <f t="shared" si="9"/>
        <v>5</v>
      </c>
      <c r="C585" s="364">
        <f>SUM(C586:C591)</f>
        <v>5</v>
      </c>
      <c r="D585" s="363"/>
      <c r="E585" s="363"/>
      <c r="F585" s="368"/>
    </row>
    <row r="586" spans="1:6" s="228" customFormat="1" ht="18.75" customHeight="1">
      <c r="A586" s="362" t="s">
        <v>491</v>
      </c>
      <c r="B586" s="363">
        <f t="shared" si="9"/>
        <v>0</v>
      </c>
      <c r="C586" s="364"/>
      <c r="D586" s="363"/>
      <c r="E586" s="363"/>
      <c r="F586" s="368"/>
    </row>
    <row r="587" spans="1:6" s="228" customFormat="1" ht="18.75" customHeight="1">
      <c r="A587" s="362" t="s">
        <v>492</v>
      </c>
      <c r="B587" s="363">
        <f t="shared" si="9"/>
        <v>5</v>
      </c>
      <c r="C587" s="364">
        <v>5</v>
      </c>
      <c r="D587" s="363"/>
      <c r="E587" s="363"/>
      <c r="F587" s="368"/>
    </row>
    <row r="588" spans="1:6" s="228" customFormat="1" ht="18.75" customHeight="1">
      <c r="A588" s="362" t="s">
        <v>493</v>
      </c>
      <c r="B588" s="363">
        <f t="shared" si="9"/>
        <v>0</v>
      </c>
      <c r="C588" s="364"/>
      <c r="D588" s="363"/>
      <c r="E588" s="363"/>
      <c r="F588" s="368"/>
    </row>
    <row r="589" spans="1:6" s="228" customFormat="1" ht="18.75" customHeight="1">
      <c r="A589" s="362" t="s">
        <v>494</v>
      </c>
      <c r="B589" s="363">
        <f t="shared" si="9"/>
        <v>0</v>
      </c>
      <c r="C589" s="364"/>
      <c r="D589" s="363"/>
      <c r="E589" s="363"/>
      <c r="F589" s="368"/>
    </row>
    <row r="590" spans="1:6" s="228" customFormat="1" ht="18.75" customHeight="1">
      <c r="A590" s="362" t="s">
        <v>495</v>
      </c>
      <c r="B590" s="363">
        <f t="shared" si="9"/>
        <v>0</v>
      </c>
      <c r="C590" s="364"/>
      <c r="D590" s="363"/>
      <c r="E590" s="363"/>
      <c r="F590" s="368"/>
    </row>
    <row r="591" spans="1:6" s="228" customFormat="1" ht="18.75" customHeight="1">
      <c r="A591" s="362" t="s">
        <v>496</v>
      </c>
      <c r="B591" s="363">
        <f t="shared" si="9"/>
        <v>0</v>
      </c>
      <c r="C591" s="364"/>
      <c r="D591" s="363"/>
      <c r="E591" s="363"/>
      <c r="F591" s="368"/>
    </row>
    <row r="592" spans="1:6" s="228" customFormat="1" ht="18.75" customHeight="1">
      <c r="A592" s="362" t="s">
        <v>497</v>
      </c>
      <c r="B592" s="363">
        <f t="shared" si="9"/>
        <v>161</v>
      </c>
      <c r="C592" s="364">
        <f>SUM(C593:C600)</f>
        <v>161</v>
      </c>
      <c r="D592" s="363"/>
      <c r="E592" s="363"/>
      <c r="F592" s="368"/>
    </row>
    <row r="593" spans="1:6" s="228" customFormat="1" ht="18.75" customHeight="1">
      <c r="A593" s="362" t="s">
        <v>76</v>
      </c>
      <c r="B593" s="363">
        <f t="shared" si="9"/>
        <v>84</v>
      </c>
      <c r="C593" s="364">
        <v>84</v>
      </c>
      <c r="D593" s="363"/>
      <c r="E593" s="363"/>
      <c r="F593" s="368"/>
    </row>
    <row r="594" spans="1:6" s="228" customFormat="1" ht="18.75" customHeight="1">
      <c r="A594" s="362" t="s">
        <v>77</v>
      </c>
      <c r="B594" s="363">
        <f t="shared" si="9"/>
        <v>7</v>
      </c>
      <c r="C594" s="364">
        <v>7</v>
      </c>
      <c r="D594" s="363"/>
      <c r="E594" s="363"/>
      <c r="F594" s="368"/>
    </row>
    <row r="595" spans="1:6" s="228" customFormat="1" ht="18.75" customHeight="1">
      <c r="A595" s="362" t="s">
        <v>78</v>
      </c>
      <c r="B595" s="363">
        <f t="shared" si="9"/>
        <v>0</v>
      </c>
      <c r="C595" s="364"/>
      <c r="D595" s="363"/>
      <c r="E595" s="363"/>
      <c r="F595" s="368"/>
    </row>
    <row r="596" spans="1:6" s="228" customFormat="1" ht="18.75" customHeight="1">
      <c r="A596" s="362" t="s">
        <v>498</v>
      </c>
      <c r="B596" s="363">
        <f t="shared" si="9"/>
        <v>30</v>
      </c>
      <c r="C596" s="364">
        <v>30</v>
      </c>
      <c r="D596" s="363"/>
      <c r="E596" s="363"/>
      <c r="F596" s="368"/>
    </row>
    <row r="597" spans="1:6" s="228" customFormat="1" ht="18.75" customHeight="1">
      <c r="A597" s="362" t="s">
        <v>499</v>
      </c>
      <c r="B597" s="363">
        <f t="shared" si="9"/>
        <v>5</v>
      </c>
      <c r="C597" s="364">
        <v>5</v>
      </c>
      <c r="D597" s="363"/>
      <c r="E597" s="363"/>
      <c r="F597" s="368"/>
    </row>
    <row r="598" spans="1:6" s="228" customFormat="1" ht="18.75" customHeight="1">
      <c r="A598" s="362" t="s">
        <v>500</v>
      </c>
      <c r="B598" s="363">
        <f t="shared" si="9"/>
        <v>0</v>
      </c>
      <c r="C598" s="364"/>
      <c r="D598" s="363"/>
      <c r="E598" s="363"/>
      <c r="F598" s="368"/>
    </row>
    <row r="599" spans="1:6" s="228" customFormat="1" ht="18.75" customHeight="1">
      <c r="A599" s="362" t="s">
        <v>501</v>
      </c>
      <c r="B599" s="363">
        <f t="shared" si="9"/>
        <v>0</v>
      </c>
      <c r="C599" s="364"/>
      <c r="D599" s="363"/>
      <c r="E599" s="363"/>
      <c r="F599" s="368"/>
    </row>
    <row r="600" spans="1:6" s="228" customFormat="1" ht="18.75" customHeight="1">
      <c r="A600" s="362" t="s">
        <v>502</v>
      </c>
      <c r="B600" s="363">
        <f t="shared" si="9"/>
        <v>35</v>
      </c>
      <c r="C600" s="364">
        <v>35</v>
      </c>
      <c r="D600" s="363"/>
      <c r="E600" s="363"/>
      <c r="F600" s="368"/>
    </row>
    <row r="601" spans="1:6" s="228" customFormat="1" ht="18.75" customHeight="1">
      <c r="A601" s="362" t="s">
        <v>503</v>
      </c>
      <c r="B601" s="363">
        <f t="shared" si="9"/>
        <v>42</v>
      </c>
      <c r="C601" s="364">
        <f>SUM(C602:C605)</f>
        <v>42</v>
      </c>
      <c r="D601" s="363">
        <f>SUM(D602:D605)</f>
        <v>0</v>
      </c>
      <c r="E601" s="363">
        <f>SUM(E602:E605)</f>
        <v>0</v>
      </c>
      <c r="F601" s="368"/>
    </row>
    <row r="602" spans="1:6" s="228" customFormat="1" ht="18.75" customHeight="1">
      <c r="A602" s="362" t="s">
        <v>76</v>
      </c>
      <c r="B602" s="363">
        <f t="shared" si="9"/>
        <v>31</v>
      </c>
      <c r="C602" s="364">
        <v>31</v>
      </c>
      <c r="D602" s="363"/>
      <c r="E602" s="363"/>
      <c r="F602" s="368"/>
    </row>
    <row r="603" spans="1:6" s="228" customFormat="1" ht="18.75" customHeight="1">
      <c r="A603" s="362" t="s">
        <v>77</v>
      </c>
      <c r="B603" s="363">
        <f t="shared" si="9"/>
        <v>1</v>
      </c>
      <c r="C603" s="364">
        <v>1</v>
      </c>
      <c r="D603" s="363"/>
      <c r="E603" s="363"/>
      <c r="F603" s="368"/>
    </row>
    <row r="604" spans="1:6" s="228" customFormat="1" ht="18.75" customHeight="1">
      <c r="A604" s="362" t="s">
        <v>78</v>
      </c>
      <c r="B604" s="363">
        <f t="shared" si="9"/>
        <v>0</v>
      </c>
      <c r="C604" s="364"/>
      <c r="D604" s="363"/>
      <c r="E604" s="363"/>
      <c r="F604" s="368"/>
    </row>
    <row r="605" spans="1:6" s="228" customFormat="1" ht="18.75" customHeight="1">
      <c r="A605" s="362" t="s">
        <v>504</v>
      </c>
      <c r="B605" s="363">
        <f t="shared" si="9"/>
        <v>10</v>
      </c>
      <c r="C605" s="364">
        <v>10</v>
      </c>
      <c r="D605" s="363"/>
      <c r="E605" s="363"/>
      <c r="F605" s="368"/>
    </row>
    <row r="606" spans="1:6" s="228" customFormat="1" ht="18.75" customHeight="1">
      <c r="A606" s="362" t="s">
        <v>505</v>
      </c>
      <c r="B606" s="363">
        <f t="shared" si="9"/>
        <v>0</v>
      </c>
      <c r="C606" s="364">
        <f>SUM(C607:C608)</f>
        <v>0</v>
      </c>
      <c r="D606" s="363"/>
      <c r="E606" s="363"/>
      <c r="F606" s="368"/>
    </row>
    <row r="607" spans="1:6" s="228" customFormat="1" ht="18.75" customHeight="1">
      <c r="A607" s="362" t="s">
        <v>506</v>
      </c>
      <c r="B607" s="363">
        <f t="shared" si="9"/>
        <v>0</v>
      </c>
      <c r="C607" s="364"/>
      <c r="D607" s="363"/>
      <c r="E607" s="363"/>
      <c r="F607" s="368"/>
    </row>
    <row r="608" spans="1:6" s="228" customFormat="1" ht="18.75" customHeight="1">
      <c r="A608" s="362" t="s">
        <v>507</v>
      </c>
      <c r="B608" s="363">
        <f t="shared" si="9"/>
        <v>0</v>
      </c>
      <c r="C608" s="364"/>
      <c r="D608" s="363"/>
      <c r="E608" s="363"/>
      <c r="F608" s="368"/>
    </row>
    <row r="609" spans="1:6" s="228" customFormat="1" ht="18.75" customHeight="1">
      <c r="A609" s="362" t="s">
        <v>508</v>
      </c>
      <c r="B609" s="363">
        <f t="shared" si="9"/>
        <v>5</v>
      </c>
      <c r="C609" s="364">
        <f>SUM(C610:C611)</f>
        <v>5</v>
      </c>
      <c r="D609" s="363">
        <f>SUM(D610:D611)</f>
        <v>0</v>
      </c>
      <c r="E609" s="363">
        <f>SUM(E610:E611)</f>
        <v>0</v>
      </c>
      <c r="F609" s="368"/>
    </row>
    <row r="610" spans="1:6" s="228" customFormat="1" ht="18.75" customHeight="1">
      <c r="A610" s="362" t="s">
        <v>509</v>
      </c>
      <c r="B610" s="363">
        <f t="shared" si="9"/>
        <v>0</v>
      </c>
      <c r="C610" s="364"/>
      <c r="D610" s="363"/>
      <c r="E610" s="363"/>
      <c r="F610" s="368"/>
    </row>
    <row r="611" spans="1:6" s="228" customFormat="1" ht="18.75" customHeight="1">
      <c r="A611" s="362" t="s">
        <v>510</v>
      </c>
      <c r="B611" s="363">
        <f t="shared" si="9"/>
        <v>5</v>
      </c>
      <c r="C611" s="364">
        <v>5</v>
      </c>
      <c r="D611" s="363"/>
      <c r="E611" s="363"/>
      <c r="F611" s="368"/>
    </row>
    <row r="612" spans="1:6" s="228" customFormat="1" ht="18.75" customHeight="1">
      <c r="A612" s="362" t="s">
        <v>511</v>
      </c>
      <c r="B612" s="363">
        <f t="shared" si="9"/>
        <v>0</v>
      </c>
      <c r="C612" s="364">
        <f>SUM(C613:C614)</f>
        <v>0</v>
      </c>
      <c r="D612" s="363">
        <f>SUM(D613:D614)</f>
        <v>0</v>
      </c>
      <c r="E612" s="363">
        <f>SUM(E613:E614)</f>
        <v>0</v>
      </c>
      <c r="F612" s="368"/>
    </row>
    <row r="613" spans="1:6" s="228" customFormat="1" ht="18.75" customHeight="1">
      <c r="A613" s="362" t="s">
        <v>512</v>
      </c>
      <c r="B613" s="363">
        <f t="shared" si="9"/>
        <v>0</v>
      </c>
      <c r="C613" s="364"/>
      <c r="D613" s="363"/>
      <c r="E613" s="363"/>
      <c r="F613" s="368"/>
    </row>
    <row r="614" spans="1:6" s="228" customFormat="1" ht="18.75" customHeight="1">
      <c r="A614" s="362" t="s">
        <v>513</v>
      </c>
      <c r="B614" s="363">
        <f t="shared" si="9"/>
        <v>0</v>
      </c>
      <c r="C614" s="364"/>
      <c r="D614" s="363"/>
      <c r="E614" s="363"/>
      <c r="F614" s="368"/>
    </row>
    <row r="615" spans="1:6" s="228" customFormat="1" ht="18.75" customHeight="1">
      <c r="A615" s="362" t="s">
        <v>514</v>
      </c>
      <c r="B615" s="363">
        <f t="shared" si="9"/>
        <v>0</v>
      </c>
      <c r="C615" s="364"/>
      <c r="D615" s="363"/>
      <c r="E615" s="363"/>
      <c r="F615" s="368"/>
    </row>
    <row r="616" spans="1:6" s="228" customFormat="1" ht="18.75" customHeight="1">
      <c r="A616" s="362" t="s">
        <v>515</v>
      </c>
      <c r="B616" s="363">
        <f t="shared" si="9"/>
        <v>0</v>
      </c>
      <c r="C616" s="364"/>
      <c r="D616" s="363"/>
      <c r="E616" s="363"/>
      <c r="F616" s="369"/>
    </row>
    <row r="617" spans="1:6" s="228" customFormat="1" ht="18.75" customHeight="1">
      <c r="A617" s="362" t="s">
        <v>516</v>
      </c>
      <c r="B617" s="363">
        <f t="shared" si="9"/>
        <v>0</v>
      </c>
      <c r="C617" s="364"/>
      <c r="D617" s="363"/>
      <c r="E617" s="363"/>
      <c r="F617" s="368"/>
    </row>
    <row r="618" spans="1:6" s="228" customFormat="1" ht="18.75" customHeight="1">
      <c r="A618" s="362" t="s">
        <v>517</v>
      </c>
      <c r="B618" s="363">
        <f t="shared" si="9"/>
        <v>0</v>
      </c>
      <c r="C618" s="364">
        <f>SUM(C619:C620)</f>
        <v>0</v>
      </c>
      <c r="D618" s="363"/>
      <c r="E618" s="363"/>
      <c r="F618" s="368"/>
    </row>
    <row r="619" spans="1:6" s="228" customFormat="1" ht="18.75" customHeight="1">
      <c r="A619" s="362" t="s">
        <v>518</v>
      </c>
      <c r="B619" s="363">
        <f t="shared" si="9"/>
        <v>0</v>
      </c>
      <c r="C619" s="364"/>
      <c r="D619" s="363"/>
      <c r="E619" s="363"/>
      <c r="F619" s="368"/>
    </row>
    <row r="620" spans="1:6" s="228" customFormat="1" ht="18.75" customHeight="1">
      <c r="A620" s="362" t="s">
        <v>519</v>
      </c>
      <c r="B620" s="363">
        <f t="shared" si="9"/>
        <v>0</v>
      </c>
      <c r="C620" s="364"/>
      <c r="D620" s="363"/>
      <c r="E620" s="363"/>
      <c r="F620" s="368"/>
    </row>
    <row r="621" spans="1:6" s="228" customFormat="1" ht="18.75" customHeight="1">
      <c r="A621" s="362" t="s">
        <v>520</v>
      </c>
      <c r="B621" s="363">
        <f t="shared" si="9"/>
        <v>345</v>
      </c>
      <c r="C621" s="364">
        <f>SUM(C622:C624)</f>
        <v>345</v>
      </c>
      <c r="D621" s="363">
        <f>SUM(D622:D624)</f>
        <v>0</v>
      </c>
      <c r="E621" s="363">
        <f>SUM(E622:E624)</f>
        <v>0</v>
      </c>
      <c r="F621" s="368"/>
    </row>
    <row r="622" spans="1:6" s="228" customFormat="1" ht="18.75" customHeight="1">
      <c r="A622" s="362" t="s">
        <v>521</v>
      </c>
      <c r="B622" s="363">
        <f t="shared" si="9"/>
        <v>0</v>
      </c>
      <c r="C622" s="364"/>
      <c r="D622" s="363"/>
      <c r="E622" s="363"/>
      <c r="F622" s="368"/>
    </row>
    <row r="623" spans="1:6" s="228" customFormat="1" ht="18.75" customHeight="1">
      <c r="A623" s="362" t="s">
        <v>522</v>
      </c>
      <c r="B623" s="363">
        <f t="shared" si="9"/>
        <v>345</v>
      </c>
      <c r="C623" s="364">
        <v>345</v>
      </c>
      <c r="D623" s="363"/>
      <c r="E623" s="363"/>
      <c r="F623" s="368"/>
    </row>
    <row r="624" spans="1:6" s="228" customFormat="1" ht="18.75" customHeight="1">
      <c r="A624" s="362" t="s">
        <v>523</v>
      </c>
      <c r="B624" s="363">
        <f t="shared" si="9"/>
        <v>0</v>
      </c>
      <c r="C624" s="364"/>
      <c r="D624" s="363"/>
      <c r="E624" s="363"/>
      <c r="F624" s="368"/>
    </row>
    <row r="625" spans="1:6" s="228" customFormat="1" ht="18.75" customHeight="1">
      <c r="A625" s="362" t="s">
        <v>524</v>
      </c>
      <c r="B625" s="363">
        <f t="shared" si="9"/>
        <v>295</v>
      </c>
      <c r="C625" s="364">
        <f>SUM(C626:C629)</f>
        <v>295</v>
      </c>
      <c r="D625" s="363">
        <f>SUM(D626:D629)</f>
        <v>0</v>
      </c>
      <c r="E625" s="363">
        <f>SUM(E626:E629)</f>
        <v>0</v>
      </c>
      <c r="F625" s="368"/>
    </row>
    <row r="626" spans="1:6" s="228" customFormat="1" ht="18.75" customHeight="1">
      <c r="A626" s="362" t="s">
        <v>525</v>
      </c>
      <c r="B626" s="363">
        <f t="shared" si="9"/>
        <v>135</v>
      </c>
      <c r="C626" s="364">
        <v>135</v>
      </c>
      <c r="D626" s="363"/>
      <c r="E626" s="363"/>
      <c r="F626" s="368"/>
    </row>
    <row r="627" spans="1:6" s="228" customFormat="1" ht="18.75" customHeight="1">
      <c r="A627" s="362" t="s">
        <v>526</v>
      </c>
      <c r="B627" s="363">
        <f t="shared" si="9"/>
        <v>160</v>
      </c>
      <c r="C627" s="364">
        <v>160</v>
      </c>
      <c r="D627" s="363"/>
      <c r="E627" s="363"/>
      <c r="F627" s="368"/>
    </row>
    <row r="628" spans="1:6" s="228" customFormat="1" ht="18.75" customHeight="1">
      <c r="A628" s="362" t="s">
        <v>527</v>
      </c>
      <c r="B628" s="363">
        <f t="shared" si="9"/>
        <v>0</v>
      </c>
      <c r="C628" s="364"/>
      <c r="D628" s="363"/>
      <c r="E628" s="363"/>
      <c r="F628" s="368"/>
    </row>
    <row r="629" spans="1:6" s="228" customFormat="1" ht="18.75" customHeight="1">
      <c r="A629" s="362" t="s">
        <v>528</v>
      </c>
      <c r="B629" s="363">
        <f t="shared" si="9"/>
        <v>0</v>
      </c>
      <c r="C629" s="364"/>
      <c r="D629" s="363"/>
      <c r="E629" s="363"/>
      <c r="F629" s="368"/>
    </row>
    <row r="630" spans="1:6" s="228" customFormat="1" ht="18.75" customHeight="1">
      <c r="A630" s="362" t="s">
        <v>529</v>
      </c>
      <c r="B630" s="363">
        <f t="shared" si="9"/>
        <v>63</v>
      </c>
      <c r="C630" s="364">
        <f>SUM(C631:C637)</f>
        <v>63</v>
      </c>
      <c r="D630" s="363">
        <f>SUM(D631:D637)</f>
        <v>0</v>
      </c>
      <c r="E630" s="363">
        <f>SUM(E631:E637)</f>
        <v>0</v>
      </c>
      <c r="F630" s="368"/>
    </row>
    <row r="631" spans="1:6" s="228" customFormat="1" ht="18.75" customHeight="1">
      <c r="A631" s="362" t="s">
        <v>76</v>
      </c>
      <c r="B631" s="363">
        <f t="shared" si="9"/>
        <v>63</v>
      </c>
      <c r="C631" s="364">
        <v>63</v>
      </c>
      <c r="D631" s="363"/>
      <c r="E631" s="363"/>
      <c r="F631" s="368"/>
    </row>
    <row r="632" spans="1:6" s="228" customFormat="1" ht="18.75" customHeight="1">
      <c r="A632" s="362" t="s">
        <v>77</v>
      </c>
      <c r="B632" s="363">
        <f t="shared" si="9"/>
        <v>0</v>
      </c>
      <c r="C632" s="364"/>
      <c r="D632" s="363"/>
      <c r="E632" s="363"/>
      <c r="F632" s="368"/>
    </row>
    <row r="633" spans="1:6" s="228" customFormat="1" ht="18.75" customHeight="1">
      <c r="A633" s="362" t="s">
        <v>78</v>
      </c>
      <c r="B633" s="363">
        <f t="shared" si="9"/>
        <v>0</v>
      </c>
      <c r="C633" s="364"/>
      <c r="D633" s="363"/>
      <c r="E633" s="363"/>
      <c r="F633" s="368"/>
    </row>
    <row r="634" spans="1:6" s="228" customFormat="1" ht="18.75" customHeight="1">
      <c r="A634" s="362" t="s">
        <v>530</v>
      </c>
      <c r="B634" s="363">
        <f t="shared" si="9"/>
        <v>0</v>
      </c>
      <c r="C634" s="364"/>
      <c r="D634" s="363"/>
      <c r="E634" s="363"/>
      <c r="F634" s="368"/>
    </row>
    <row r="635" spans="1:6" s="228" customFormat="1" ht="18.75" customHeight="1">
      <c r="A635" s="362" t="s">
        <v>531</v>
      </c>
      <c r="B635" s="363">
        <f t="shared" si="9"/>
        <v>0</v>
      </c>
      <c r="C635" s="364"/>
      <c r="D635" s="363"/>
      <c r="E635" s="363"/>
      <c r="F635" s="368"/>
    </row>
    <row r="636" spans="1:6" s="228" customFormat="1" ht="18.75" customHeight="1">
      <c r="A636" s="362" t="s">
        <v>85</v>
      </c>
      <c r="B636" s="363">
        <f t="shared" si="9"/>
        <v>0</v>
      </c>
      <c r="C636" s="364"/>
      <c r="D636" s="363"/>
      <c r="E636" s="363"/>
      <c r="F636" s="368"/>
    </row>
    <row r="637" spans="1:6" s="228" customFormat="1" ht="18.75" customHeight="1">
      <c r="A637" s="362" t="s">
        <v>532</v>
      </c>
      <c r="B637" s="363">
        <f t="shared" si="9"/>
        <v>0</v>
      </c>
      <c r="C637" s="364"/>
      <c r="D637" s="363"/>
      <c r="E637" s="363"/>
      <c r="F637" s="368"/>
    </row>
    <row r="638" spans="1:6" s="228" customFormat="1" ht="18.75" customHeight="1">
      <c r="A638" s="362" t="s">
        <v>533</v>
      </c>
      <c r="B638" s="363">
        <f t="shared" si="9"/>
        <v>0</v>
      </c>
      <c r="C638" s="364">
        <f>C639</f>
        <v>0</v>
      </c>
      <c r="D638" s="363">
        <f>D639</f>
        <v>0</v>
      </c>
      <c r="E638" s="363">
        <f>E639</f>
        <v>0</v>
      </c>
      <c r="F638" s="368"/>
    </row>
    <row r="639" spans="1:6" s="228" customFormat="1" ht="18.75" customHeight="1">
      <c r="A639" s="362" t="s">
        <v>534</v>
      </c>
      <c r="B639" s="363">
        <f t="shared" si="9"/>
        <v>0</v>
      </c>
      <c r="C639" s="364"/>
      <c r="D639" s="363"/>
      <c r="E639" s="363"/>
      <c r="F639" s="368"/>
    </row>
    <row r="640" spans="1:6" s="228" customFormat="1" ht="18.75" customHeight="1">
      <c r="A640" s="362" t="s">
        <v>535</v>
      </c>
      <c r="B640" s="363">
        <f t="shared" si="9"/>
        <v>13382</v>
      </c>
      <c r="C640" s="364">
        <f>C641+C646+C659+C663+C675+C678+C682+C687+C691+C695+C698+C707+C709</f>
        <v>13276</v>
      </c>
      <c r="D640" s="363">
        <f>D641+D646+D659+D663+D675+D678+D682+D687+D691+D695+D698+D707+D709</f>
        <v>106</v>
      </c>
      <c r="E640" s="363">
        <f>E641+E646+E659+E663+E675+E678+E682+E687+E691+E695+E698+E707+E709</f>
        <v>0</v>
      </c>
      <c r="F640" s="365"/>
    </row>
    <row r="641" spans="1:6" s="228" customFormat="1" ht="18.75" customHeight="1">
      <c r="A641" s="362" t="s">
        <v>536</v>
      </c>
      <c r="B641" s="363">
        <f t="shared" si="9"/>
        <v>1699</v>
      </c>
      <c r="C641" s="364">
        <f>SUM(C642:C645)</f>
        <v>1699</v>
      </c>
      <c r="D641" s="363">
        <f>SUM(D642:D645)</f>
        <v>0</v>
      </c>
      <c r="E641" s="363">
        <f>SUM(E642:E645)</f>
        <v>0</v>
      </c>
      <c r="F641" s="368"/>
    </row>
    <row r="642" spans="1:6" s="228" customFormat="1" ht="18.75" customHeight="1">
      <c r="A642" s="362" t="s">
        <v>76</v>
      </c>
      <c r="B642" s="363">
        <f t="shared" si="9"/>
        <v>1557</v>
      </c>
      <c r="C642" s="364">
        <v>1557</v>
      </c>
      <c r="D642" s="363"/>
      <c r="E642" s="363"/>
      <c r="F642" s="368"/>
    </row>
    <row r="643" spans="1:6" s="228" customFormat="1" ht="18.75" customHeight="1">
      <c r="A643" s="362" t="s">
        <v>77</v>
      </c>
      <c r="B643" s="363">
        <f t="shared" si="9"/>
        <v>106</v>
      </c>
      <c r="C643" s="364">
        <v>106</v>
      </c>
      <c r="D643" s="363"/>
      <c r="E643" s="363"/>
      <c r="F643" s="368"/>
    </row>
    <row r="644" spans="1:6" s="228" customFormat="1" ht="18.75" customHeight="1">
      <c r="A644" s="362" t="s">
        <v>78</v>
      </c>
      <c r="B644" s="363">
        <f t="shared" si="9"/>
        <v>0</v>
      </c>
      <c r="C644" s="364"/>
      <c r="D644" s="363"/>
      <c r="E644" s="363"/>
      <c r="F644" s="368"/>
    </row>
    <row r="645" spans="1:6" s="228" customFormat="1" ht="18.75" customHeight="1">
      <c r="A645" s="362" t="s">
        <v>537</v>
      </c>
      <c r="B645" s="363">
        <f t="shared" si="9"/>
        <v>36</v>
      </c>
      <c r="C645" s="364">
        <v>36</v>
      </c>
      <c r="D645" s="363"/>
      <c r="E645" s="363"/>
      <c r="F645" s="368"/>
    </row>
    <row r="646" spans="1:6" s="228" customFormat="1" ht="18.75" customHeight="1">
      <c r="A646" s="362" t="s">
        <v>538</v>
      </c>
      <c r="B646" s="363">
        <f t="shared" si="9"/>
        <v>400</v>
      </c>
      <c r="C646" s="364">
        <f>SUM(C647:C658)</f>
        <v>400</v>
      </c>
      <c r="D646" s="363">
        <f>SUM(D647:D658)</f>
        <v>0</v>
      </c>
      <c r="E646" s="363">
        <f>SUM(E647:E658)</f>
        <v>0</v>
      </c>
      <c r="F646" s="368"/>
    </row>
    <row r="647" spans="1:6" s="228" customFormat="1" ht="18.75" customHeight="1">
      <c r="A647" s="362" t="s">
        <v>539</v>
      </c>
      <c r="B647" s="363">
        <f t="shared" si="9"/>
        <v>280</v>
      </c>
      <c r="C647" s="364">
        <v>280</v>
      </c>
      <c r="D647" s="363"/>
      <c r="E647" s="363"/>
      <c r="F647" s="368"/>
    </row>
    <row r="648" spans="1:6" s="228" customFormat="1" ht="18.75" customHeight="1">
      <c r="A648" s="362" t="s">
        <v>540</v>
      </c>
      <c r="B648" s="363">
        <f aca="true" t="shared" si="10" ref="B648:B711">SUM(C648:E648)</f>
        <v>120</v>
      </c>
      <c r="C648" s="364">
        <v>120</v>
      </c>
      <c r="D648" s="363"/>
      <c r="E648" s="363"/>
      <c r="F648" s="368"/>
    </row>
    <row r="649" spans="1:6" s="228" customFormat="1" ht="18.75" customHeight="1">
      <c r="A649" s="362" t="s">
        <v>541</v>
      </c>
      <c r="B649" s="363">
        <f t="shared" si="10"/>
        <v>0</v>
      </c>
      <c r="C649" s="364"/>
      <c r="D649" s="363"/>
      <c r="E649" s="363"/>
      <c r="F649" s="368"/>
    </row>
    <row r="650" spans="1:6" s="228" customFormat="1" ht="18.75" customHeight="1">
      <c r="A650" s="362" t="s">
        <v>542</v>
      </c>
      <c r="B650" s="363">
        <f t="shared" si="10"/>
        <v>0</v>
      </c>
      <c r="C650" s="364"/>
      <c r="D650" s="363"/>
      <c r="E650" s="363"/>
      <c r="F650" s="368"/>
    </row>
    <row r="651" spans="1:6" s="228" customFormat="1" ht="18.75" customHeight="1">
      <c r="A651" s="362" t="s">
        <v>543</v>
      </c>
      <c r="B651" s="363">
        <f t="shared" si="10"/>
        <v>0</v>
      </c>
      <c r="C651" s="364"/>
      <c r="D651" s="363"/>
      <c r="E651" s="363"/>
      <c r="F651" s="368"/>
    </row>
    <row r="652" spans="1:6" s="228" customFormat="1" ht="18.75" customHeight="1">
      <c r="A652" s="362" t="s">
        <v>544</v>
      </c>
      <c r="B652" s="363">
        <f t="shared" si="10"/>
        <v>0</v>
      </c>
      <c r="C652" s="364"/>
      <c r="D652" s="363"/>
      <c r="E652" s="363"/>
      <c r="F652" s="368"/>
    </row>
    <row r="653" spans="1:6" s="228" customFormat="1" ht="18.75" customHeight="1">
      <c r="A653" s="362" t="s">
        <v>545</v>
      </c>
      <c r="B653" s="363">
        <f t="shared" si="10"/>
        <v>0</v>
      </c>
      <c r="C653" s="364"/>
      <c r="D653" s="363"/>
      <c r="E653" s="363"/>
      <c r="F653" s="368"/>
    </row>
    <row r="654" spans="1:6" s="228" customFormat="1" ht="18.75" customHeight="1">
      <c r="A654" s="362" t="s">
        <v>546</v>
      </c>
      <c r="B654" s="363">
        <f t="shared" si="10"/>
        <v>0</v>
      </c>
      <c r="C654" s="364"/>
      <c r="D654" s="363"/>
      <c r="E654" s="363"/>
      <c r="F654" s="368"/>
    </row>
    <row r="655" spans="1:6" s="228" customFormat="1" ht="18.75" customHeight="1">
      <c r="A655" s="362" t="s">
        <v>547</v>
      </c>
      <c r="B655" s="363">
        <f t="shared" si="10"/>
        <v>0</v>
      </c>
      <c r="C655" s="364"/>
      <c r="D655" s="363"/>
      <c r="E655" s="363"/>
      <c r="F655" s="368"/>
    </row>
    <row r="656" spans="1:6" s="228" customFormat="1" ht="18.75" customHeight="1">
      <c r="A656" s="362" t="s">
        <v>548</v>
      </c>
      <c r="B656" s="363">
        <f t="shared" si="10"/>
        <v>0</v>
      </c>
      <c r="C656" s="364"/>
      <c r="D656" s="363"/>
      <c r="E656" s="363"/>
      <c r="F656" s="368"/>
    </row>
    <row r="657" spans="1:6" s="228" customFormat="1" ht="18.75" customHeight="1">
      <c r="A657" s="362" t="s">
        <v>549</v>
      </c>
      <c r="B657" s="363">
        <f t="shared" si="10"/>
        <v>0</v>
      </c>
      <c r="C657" s="364"/>
      <c r="D657" s="363"/>
      <c r="E657" s="363"/>
      <c r="F657" s="368"/>
    </row>
    <row r="658" spans="1:6" s="228" customFormat="1" ht="18.75" customHeight="1">
      <c r="A658" s="362" t="s">
        <v>550</v>
      </c>
      <c r="B658" s="363">
        <f t="shared" si="10"/>
        <v>0</v>
      </c>
      <c r="C658" s="364"/>
      <c r="D658" s="363"/>
      <c r="E658" s="363"/>
      <c r="F658" s="368"/>
    </row>
    <row r="659" spans="1:6" s="228" customFormat="1" ht="18.75" customHeight="1">
      <c r="A659" s="362" t="s">
        <v>551</v>
      </c>
      <c r="B659" s="363">
        <f t="shared" si="10"/>
        <v>3835</v>
      </c>
      <c r="C659" s="364">
        <f>SUM(C660:C662)</f>
        <v>3729</v>
      </c>
      <c r="D659" s="363">
        <f>SUM(D660:D662)</f>
        <v>106</v>
      </c>
      <c r="E659" s="363">
        <f>SUM(E660:E662)</f>
        <v>0</v>
      </c>
      <c r="F659" s="368"/>
    </row>
    <row r="660" spans="1:6" s="228" customFormat="1" ht="18.75" customHeight="1">
      <c r="A660" s="362" t="s">
        <v>552</v>
      </c>
      <c r="B660" s="363">
        <f t="shared" si="10"/>
        <v>165</v>
      </c>
      <c r="C660" s="364">
        <v>165</v>
      </c>
      <c r="D660" s="363"/>
      <c r="E660" s="363"/>
      <c r="F660" s="368"/>
    </row>
    <row r="661" spans="1:6" s="228" customFormat="1" ht="18.75" customHeight="1">
      <c r="A661" s="362" t="s">
        <v>553</v>
      </c>
      <c r="B661" s="363">
        <f t="shared" si="10"/>
        <v>3616</v>
      </c>
      <c r="C661" s="364">
        <v>3510</v>
      </c>
      <c r="D661" s="363">
        <v>106</v>
      </c>
      <c r="E661" s="363"/>
      <c r="F661" s="369"/>
    </row>
    <row r="662" spans="1:6" s="228" customFormat="1" ht="18.75" customHeight="1">
      <c r="A662" s="362" t="s">
        <v>554</v>
      </c>
      <c r="B662" s="363">
        <f t="shared" si="10"/>
        <v>54</v>
      </c>
      <c r="C662" s="364">
        <v>54</v>
      </c>
      <c r="D662" s="363"/>
      <c r="E662" s="363"/>
      <c r="F662" s="368"/>
    </row>
    <row r="663" spans="1:6" s="228" customFormat="1" ht="18.75" customHeight="1">
      <c r="A663" s="362" t="s">
        <v>555</v>
      </c>
      <c r="B663" s="363">
        <f t="shared" si="10"/>
        <v>3816</v>
      </c>
      <c r="C663" s="364">
        <f>SUM(C664:C674)</f>
        <v>3816</v>
      </c>
      <c r="D663" s="363">
        <f>SUM(D664:D674)</f>
        <v>0</v>
      </c>
      <c r="E663" s="363">
        <f>SUM(E664:E674)</f>
        <v>0</v>
      </c>
      <c r="F663" s="368"/>
    </row>
    <row r="664" spans="1:6" s="228" customFormat="1" ht="18.75" customHeight="1">
      <c r="A664" s="362" t="s">
        <v>556</v>
      </c>
      <c r="B664" s="363">
        <f t="shared" si="10"/>
        <v>287</v>
      </c>
      <c r="C664" s="364">
        <v>287</v>
      </c>
      <c r="D664" s="363"/>
      <c r="E664" s="363"/>
      <c r="F664" s="368"/>
    </row>
    <row r="665" spans="1:6" s="228" customFormat="1" ht="18.75" customHeight="1">
      <c r="A665" s="362" t="s">
        <v>557</v>
      </c>
      <c r="B665" s="363">
        <f t="shared" si="10"/>
        <v>0</v>
      </c>
      <c r="C665" s="364"/>
      <c r="D665" s="363"/>
      <c r="E665" s="363"/>
      <c r="F665" s="368"/>
    </row>
    <row r="666" spans="1:6" s="228" customFormat="1" ht="18.75" customHeight="1">
      <c r="A666" s="362" t="s">
        <v>558</v>
      </c>
      <c r="B666" s="363">
        <f t="shared" si="10"/>
        <v>405</v>
      </c>
      <c r="C666" s="364">
        <v>405</v>
      </c>
      <c r="D666" s="363"/>
      <c r="E666" s="363"/>
      <c r="F666" s="368"/>
    </row>
    <row r="667" spans="1:6" s="228" customFormat="1" ht="18.75" customHeight="1">
      <c r="A667" s="362" t="s">
        <v>559</v>
      </c>
      <c r="B667" s="363">
        <f t="shared" si="10"/>
        <v>0</v>
      </c>
      <c r="C667" s="364"/>
      <c r="D667" s="363"/>
      <c r="E667" s="363"/>
      <c r="F667" s="368"/>
    </row>
    <row r="668" spans="1:6" s="228" customFormat="1" ht="18.75" customHeight="1">
      <c r="A668" s="362" t="s">
        <v>560</v>
      </c>
      <c r="B668" s="363">
        <f t="shared" si="10"/>
        <v>0</v>
      </c>
      <c r="C668" s="364"/>
      <c r="D668" s="363"/>
      <c r="E668" s="363"/>
      <c r="F668" s="368"/>
    </row>
    <row r="669" spans="1:6" s="228" customFormat="1" ht="18.75" customHeight="1">
      <c r="A669" s="362" t="s">
        <v>561</v>
      </c>
      <c r="B669" s="363">
        <f t="shared" si="10"/>
        <v>0</v>
      </c>
      <c r="C669" s="364"/>
      <c r="D669" s="363"/>
      <c r="E669" s="363"/>
      <c r="F669" s="368"/>
    </row>
    <row r="670" spans="1:6" s="228" customFormat="1" ht="18.75" customHeight="1">
      <c r="A670" s="362" t="s">
        <v>562</v>
      </c>
      <c r="B670" s="363">
        <f t="shared" si="10"/>
        <v>0</v>
      </c>
      <c r="C670" s="364"/>
      <c r="D670" s="363"/>
      <c r="E670" s="363"/>
      <c r="F670" s="368"/>
    </row>
    <row r="671" spans="1:6" s="228" customFormat="1" ht="18.75" customHeight="1">
      <c r="A671" s="362" t="s">
        <v>563</v>
      </c>
      <c r="B671" s="363">
        <f t="shared" si="10"/>
        <v>83</v>
      </c>
      <c r="C671" s="364">
        <v>83</v>
      </c>
      <c r="D671" s="363"/>
      <c r="E671" s="363"/>
      <c r="F671" s="368"/>
    </row>
    <row r="672" spans="1:6" s="228" customFormat="1" ht="18.75" customHeight="1">
      <c r="A672" s="362" t="s">
        <v>564</v>
      </c>
      <c r="B672" s="363">
        <f t="shared" si="10"/>
        <v>2026</v>
      </c>
      <c r="C672" s="364">
        <v>2026</v>
      </c>
      <c r="D672" s="363"/>
      <c r="E672" s="363"/>
      <c r="F672" s="368"/>
    </row>
    <row r="673" spans="1:6" s="228" customFormat="1" ht="18.75" customHeight="1">
      <c r="A673" s="362" t="s">
        <v>565</v>
      </c>
      <c r="B673" s="363">
        <f t="shared" si="10"/>
        <v>1000</v>
      </c>
      <c r="C673" s="364">
        <v>1000</v>
      </c>
      <c r="D673" s="363"/>
      <c r="E673" s="363"/>
      <c r="F673" s="368"/>
    </row>
    <row r="674" spans="1:6" s="228" customFormat="1" ht="18.75" customHeight="1">
      <c r="A674" s="362" t="s">
        <v>566</v>
      </c>
      <c r="B674" s="363">
        <f t="shared" si="10"/>
        <v>15</v>
      </c>
      <c r="C674" s="364">
        <v>15</v>
      </c>
      <c r="D674" s="363"/>
      <c r="E674" s="363"/>
      <c r="F674" s="368"/>
    </row>
    <row r="675" spans="1:6" s="228" customFormat="1" ht="18.75" customHeight="1">
      <c r="A675" s="362" t="s">
        <v>567</v>
      </c>
      <c r="B675" s="363">
        <f t="shared" si="10"/>
        <v>0</v>
      </c>
      <c r="C675" s="364">
        <f>SUM(C676:C677)</f>
        <v>0</v>
      </c>
      <c r="D675" s="363"/>
      <c r="E675" s="363"/>
      <c r="F675" s="368"/>
    </row>
    <row r="676" spans="1:6" s="228" customFormat="1" ht="18.75" customHeight="1">
      <c r="A676" s="362" t="s">
        <v>568</v>
      </c>
      <c r="B676" s="363">
        <f t="shared" si="10"/>
        <v>0</v>
      </c>
      <c r="C676" s="364"/>
      <c r="D676" s="363"/>
      <c r="E676" s="363"/>
      <c r="F676" s="368"/>
    </row>
    <row r="677" spans="1:6" s="228" customFormat="1" ht="18.75" customHeight="1">
      <c r="A677" s="362" t="s">
        <v>569</v>
      </c>
      <c r="B677" s="363">
        <f t="shared" si="10"/>
        <v>0</v>
      </c>
      <c r="C677" s="364"/>
      <c r="D677" s="363"/>
      <c r="E677" s="363"/>
      <c r="F677" s="368"/>
    </row>
    <row r="678" spans="1:6" s="228" customFormat="1" ht="18.75" customHeight="1">
      <c r="A678" s="362" t="s">
        <v>570</v>
      </c>
      <c r="B678" s="363">
        <f t="shared" si="10"/>
        <v>121</v>
      </c>
      <c r="C678" s="364">
        <f>SUM(C679:C681)</f>
        <v>121</v>
      </c>
      <c r="D678" s="363">
        <f>SUM(D679:D681)</f>
        <v>0</v>
      </c>
      <c r="E678" s="363">
        <f>SUM(E679:E681)</f>
        <v>0</v>
      </c>
      <c r="F678" s="368"/>
    </row>
    <row r="679" spans="1:6" s="228" customFormat="1" ht="18.75" customHeight="1">
      <c r="A679" s="362" t="s">
        <v>571</v>
      </c>
      <c r="B679" s="363">
        <f t="shared" si="10"/>
        <v>0</v>
      </c>
      <c r="C679" s="364"/>
      <c r="D679" s="363"/>
      <c r="E679" s="363"/>
      <c r="F679" s="368"/>
    </row>
    <row r="680" spans="1:6" s="228" customFormat="1" ht="18.75" customHeight="1">
      <c r="A680" s="362" t="s">
        <v>572</v>
      </c>
      <c r="B680" s="363">
        <f t="shared" si="10"/>
        <v>0</v>
      </c>
      <c r="C680" s="364"/>
      <c r="D680" s="363"/>
      <c r="E680" s="363"/>
      <c r="F680" s="368"/>
    </row>
    <row r="681" spans="1:6" s="228" customFormat="1" ht="18.75" customHeight="1">
      <c r="A681" s="362" t="s">
        <v>573</v>
      </c>
      <c r="B681" s="363">
        <f t="shared" si="10"/>
        <v>121</v>
      </c>
      <c r="C681" s="364">
        <v>121</v>
      </c>
      <c r="D681" s="363"/>
      <c r="E681" s="363"/>
      <c r="F681" s="368"/>
    </row>
    <row r="682" spans="1:6" s="228" customFormat="1" ht="18.75" customHeight="1">
      <c r="A682" s="362" t="s">
        <v>574</v>
      </c>
      <c r="B682" s="363">
        <f t="shared" si="10"/>
        <v>2642</v>
      </c>
      <c r="C682" s="364">
        <f>SUM(C683:C686)</f>
        <v>2642</v>
      </c>
      <c r="D682" s="363">
        <f>SUM(D683:D686)</f>
        <v>0</v>
      </c>
      <c r="E682" s="363">
        <f>SUM(E683:E686)</f>
        <v>0</v>
      </c>
      <c r="F682" s="368"/>
    </row>
    <row r="683" spans="1:6" s="228" customFormat="1" ht="18.75" customHeight="1">
      <c r="A683" s="362" t="s">
        <v>575</v>
      </c>
      <c r="B683" s="363">
        <f t="shared" si="10"/>
        <v>1310</v>
      </c>
      <c r="C683" s="364">
        <v>1310</v>
      </c>
      <c r="D683" s="363"/>
      <c r="E683" s="363"/>
      <c r="F683" s="368"/>
    </row>
    <row r="684" spans="1:6" s="228" customFormat="1" ht="18.75" customHeight="1">
      <c r="A684" s="362" t="s">
        <v>576</v>
      </c>
      <c r="B684" s="363">
        <f t="shared" si="10"/>
        <v>1321</v>
      </c>
      <c r="C684" s="364">
        <v>1321</v>
      </c>
      <c r="D684" s="363"/>
      <c r="E684" s="363"/>
      <c r="F684" s="368"/>
    </row>
    <row r="685" spans="1:6" s="228" customFormat="1" ht="18.75" customHeight="1">
      <c r="A685" s="362" t="s">
        <v>577</v>
      </c>
      <c r="B685" s="363">
        <f t="shared" si="10"/>
        <v>1</v>
      </c>
      <c r="C685" s="364">
        <v>1</v>
      </c>
      <c r="D685" s="363"/>
      <c r="E685" s="363"/>
      <c r="F685" s="368"/>
    </row>
    <row r="686" spans="1:6" s="228" customFormat="1" ht="18.75" customHeight="1">
      <c r="A686" s="362" t="s">
        <v>578</v>
      </c>
      <c r="B686" s="363">
        <f t="shared" si="10"/>
        <v>10</v>
      </c>
      <c r="C686" s="364">
        <v>10</v>
      </c>
      <c r="D686" s="363"/>
      <c r="E686" s="363"/>
      <c r="F686" s="368"/>
    </row>
    <row r="687" spans="1:6" s="228" customFormat="1" ht="18.75" customHeight="1">
      <c r="A687" s="362" t="s">
        <v>579</v>
      </c>
      <c r="B687" s="363">
        <f t="shared" si="10"/>
        <v>747</v>
      </c>
      <c r="C687" s="364">
        <f>SUM(C688:C690)</f>
        <v>747</v>
      </c>
      <c r="D687" s="363">
        <f>SUM(D688:D690)</f>
        <v>0</v>
      </c>
      <c r="E687" s="363">
        <f>SUM(E688:E690)</f>
        <v>0</v>
      </c>
      <c r="F687" s="368"/>
    </row>
    <row r="688" spans="1:6" s="228" customFormat="1" ht="18.75" customHeight="1">
      <c r="A688" s="362" t="s">
        <v>580</v>
      </c>
      <c r="B688" s="363">
        <f t="shared" si="10"/>
        <v>1</v>
      </c>
      <c r="C688" s="364">
        <v>1</v>
      </c>
      <c r="D688" s="363"/>
      <c r="E688" s="363"/>
      <c r="F688" s="368"/>
    </row>
    <row r="689" spans="1:6" s="228" customFormat="1" ht="18.75" customHeight="1">
      <c r="A689" s="362" t="s">
        <v>581</v>
      </c>
      <c r="B689" s="363">
        <f t="shared" si="10"/>
        <v>745</v>
      </c>
      <c r="C689" s="364">
        <v>745</v>
      </c>
      <c r="D689" s="363"/>
      <c r="E689" s="363"/>
      <c r="F689" s="368"/>
    </row>
    <row r="690" spans="1:6" s="228" customFormat="1" ht="18.75" customHeight="1">
      <c r="A690" s="362" t="s">
        <v>582</v>
      </c>
      <c r="B690" s="363">
        <f t="shared" si="10"/>
        <v>1</v>
      </c>
      <c r="C690" s="364">
        <v>1</v>
      </c>
      <c r="D690" s="363"/>
      <c r="E690" s="363"/>
      <c r="F690" s="368"/>
    </row>
    <row r="691" spans="1:6" s="228" customFormat="1" ht="18.75" customHeight="1">
      <c r="A691" s="362" t="s">
        <v>583</v>
      </c>
      <c r="B691" s="363">
        <f t="shared" si="10"/>
        <v>0</v>
      </c>
      <c r="C691" s="364">
        <f>SUM(C692:C694)</f>
        <v>0</v>
      </c>
      <c r="D691" s="363"/>
      <c r="E691" s="363"/>
      <c r="F691" s="368"/>
    </row>
    <row r="692" spans="1:6" s="228" customFormat="1" ht="18.75" customHeight="1">
      <c r="A692" s="362" t="s">
        <v>584</v>
      </c>
      <c r="B692" s="363">
        <f t="shared" si="10"/>
        <v>0</v>
      </c>
      <c r="C692" s="364"/>
      <c r="D692" s="363"/>
      <c r="E692" s="363"/>
      <c r="F692" s="368"/>
    </row>
    <row r="693" spans="1:6" s="228" customFormat="1" ht="18.75" customHeight="1">
      <c r="A693" s="362" t="s">
        <v>585</v>
      </c>
      <c r="B693" s="363">
        <f t="shared" si="10"/>
        <v>0</v>
      </c>
      <c r="C693" s="364"/>
      <c r="D693" s="363"/>
      <c r="E693" s="363"/>
      <c r="F693" s="368"/>
    </row>
    <row r="694" spans="1:6" s="228" customFormat="1" ht="18.75" customHeight="1">
      <c r="A694" s="362" t="s">
        <v>586</v>
      </c>
      <c r="B694" s="363">
        <f t="shared" si="10"/>
        <v>0</v>
      </c>
      <c r="C694" s="364"/>
      <c r="D694" s="363"/>
      <c r="E694" s="363"/>
      <c r="F694" s="368"/>
    </row>
    <row r="695" spans="1:6" s="228" customFormat="1" ht="18.75" customHeight="1">
      <c r="A695" s="362" t="s">
        <v>587</v>
      </c>
      <c r="B695" s="363">
        <f t="shared" si="10"/>
        <v>0</v>
      </c>
      <c r="C695" s="364">
        <f>SUM(C696:C697)</f>
        <v>0</v>
      </c>
      <c r="D695" s="363">
        <f>SUM(D696:D697)</f>
        <v>0</v>
      </c>
      <c r="E695" s="363">
        <f>SUM(E696:E697)</f>
        <v>0</v>
      </c>
      <c r="F695" s="368"/>
    </row>
    <row r="696" spans="1:6" s="228" customFormat="1" ht="18.75" customHeight="1">
      <c r="A696" s="362" t="s">
        <v>588</v>
      </c>
      <c r="B696" s="363">
        <f t="shared" si="10"/>
        <v>0</v>
      </c>
      <c r="C696" s="364"/>
      <c r="D696" s="363"/>
      <c r="E696" s="363"/>
      <c r="F696" s="368"/>
    </row>
    <row r="697" spans="1:6" s="228" customFormat="1" ht="18.75" customHeight="1">
      <c r="A697" s="362" t="s">
        <v>589</v>
      </c>
      <c r="B697" s="363">
        <f t="shared" si="10"/>
        <v>0</v>
      </c>
      <c r="C697" s="364"/>
      <c r="D697" s="363"/>
      <c r="E697" s="363"/>
      <c r="F697" s="368"/>
    </row>
    <row r="698" spans="1:6" s="228" customFormat="1" ht="18.75" customHeight="1">
      <c r="A698" s="362" t="s">
        <v>590</v>
      </c>
      <c r="B698" s="363">
        <f t="shared" si="10"/>
        <v>122</v>
      </c>
      <c r="C698" s="364">
        <f>SUM(C699:C706)</f>
        <v>122</v>
      </c>
      <c r="D698" s="363">
        <f>SUM(D699:D706)</f>
        <v>0</v>
      </c>
      <c r="E698" s="363">
        <f>SUM(E699:E706)</f>
        <v>0</v>
      </c>
      <c r="F698" s="368"/>
    </row>
    <row r="699" spans="1:6" s="228" customFormat="1" ht="18.75" customHeight="1">
      <c r="A699" s="362" t="s">
        <v>76</v>
      </c>
      <c r="B699" s="363">
        <f t="shared" si="10"/>
        <v>93</v>
      </c>
      <c r="C699" s="364">
        <v>93</v>
      </c>
      <c r="D699" s="363"/>
      <c r="E699" s="363"/>
      <c r="F699" s="368"/>
    </row>
    <row r="700" spans="1:6" s="228" customFormat="1" ht="18.75" customHeight="1">
      <c r="A700" s="362" t="s">
        <v>77</v>
      </c>
      <c r="B700" s="363">
        <f t="shared" si="10"/>
        <v>12</v>
      </c>
      <c r="C700" s="364">
        <v>12</v>
      </c>
      <c r="D700" s="363"/>
      <c r="E700" s="363"/>
      <c r="F700" s="368"/>
    </row>
    <row r="701" spans="1:6" s="228" customFormat="1" ht="18.75" customHeight="1">
      <c r="A701" s="362" t="s">
        <v>78</v>
      </c>
      <c r="B701" s="363">
        <f t="shared" si="10"/>
        <v>0</v>
      </c>
      <c r="C701" s="364"/>
      <c r="D701" s="363"/>
      <c r="E701" s="363"/>
      <c r="F701" s="368"/>
    </row>
    <row r="702" spans="1:6" s="228" customFormat="1" ht="18.75" customHeight="1">
      <c r="A702" s="362" t="s">
        <v>118</v>
      </c>
      <c r="B702" s="363">
        <f t="shared" si="10"/>
        <v>0</v>
      </c>
      <c r="C702" s="364"/>
      <c r="D702" s="363"/>
      <c r="E702" s="363"/>
      <c r="F702" s="368"/>
    </row>
    <row r="703" spans="1:6" s="228" customFormat="1" ht="18.75" customHeight="1">
      <c r="A703" s="362" t="s">
        <v>591</v>
      </c>
      <c r="B703" s="363">
        <f t="shared" si="10"/>
        <v>0</v>
      </c>
      <c r="C703" s="364"/>
      <c r="D703" s="363"/>
      <c r="E703" s="363"/>
      <c r="F703" s="368"/>
    </row>
    <row r="704" spans="1:6" s="228" customFormat="1" ht="18.75" customHeight="1">
      <c r="A704" s="362" t="s">
        <v>592</v>
      </c>
      <c r="B704" s="363">
        <f t="shared" si="10"/>
        <v>0</v>
      </c>
      <c r="C704" s="364"/>
      <c r="D704" s="363"/>
      <c r="E704" s="363"/>
      <c r="F704" s="369"/>
    </row>
    <row r="705" spans="1:6" s="228" customFormat="1" ht="18.75" customHeight="1">
      <c r="A705" s="362" t="s">
        <v>85</v>
      </c>
      <c r="B705" s="363">
        <f t="shared" si="10"/>
        <v>0</v>
      </c>
      <c r="C705" s="364"/>
      <c r="D705" s="363"/>
      <c r="E705" s="363"/>
      <c r="F705" s="368"/>
    </row>
    <row r="706" spans="1:6" s="228" customFormat="1" ht="18.75" customHeight="1">
      <c r="A706" s="362" t="s">
        <v>593</v>
      </c>
      <c r="B706" s="363">
        <f t="shared" si="10"/>
        <v>17</v>
      </c>
      <c r="C706" s="364">
        <v>17</v>
      </c>
      <c r="D706" s="363"/>
      <c r="E706" s="363"/>
      <c r="F706" s="368"/>
    </row>
    <row r="707" spans="1:6" s="228" customFormat="1" ht="18.75" customHeight="1">
      <c r="A707" s="362" t="s">
        <v>594</v>
      </c>
      <c r="B707" s="363">
        <f t="shared" si="10"/>
        <v>0</v>
      </c>
      <c r="C707" s="364"/>
      <c r="D707" s="363"/>
      <c r="E707" s="363"/>
      <c r="F707" s="368"/>
    </row>
    <row r="708" spans="1:6" s="228" customFormat="1" ht="18.75" customHeight="1">
      <c r="A708" s="362" t="s">
        <v>595</v>
      </c>
      <c r="B708" s="363">
        <f t="shared" si="10"/>
        <v>0</v>
      </c>
      <c r="C708" s="364"/>
      <c r="D708" s="363"/>
      <c r="E708" s="363"/>
      <c r="F708" s="368"/>
    </row>
    <row r="709" spans="1:6" s="228" customFormat="1" ht="18.75" customHeight="1">
      <c r="A709" s="362" t="s">
        <v>596</v>
      </c>
      <c r="B709" s="363">
        <f t="shared" si="10"/>
        <v>0</v>
      </c>
      <c r="C709" s="364">
        <f>C710</f>
        <v>0</v>
      </c>
      <c r="D709" s="363"/>
      <c r="E709" s="363"/>
      <c r="F709" s="368"/>
    </row>
    <row r="710" spans="1:6" s="228" customFormat="1" ht="18.75" customHeight="1">
      <c r="A710" s="362" t="s">
        <v>597</v>
      </c>
      <c r="B710" s="363">
        <f t="shared" si="10"/>
        <v>0</v>
      </c>
      <c r="C710" s="364"/>
      <c r="D710" s="363"/>
      <c r="E710" s="363"/>
      <c r="F710" s="368"/>
    </row>
    <row r="711" spans="1:6" s="228" customFormat="1" ht="18.75" customHeight="1">
      <c r="A711" s="362" t="s">
        <v>598</v>
      </c>
      <c r="B711" s="363">
        <f t="shared" si="10"/>
        <v>967</v>
      </c>
      <c r="C711" s="364">
        <f>C712+C721+C725+C733+C739+C746+C752+C755+C758+C760+C762+C768+C770+C772+C787</f>
        <v>267</v>
      </c>
      <c r="D711" s="363">
        <f>D712+D721+D725+D733+D739+D746+D752++D755+D758+D760+D762+D768+D770+D772+D787</f>
        <v>700</v>
      </c>
      <c r="E711" s="363">
        <f>E712+E721+E725+E733+E739+E746+E752++E755+E758+E760+E762+E768+E770+E772+E787</f>
        <v>0</v>
      </c>
      <c r="F711" s="365"/>
    </row>
    <row r="712" spans="1:6" s="228" customFormat="1" ht="18.75" customHeight="1">
      <c r="A712" s="362" t="s">
        <v>599</v>
      </c>
      <c r="B712" s="363">
        <f aca="true" t="shared" si="11" ref="B712:B775">SUM(C712:E712)</f>
        <v>235</v>
      </c>
      <c r="C712" s="364">
        <f>SUM(C713:C720)</f>
        <v>235</v>
      </c>
      <c r="D712" s="363">
        <f>SUM(D713:D720)</f>
        <v>0</v>
      </c>
      <c r="E712" s="363">
        <f>SUM(E713:E720)</f>
        <v>0</v>
      </c>
      <c r="F712" s="368"/>
    </row>
    <row r="713" spans="1:6" s="228" customFormat="1" ht="18.75" customHeight="1">
      <c r="A713" s="362" t="s">
        <v>76</v>
      </c>
      <c r="B713" s="363">
        <f t="shared" si="11"/>
        <v>235</v>
      </c>
      <c r="C713" s="364">
        <v>235</v>
      </c>
      <c r="D713" s="363"/>
      <c r="E713" s="363"/>
      <c r="F713" s="368"/>
    </row>
    <row r="714" spans="1:6" s="228" customFormat="1" ht="18.75" customHeight="1">
      <c r="A714" s="362" t="s">
        <v>77</v>
      </c>
      <c r="B714" s="363">
        <f t="shared" si="11"/>
        <v>0</v>
      </c>
      <c r="C714" s="364"/>
      <c r="D714" s="363"/>
      <c r="E714" s="363"/>
      <c r="F714" s="368"/>
    </row>
    <row r="715" spans="1:6" s="228" customFormat="1" ht="18.75" customHeight="1">
      <c r="A715" s="362" t="s">
        <v>78</v>
      </c>
      <c r="B715" s="363">
        <f t="shared" si="11"/>
        <v>0</v>
      </c>
      <c r="C715" s="364"/>
      <c r="D715" s="363"/>
      <c r="E715" s="363"/>
      <c r="F715" s="368"/>
    </row>
    <row r="716" spans="1:6" s="228" customFormat="1" ht="18.75" customHeight="1">
      <c r="A716" s="362" t="s">
        <v>600</v>
      </c>
      <c r="B716" s="363">
        <f t="shared" si="11"/>
        <v>0</v>
      </c>
      <c r="C716" s="364"/>
      <c r="D716" s="363"/>
      <c r="E716" s="363"/>
      <c r="F716" s="368"/>
    </row>
    <row r="717" spans="1:6" s="228" customFormat="1" ht="18.75" customHeight="1">
      <c r="A717" s="362" t="s">
        <v>601</v>
      </c>
      <c r="B717" s="363">
        <f t="shared" si="11"/>
        <v>0</v>
      </c>
      <c r="C717" s="364"/>
      <c r="D717" s="363"/>
      <c r="E717" s="363"/>
      <c r="F717" s="368"/>
    </row>
    <row r="718" spans="1:6" s="228" customFormat="1" ht="18.75" customHeight="1">
      <c r="A718" s="362" t="s">
        <v>602</v>
      </c>
      <c r="B718" s="363">
        <f t="shared" si="11"/>
        <v>0</v>
      </c>
      <c r="C718" s="364"/>
      <c r="D718" s="363"/>
      <c r="E718" s="363"/>
      <c r="F718" s="368"/>
    </row>
    <row r="719" spans="1:6" s="228" customFormat="1" ht="18.75" customHeight="1">
      <c r="A719" s="362" t="s">
        <v>603</v>
      </c>
      <c r="B719" s="363">
        <f t="shared" si="11"/>
        <v>0</v>
      </c>
      <c r="C719" s="364"/>
      <c r="D719" s="363"/>
      <c r="E719" s="363"/>
      <c r="F719" s="368"/>
    </row>
    <row r="720" spans="1:6" s="228" customFormat="1" ht="18.75" customHeight="1">
      <c r="A720" s="362" t="s">
        <v>604</v>
      </c>
      <c r="B720" s="363">
        <f t="shared" si="11"/>
        <v>0</v>
      </c>
      <c r="C720" s="364"/>
      <c r="D720" s="363"/>
      <c r="E720" s="363"/>
      <c r="F720" s="368"/>
    </row>
    <row r="721" spans="1:6" s="228" customFormat="1" ht="18.75" customHeight="1">
      <c r="A721" s="362" t="s">
        <v>605</v>
      </c>
      <c r="B721" s="363">
        <f t="shared" si="11"/>
        <v>0</v>
      </c>
      <c r="C721" s="364"/>
      <c r="D721" s="363"/>
      <c r="E721" s="363"/>
      <c r="F721" s="368"/>
    </row>
    <row r="722" spans="1:6" s="228" customFormat="1" ht="18.75" customHeight="1">
      <c r="A722" s="362" t="s">
        <v>606</v>
      </c>
      <c r="B722" s="363">
        <f t="shared" si="11"/>
        <v>0</v>
      </c>
      <c r="C722" s="364"/>
      <c r="D722" s="363"/>
      <c r="E722" s="363"/>
      <c r="F722" s="368"/>
    </row>
    <row r="723" spans="1:6" s="228" customFormat="1" ht="18.75" customHeight="1">
      <c r="A723" s="362" t="s">
        <v>607</v>
      </c>
      <c r="B723" s="363">
        <f t="shared" si="11"/>
        <v>0</v>
      </c>
      <c r="C723" s="364"/>
      <c r="D723" s="363"/>
      <c r="E723" s="363"/>
      <c r="F723" s="368"/>
    </row>
    <row r="724" spans="1:6" s="228" customFormat="1" ht="18.75" customHeight="1">
      <c r="A724" s="362" t="s">
        <v>608</v>
      </c>
      <c r="B724" s="363">
        <f t="shared" si="11"/>
        <v>0</v>
      </c>
      <c r="C724" s="364"/>
      <c r="D724" s="363"/>
      <c r="E724" s="363"/>
      <c r="F724" s="368"/>
    </row>
    <row r="725" spans="1:6" s="228" customFormat="1" ht="18.75" customHeight="1">
      <c r="A725" s="362" t="s">
        <v>609</v>
      </c>
      <c r="B725" s="363">
        <f t="shared" si="11"/>
        <v>710</v>
      </c>
      <c r="C725" s="364">
        <f>SUM(C726:C732)</f>
        <v>10</v>
      </c>
      <c r="D725" s="363">
        <f>SUM(D726:D732)</f>
        <v>700</v>
      </c>
      <c r="E725" s="363">
        <f>SUM(E726:E732)</f>
        <v>0</v>
      </c>
      <c r="F725" s="370"/>
    </row>
    <row r="726" spans="1:6" s="228" customFormat="1" ht="18.75" customHeight="1">
      <c r="A726" s="362" t="s">
        <v>610</v>
      </c>
      <c r="B726" s="363">
        <f t="shared" si="11"/>
        <v>0</v>
      </c>
      <c r="C726" s="364"/>
      <c r="D726" s="363"/>
      <c r="E726" s="363"/>
      <c r="F726" s="368"/>
    </row>
    <row r="727" spans="1:6" s="228" customFormat="1" ht="18.75" customHeight="1">
      <c r="A727" s="362" t="s">
        <v>611</v>
      </c>
      <c r="B727" s="363">
        <f t="shared" si="11"/>
        <v>700</v>
      </c>
      <c r="C727" s="364"/>
      <c r="D727" s="363">
        <v>700</v>
      </c>
      <c r="E727" s="363"/>
      <c r="F727" s="368"/>
    </row>
    <row r="728" spans="1:6" s="228" customFormat="1" ht="18.75" customHeight="1">
      <c r="A728" s="362" t="s">
        <v>612</v>
      </c>
      <c r="B728" s="363">
        <f t="shared" si="11"/>
        <v>0</v>
      </c>
      <c r="C728" s="364"/>
      <c r="D728" s="363"/>
      <c r="E728" s="363"/>
      <c r="F728" s="368"/>
    </row>
    <row r="729" spans="1:6" s="228" customFormat="1" ht="18.75" customHeight="1">
      <c r="A729" s="362" t="s">
        <v>613</v>
      </c>
      <c r="B729" s="363">
        <f t="shared" si="11"/>
        <v>0</v>
      </c>
      <c r="C729" s="364"/>
      <c r="D729" s="363"/>
      <c r="E729" s="363"/>
      <c r="F729" s="368"/>
    </row>
    <row r="730" spans="1:6" s="228" customFormat="1" ht="18.75" customHeight="1">
      <c r="A730" s="362" t="s">
        <v>614</v>
      </c>
      <c r="B730" s="363">
        <f t="shared" si="11"/>
        <v>0</v>
      </c>
      <c r="C730" s="364"/>
      <c r="D730" s="363"/>
      <c r="E730" s="363"/>
      <c r="F730" s="368"/>
    </row>
    <row r="731" spans="1:6" s="228" customFormat="1" ht="18.75" customHeight="1">
      <c r="A731" s="362" t="s">
        <v>615</v>
      </c>
      <c r="B731" s="363">
        <f t="shared" si="11"/>
        <v>0</v>
      </c>
      <c r="C731" s="364"/>
      <c r="D731" s="363"/>
      <c r="E731" s="363"/>
      <c r="F731" s="368"/>
    </row>
    <row r="732" spans="1:6" s="228" customFormat="1" ht="18.75" customHeight="1">
      <c r="A732" s="362" t="s">
        <v>616</v>
      </c>
      <c r="B732" s="363">
        <f t="shared" si="11"/>
        <v>10</v>
      </c>
      <c r="C732" s="364">
        <v>10</v>
      </c>
      <c r="D732" s="363"/>
      <c r="E732" s="363"/>
      <c r="F732" s="368"/>
    </row>
    <row r="733" spans="1:6" s="228" customFormat="1" ht="18.75" customHeight="1">
      <c r="A733" s="362" t="s">
        <v>617</v>
      </c>
      <c r="B733" s="363">
        <f t="shared" si="11"/>
        <v>0</v>
      </c>
      <c r="C733" s="364">
        <f>SUM(C734:C738)</f>
        <v>0</v>
      </c>
      <c r="D733" s="363">
        <f>SUM(D734:D738)</f>
        <v>0</v>
      </c>
      <c r="E733" s="363">
        <f>SUM(E734:E738)</f>
        <v>0</v>
      </c>
      <c r="F733" s="368"/>
    </row>
    <row r="734" spans="1:6" s="228" customFormat="1" ht="18.75" customHeight="1">
      <c r="A734" s="362" t="s">
        <v>618</v>
      </c>
      <c r="B734" s="363">
        <f t="shared" si="11"/>
        <v>0</v>
      </c>
      <c r="C734" s="364"/>
      <c r="D734" s="363"/>
      <c r="E734" s="363"/>
      <c r="F734" s="368"/>
    </row>
    <row r="735" spans="1:6" s="228" customFormat="1" ht="18.75" customHeight="1">
      <c r="A735" s="362" t="s">
        <v>619</v>
      </c>
      <c r="B735" s="363">
        <f t="shared" si="11"/>
        <v>0</v>
      </c>
      <c r="C735" s="364"/>
      <c r="D735" s="363"/>
      <c r="E735" s="363"/>
      <c r="F735" s="368"/>
    </row>
    <row r="736" spans="1:6" s="228" customFormat="1" ht="18.75" customHeight="1">
      <c r="A736" s="362" t="s">
        <v>620</v>
      </c>
      <c r="B736" s="363">
        <f t="shared" si="11"/>
        <v>0</v>
      </c>
      <c r="C736" s="364"/>
      <c r="D736" s="363"/>
      <c r="E736" s="363"/>
      <c r="F736" s="368"/>
    </row>
    <row r="737" spans="1:6" s="228" customFormat="1" ht="18.75" customHeight="1">
      <c r="A737" s="362" t="s">
        <v>621</v>
      </c>
      <c r="B737" s="363">
        <f t="shared" si="11"/>
        <v>0</v>
      </c>
      <c r="C737" s="364"/>
      <c r="D737" s="363"/>
      <c r="E737" s="363"/>
      <c r="F737" s="368"/>
    </row>
    <row r="738" spans="1:6" s="228" customFormat="1" ht="18.75" customHeight="1">
      <c r="A738" s="362" t="s">
        <v>622</v>
      </c>
      <c r="B738" s="363">
        <f t="shared" si="11"/>
        <v>0</v>
      </c>
      <c r="C738" s="364"/>
      <c r="D738" s="363"/>
      <c r="E738" s="363"/>
      <c r="F738" s="368"/>
    </row>
    <row r="739" spans="1:6" s="228" customFormat="1" ht="18.75" customHeight="1">
      <c r="A739" s="362" t="s">
        <v>623</v>
      </c>
      <c r="B739" s="363">
        <f t="shared" si="11"/>
        <v>0</v>
      </c>
      <c r="C739" s="364"/>
      <c r="D739" s="363"/>
      <c r="E739" s="363"/>
      <c r="F739" s="368"/>
    </row>
    <row r="740" spans="1:6" s="228" customFormat="1" ht="18.75" customHeight="1">
      <c r="A740" s="362" t="s">
        <v>624</v>
      </c>
      <c r="B740" s="363">
        <f t="shared" si="11"/>
        <v>0</v>
      </c>
      <c r="C740" s="364"/>
      <c r="D740" s="363"/>
      <c r="E740" s="363"/>
      <c r="F740" s="368"/>
    </row>
    <row r="741" spans="1:6" s="228" customFormat="1" ht="18.75" customHeight="1">
      <c r="A741" s="362" t="s">
        <v>625</v>
      </c>
      <c r="B741" s="363">
        <f t="shared" si="11"/>
        <v>0</v>
      </c>
      <c r="C741" s="364"/>
      <c r="D741" s="363"/>
      <c r="E741" s="363"/>
      <c r="F741" s="368"/>
    </row>
    <row r="742" spans="1:6" s="228" customFormat="1" ht="18.75" customHeight="1">
      <c r="A742" s="362" t="s">
        <v>626</v>
      </c>
      <c r="B742" s="363">
        <f t="shared" si="11"/>
        <v>0</v>
      </c>
      <c r="C742" s="364"/>
      <c r="D742" s="363"/>
      <c r="E742" s="363"/>
      <c r="F742" s="368"/>
    </row>
    <row r="743" spans="1:6" s="228" customFormat="1" ht="18.75" customHeight="1">
      <c r="A743" s="362" t="s">
        <v>627</v>
      </c>
      <c r="B743" s="363">
        <f t="shared" si="11"/>
        <v>0</v>
      </c>
      <c r="C743" s="364"/>
      <c r="D743" s="363"/>
      <c r="E743" s="363"/>
      <c r="F743" s="368"/>
    </row>
    <row r="744" spans="1:6" s="228" customFormat="1" ht="18.75" customHeight="1">
      <c r="A744" s="362" t="s">
        <v>628</v>
      </c>
      <c r="B744" s="363">
        <f t="shared" si="11"/>
        <v>0</v>
      </c>
      <c r="C744" s="364"/>
      <c r="D744" s="363"/>
      <c r="E744" s="363"/>
      <c r="F744" s="368"/>
    </row>
    <row r="745" spans="1:6" s="228" customFormat="1" ht="18.75" customHeight="1">
      <c r="A745" s="362" t="s">
        <v>629</v>
      </c>
      <c r="B745" s="363">
        <f t="shared" si="11"/>
        <v>0</v>
      </c>
      <c r="C745" s="364"/>
      <c r="D745" s="363"/>
      <c r="E745" s="363"/>
      <c r="F745" s="368"/>
    </row>
    <row r="746" spans="1:6" s="228" customFormat="1" ht="18.75" customHeight="1">
      <c r="A746" s="362" t="s">
        <v>630</v>
      </c>
      <c r="B746" s="363">
        <f t="shared" si="11"/>
        <v>0</v>
      </c>
      <c r="C746" s="364"/>
      <c r="D746" s="363"/>
      <c r="E746" s="363"/>
      <c r="F746" s="368"/>
    </row>
    <row r="747" spans="1:6" s="228" customFormat="1" ht="18.75" customHeight="1">
      <c r="A747" s="362" t="s">
        <v>631</v>
      </c>
      <c r="B747" s="363">
        <f t="shared" si="11"/>
        <v>0</v>
      </c>
      <c r="C747" s="364"/>
      <c r="D747" s="363"/>
      <c r="E747" s="363"/>
      <c r="F747" s="368"/>
    </row>
    <row r="748" spans="1:6" s="228" customFormat="1" ht="18.75" customHeight="1">
      <c r="A748" s="362" t="s">
        <v>632</v>
      </c>
      <c r="B748" s="363">
        <f t="shared" si="11"/>
        <v>0</v>
      </c>
      <c r="C748" s="364"/>
      <c r="D748" s="363"/>
      <c r="E748" s="363"/>
      <c r="F748" s="368"/>
    </row>
    <row r="749" spans="1:6" s="228" customFormat="1" ht="18.75" customHeight="1">
      <c r="A749" s="362" t="s">
        <v>633</v>
      </c>
      <c r="B749" s="363">
        <f t="shared" si="11"/>
        <v>0</v>
      </c>
      <c r="C749" s="364"/>
      <c r="D749" s="363"/>
      <c r="E749" s="363"/>
      <c r="F749" s="368"/>
    </row>
    <row r="750" spans="1:6" s="228" customFormat="1" ht="18.75" customHeight="1">
      <c r="A750" s="362" t="s">
        <v>634</v>
      </c>
      <c r="B750" s="363">
        <f t="shared" si="11"/>
        <v>0</v>
      </c>
      <c r="C750" s="364"/>
      <c r="D750" s="363"/>
      <c r="E750" s="363"/>
      <c r="F750" s="368"/>
    </row>
    <row r="751" spans="1:6" s="228" customFormat="1" ht="18.75" customHeight="1">
      <c r="A751" s="362" t="s">
        <v>635</v>
      </c>
      <c r="B751" s="363">
        <f t="shared" si="11"/>
        <v>0</v>
      </c>
      <c r="C751" s="364"/>
      <c r="D751" s="363"/>
      <c r="E751" s="363"/>
      <c r="F751" s="368"/>
    </row>
    <row r="752" spans="1:6" s="228" customFormat="1" ht="18.75" customHeight="1">
      <c r="A752" s="362" t="s">
        <v>636</v>
      </c>
      <c r="B752" s="363">
        <f t="shared" si="11"/>
        <v>0</v>
      </c>
      <c r="C752" s="364"/>
      <c r="D752" s="363"/>
      <c r="E752" s="363"/>
      <c r="F752" s="368"/>
    </row>
    <row r="753" spans="1:6" s="228" customFormat="1" ht="18.75" customHeight="1">
      <c r="A753" s="362" t="s">
        <v>637</v>
      </c>
      <c r="B753" s="363">
        <f t="shared" si="11"/>
        <v>0</v>
      </c>
      <c r="C753" s="364"/>
      <c r="D753" s="363"/>
      <c r="E753" s="363"/>
      <c r="F753" s="369"/>
    </row>
    <row r="754" spans="1:6" s="228" customFormat="1" ht="18.75" customHeight="1">
      <c r="A754" s="362" t="s">
        <v>638</v>
      </c>
      <c r="B754" s="363">
        <f t="shared" si="11"/>
        <v>0</v>
      </c>
      <c r="C754" s="364"/>
      <c r="D754" s="363"/>
      <c r="E754" s="363"/>
      <c r="F754" s="369"/>
    </row>
    <row r="755" spans="1:6" s="228" customFormat="1" ht="18.75" customHeight="1">
      <c r="A755" s="362" t="s">
        <v>639</v>
      </c>
      <c r="B755" s="363">
        <f t="shared" si="11"/>
        <v>0</v>
      </c>
      <c r="C755" s="364"/>
      <c r="D755" s="363"/>
      <c r="E755" s="363"/>
      <c r="F755" s="369"/>
    </row>
    <row r="756" spans="1:6" s="228" customFormat="1" ht="18.75" customHeight="1">
      <c r="A756" s="362" t="s">
        <v>640</v>
      </c>
      <c r="B756" s="363">
        <f t="shared" si="11"/>
        <v>0</v>
      </c>
      <c r="C756" s="364"/>
      <c r="D756" s="363"/>
      <c r="E756" s="363"/>
      <c r="F756" s="368"/>
    </row>
    <row r="757" spans="1:6" s="228" customFormat="1" ht="18.75" customHeight="1">
      <c r="A757" s="362" t="s">
        <v>641</v>
      </c>
      <c r="B757" s="363">
        <f t="shared" si="11"/>
        <v>0</v>
      </c>
      <c r="C757" s="364"/>
      <c r="D757" s="363"/>
      <c r="E757" s="363"/>
      <c r="F757" s="368"/>
    </row>
    <row r="758" spans="1:6" s="228" customFormat="1" ht="18.75" customHeight="1">
      <c r="A758" s="362" t="s">
        <v>642</v>
      </c>
      <c r="B758" s="363">
        <f t="shared" si="11"/>
        <v>0</v>
      </c>
      <c r="C758" s="364"/>
      <c r="D758" s="363"/>
      <c r="E758" s="363"/>
      <c r="F758" s="368"/>
    </row>
    <row r="759" spans="1:6" s="228" customFormat="1" ht="18.75" customHeight="1">
      <c r="A759" s="362" t="s">
        <v>643</v>
      </c>
      <c r="B759" s="363">
        <f t="shared" si="11"/>
        <v>0</v>
      </c>
      <c r="C759" s="364"/>
      <c r="D759" s="363"/>
      <c r="E759" s="363"/>
      <c r="F759" s="368"/>
    </row>
    <row r="760" spans="1:6" s="228" customFormat="1" ht="18.75" customHeight="1">
      <c r="A760" s="362" t="s">
        <v>644</v>
      </c>
      <c r="B760" s="363">
        <f t="shared" si="11"/>
        <v>0</v>
      </c>
      <c r="C760" s="364"/>
      <c r="D760" s="363"/>
      <c r="E760" s="363"/>
      <c r="F760" s="368"/>
    </row>
    <row r="761" spans="1:6" s="228" customFormat="1" ht="18.75" customHeight="1">
      <c r="A761" s="362" t="s">
        <v>645</v>
      </c>
      <c r="B761" s="363">
        <f t="shared" si="11"/>
        <v>0</v>
      </c>
      <c r="C761" s="364"/>
      <c r="D761" s="363"/>
      <c r="E761" s="363"/>
      <c r="F761" s="368"/>
    </row>
    <row r="762" spans="1:6" s="228" customFormat="1" ht="18.75" customHeight="1">
      <c r="A762" s="362" t="s">
        <v>646</v>
      </c>
      <c r="B762" s="363">
        <f t="shared" si="11"/>
        <v>22</v>
      </c>
      <c r="C762" s="364">
        <f>SUM(C763:C767)</f>
        <v>22</v>
      </c>
      <c r="D762" s="363">
        <f>SUM(D763:D767)</f>
        <v>0</v>
      </c>
      <c r="E762" s="363">
        <f>SUM(E763:E767)</f>
        <v>0</v>
      </c>
      <c r="F762" s="368"/>
    </row>
    <row r="763" spans="1:6" s="228" customFormat="1" ht="18.75" customHeight="1">
      <c r="A763" s="362" t="s">
        <v>647</v>
      </c>
      <c r="B763" s="363">
        <f t="shared" si="11"/>
        <v>10</v>
      </c>
      <c r="C763" s="364">
        <v>10</v>
      </c>
      <c r="D763" s="363"/>
      <c r="E763" s="363"/>
      <c r="F763" s="368"/>
    </row>
    <row r="764" spans="1:6" s="228" customFormat="1" ht="18.75" customHeight="1">
      <c r="A764" s="362" t="s">
        <v>648</v>
      </c>
      <c r="B764" s="363">
        <f t="shared" si="11"/>
        <v>10</v>
      </c>
      <c r="C764" s="364">
        <v>10</v>
      </c>
      <c r="D764" s="363"/>
      <c r="E764" s="363"/>
      <c r="F764" s="368"/>
    </row>
    <row r="765" spans="1:6" s="228" customFormat="1" ht="18.75" customHeight="1">
      <c r="A765" s="362" t="s">
        <v>649</v>
      </c>
      <c r="B765" s="363">
        <f t="shared" si="11"/>
        <v>2</v>
      </c>
      <c r="C765" s="364">
        <v>2</v>
      </c>
      <c r="D765" s="363"/>
      <c r="E765" s="363"/>
      <c r="F765" s="368"/>
    </row>
    <row r="766" spans="1:6" s="228" customFormat="1" ht="18.75" customHeight="1">
      <c r="A766" s="362" t="s">
        <v>650</v>
      </c>
      <c r="B766" s="363">
        <f t="shared" si="11"/>
        <v>0</v>
      </c>
      <c r="C766" s="364"/>
      <c r="D766" s="363"/>
      <c r="E766" s="363"/>
      <c r="F766" s="368"/>
    </row>
    <row r="767" spans="1:6" s="228" customFormat="1" ht="18.75" customHeight="1">
      <c r="A767" s="362" t="s">
        <v>651</v>
      </c>
      <c r="B767" s="363">
        <f t="shared" si="11"/>
        <v>0</v>
      </c>
      <c r="C767" s="364"/>
      <c r="D767" s="363"/>
      <c r="E767" s="363"/>
      <c r="F767" s="368"/>
    </row>
    <row r="768" spans="1:6" s="228" customFormat="1" ht="18.75" customHeight="1">
      <c r="A768" s="362" t="s">
        <v>652</v>
      </c>
      <c r="B768" s="363">
        <f t="shared" si="11"/>
        <v>0</v>
      </c>
      <c r="C768" s="364"/>
      <c r="D768" s="363"/>
      <c r="E768" s="363"/>
      <c r="F768" s="368"/>
    </row>
    <row r="769" spans="1:6" s="228" customFormat="1" ht="18.75" customHeight="1">
      <c r="A769" s="362" t="s">
        <v>653</v>
      </c>
      <c r="B769" s="363">
        <f t="shared" si="11"/>
        <v>0</v>
      </c>
      <c r="C769" s="364"/>
      <c r="D769" s="363"/>
      <c r="E769" s="363"/>
      <c r="F769" s="368"/>
    </row>
    <row r="770" spans="1:6" s="228" customFormat="1" ht="18.75" customHeight="1">
      <c r="A770" s="362" t="s">
        <v>654</v>
      </c>
      <c r="B770" s="363">
        <f t="shared" si="11"/>
        <v>0</v>
      </c>
      <c r="C770" s="364"/>
      <c r="D770" s="363"/>
      <c r="E770" s="363"/>
      <c r="F770" s="368"/>
    </row>
    <row r="771" spans="1:6" s="228" customFormat="1" ht="18.75" customHeight="1">
      <c r="A771" s="362" t="s">
        <v>655</v>
      </c>
      <c r="B771" s="363">
        <f t="shared" si="11"/>
        <v>0</v>
      </c>
      <c r="C771" s="364"/>
      <c r="D771" s="363"/>
      <c r="E771" s="363"/>
      <c r="F771" s="368"/>
    </row>
    <row r="772" spans="1:6" s="228" customFormat="1" ht="18.75" customHeight="1">
      <c r="A772" s="362" t="s">
        <v>656</v>
      </c>
      <c r="B772" s="363">
        <f t="shared" si="11"/>
        <v>0</v>
      </c>
      <c r="C772" s="364"/>
      <c r="D772" s="363"/>
      <c r="E772" s="363"/>
      <c r="F772" s="368"/>
    </row>
    <row r="773" spans="1:6" s="228" customFormat="1" ht="18.75" customHeight="1">
      <c r="A773" s="362" t="s">
        <v>76</v>
      </c>
      <c r="B773" s="363">
        <f t="shared" si="11"/>
        <v>0</v>
      </c>
      <c r="C773" s="364"/>
      <c r="D773" s="363"/>
      <c r="E773" s="363"/>
      <c r="F773" s="368"/>
    </row>
    <row r="774" spans="1:6" s="228" customFormat="1" ht="18.75" customHeight="1">
      <c r="A774" s="362" t="s">
        <v>77</v>
      </c>
      <c r="B774" s="363">
        <f t="shared" si="11"/>
        <v>0</v>
      </c>
      <c r="C774" s="364"/>
      <c r="D774" s="363"/>
      <c r="E774" s="363"/>
      <c r="F774" s="368"/>
    </row>
    <row r="775" spans="1:6" s="228" customFormat="1" ht="18.75" customHeight="1">
      <c r="A775" s="362" t="s">
        <v>78</v>
      </c>
      <c r="B775" s="363">
        <f t="shared" si="11"/>
        <v>0</v>
      </c>
      <c r="C775" s="364"/>
      <c r="D775" s="363"/>
      <c r="E775" s="363"/>
      <c r="F775" s="368"/>
    </row>
    <row r="776" spans="1:6" s="228" customFormat="1" ht="18.75" customHeight="1">
      <c r="A776" s="362" t="s">
        <v>657</v>
      </c>
      <c r="B776" s="363">
        <f aca="true" t="shared" si="12" ref="B776:B839">SUM(C776:E776)</f>
        <v>0</v>
      </c>
      <c r="C776" s="364"/>
      <c r="D776" s="363"/>
      <c r="E776" s="363"/>
      <c r="F776" s="368"/>
    </row>
    <row r="777" spans="1:6" s="228" customFormat="1" ht="18.75" customHeight="1">
      <c r="A777" s="362" t="s">
        <v>658</v>
      </c>
      <c r="B777" s="363">
        <f t="shared" si="12"/>
        <v>0</v>
      </c>
      <c r="C777" s="364"/>
      <c r="D777" s="363"/>
      <c r="E777" s="363"/>
      <c r="F777" s="368"/>
    </row>
    <row r="778" spans="1:6" s="228" customFormat="1" ht="18.75" customHeight="1">
      <c r="A778" s="362" t="s">
        <v>659</v>
      </c>
      <c r="B778" s="363">
        <f t="shared" si="12"/>
        <v>0</v>
      </c>
      <c r="C778" s="364"/>
      <c r="D778" s="363"/>
      <c r="E778" s="363"/>
      <c r="F778" s="368"/>
    </row>
    <row r="779" spans="1:6" s="228" customFormat="1" ht="18.75" customHeight="1">
      <c r="A779" s="362" t="s">
        <v>660</v>
      </c>
      <c r="B779" s="363">
        <f t="shared" si="12"/>
        <v>0</v>
      </c>
      <c r="C779" s="364"/>
      <c r="D779" s="363"/>
      <c r="E779" s="363"/>
      <c r="F779" s="368"/>
    </row>
    <row r="780" spans="1:6" s="228" customFormat="1" ht="18.75" customHeight="1">
      <c r="A780" s="362" t="s">
        <v>661</v>
      </c>
      <c r="B780" s="363">
        <f t="shared" si="12"/>
        <v>0</v>
      </c>
      <c r="C780" s="364"/>
      <c r="D780" s="363"/>
      <c r="E780" s="363"/>
      <c r="F780" s="368"/>
    </row>
    <row r="781" spans="1:6" s="228" customFormat="1" ht="18.75" customHeight="1">
      <c r="A781" s="362" t="s">
        <v>662</v>
      </c>
      <c r="B781" s="363">
        <f t="shared" si="12"/>
        <v>0</v>
      </c>
      <c r="C781" s="364"/>
      <c r="D781" s="363"/>
      <c r="E781" s="363"/>
      <c r="F781" s="368"/>
    </row>
    <row r="782" spans="1:6" s="228" customFormat="1" ht="18.75" customHeight="1">
      <c r="A782" s="362" t="s">
        <v>663</v>
      </c>
      <c r="B782" s="363">
        <f t="shared" si="12"/>
        <v>0</v>
      </c>
      <c r="C782" s="364"/>
      <c r="D782" s="363"/>
      <c r="E782" s="363"/>
      <c r="F782" s="368"/>
    </row>
    <row r="783" spans="1:6" s="228" customFormat="1" ht="18.75" customHeight="1">
      <c r="A783" s="362" t="s">
        <v>118</v>
      </c>
      <c r="B783" s="363">
        <f t="shared" si="12"/>
        <v>0</v>
      </c>
      <c r="C783" s="364"/>
      <c r="D783" s="363"/>
      <c r="E783" s="363"/>
      <c r="F783" s="368"/>
    </row>
    <row r="784" spans="1:6" s="228" customFormat="1" ht="18.75" customHeight="1">
      <c r="A784" s="362" t="s">
        <v>664</v>
      </c>
      <c r="B784" s="363">
        <f t="shared" si="12"/>
        <v>0</v>
      </c>
      <c r="C784" s="364"/>
      <c r="D784" s="363"/>
      <c r="E784" s="363"/>
      <c r="F784" s="368"/>
    </row>
    <row r="785" spans="1:6" s="228" customFormat="1" ht="18.75" customHeight="1">
      <c r="A785" s="362" t="s">
        <v>85</v>
      </c>
      <c r="B785" s="363">
        <f t="shared" si="12"/>
        <v>0</v>
      </c>
      <c r="C785" s="364"/>
      <c r="D785" s="363"/>
      <c r="E785" s="363"/>
      <c r="F785" s="368"/>
    </row>
    <row r="786" spans="1:6" s="228" customFormat="1" ht="18.75" customHeight="1">
      <c r="A786" s="362" t="s">
        <v>665</v>
      </c>
      <c r="B786" s="363">
        <f t="shared" si="12"/>
        <v>0</v>
      </c>
      <c r="C786" s="364"/>
      <c r="D786" s="363"/>
      <c r="E786" s="363"/>
      <c r="F786" s="368"/>
    </row>
    <row r="787" spans="1:6" s="228" customFormat="1" ht="18.75" customHeight="1">
      <c r="A787" s="362" t="s">
        <v>666</v>
      </c>
      <c r="B787" s="363">
        <f t="shared" si="12"/>
        <v>0</v>
      </c>
      <c r="C787" s="364"/>
      <c r="D787" s="363"/>
      <c r="E787" s="363"/>
      <c r="F787" s="368"/>
    </row>
    <row r="788" spans="1:6" s="228" customFormat="1" ht="18.75" customHeight="1">
      <c r="A788" s="362" t="s">
        <v>667</v>
      </c>
      <c r="B788" s="363">
        <f t="shared" si="12"/>
        <v>0</v>
      </c>
      <c r="C788" s="364"/>
      <c r="D788" s="363"/>
      <c r="E788" s="363"/>
      <c r="F788" s="368"/>
    </row>
    <row r="789" spans="1:6" s="228" customFormat="1" ht="18.75" customHeight="1">
      <c r="A789" s="362" t="s">
        <v>668</v>
      </c>
      <c r="B789" s="363">
        <f t="shared" si="12"/>
        <v>2562</v>
      </c>
      <c r="C789" s="364">
        <f>C790+C801+C803+C806+C808+C810</f>
        <v>2562</v>
      </c>
      <c r="D789" s="363"/>
      <c r="E789" s="363"/>
      <c r="F789" s="365"/>
    </row>
    <row r="790" spans="1:6" s="228" customFormat="1" ht="18.75" customHeight="1">
      <c r="A790" s="362" t="s">
        <v>669</v>
      </c>
      <c r="B790" s="363">
        <f t="shared" si="12"/>
        <v>887</v>
      </c>
      <c r="C790" s="364">
        <f>SUM(C791:C800)</f>
        <v>887</v>
      </c>
      <c r="D790" s="363">
        <f>SUM(D791:D800)</f>
        <v>0</v>
      </c>
      <c r="E790" s="363">
        <f>SUM(E791:E800)</f>
        <v>0</v>
      </c>
      <c r="F790" s="368"/>
    </row>
    <row r="791" spans="1:6" s="228" customFormat="1" ht="18.75" customHeight="1">
      <c r="A791" s="362" t="s">
        <v>76</v>
      </c>
      <c r="B791" s="363">
        <f t="shared" si="12"/>
        <v>706</v>
      </c>
      <c r="C791" s="364">
        <v>706</v>
      </c>
      <c r="D791" s="363"/>
      <c r="E791" s="363"/>
      <c r="F791" s="368"/>
    </row>
    <row r="792" spans="1:6" s="228" customFormat="1" ht="18.75" customHeight="1">
      <c r="A792" s="362" t="s">
        <v>77</v>
      </c>
      <c r="B792" s="363">
        <f t="shared" si="12"/>
        <v>9</v>
      </c>
      <c r="C792" s="364">
        <v>9</v>
      </c>
      <c r="D792" s="363"/>
      <c r="E792" s="363"/>
      <c r="F792" s="368"/>
    </row>
    <row r="793" spans="1:6" s="228" customFormat="1" ht="18.75" customHeight="1">
      <c r="A793" s="362" t="s">
        <v>78</v>
      </c>
      <c r="B793" s="363">
        <f t="shared" si="12"/>
        <v>0</v>
      </c>
      <c r="C793" s="364"/>
      <c r="D793" s="363"/>
      <c r="E793" s="363"/>
      <c r="F793" s="368"/>
    </row>
    <row r="794" spans="1:6" s="228" customFormat="1" ht="18.75" customHeight="1">
      <c r="A794" s="362" t="s">
        <v>670</v>
      </c>
      <c r="B794" s="363">
        <f t="shared" si="12"/>
        <v>100</v>
      </c>
      <c r="C794" s="364">
        <v>100</v>
      </c>
      <c r="D794" s="363"/>
      <c r="E794" s="363"/>
      <c r="F794" s="368"/>
    </row>
    <row r="795" spans="1:6" s="228" customFormat="1" ht="18.75" customHeight="1">
      <c r="A795" s="362" t="s">
        <v>671</v>
      </c>
      <c r="B795" s="363">
        <f t="shared" si="12"/>
        <v>0</v>
      </c>
      <c r="C795" s="364"/>
      <c r="D795" s="363"/>
      <c r="E795" s="363"/>
      <c r="F795" s="368"/>
    </row>
    <row r="796" spans="1:6" s="228" customFormat="1" ht="18.75" customHeight="1">
      <c r="A796" s="362" t="s">
        <v>672</v>
      </c>
      <c r="B796" s="363">
        <f t="shared" si="12"/>
        <v>0</v>
      </c>
      <c r="C796" s="364"/>
      <c r="D796" s="363"/>
      <c r="E796" s="363"/>
      <c r="F796" s="368"/>
    </row>
    <row r="797" spans="1:6" s="228" customFormat="1" ht="18.75" customHeight="1">
      <c r="A797" s="362" t="s">
        <v>673</v>
      </c>
      <c r="B797" s="363">
        <f t="shared" si="12"/>
        <v>0</v>
      </c>
      <c r="C797" s="364"/>
      <c r="D797" s="363"/>
      <c r="E797" s="363"/>
      <c r="F797" s="368"/>
    </row>
    <row r="798" spans="1:6" s="228" customFormat="1" ht="18.75" customHeight="1">
      <c r="A798" s="362" t="s">
        <v>674</v>
      </c>
      <c r="B798" s="363">
        <f t="shared" si="12"/>
        <v>0</v>
      </c>
      <c r="C798" s="364"/>
      <c r="D798" s="363"/>
      <c r="E798" s="363"/>
      <c r="F798" s="368"/>
    </row>
    <row r="799" spans="1:6" s="228" customFormat="1" ht="18.75" customHeight="1">
      <c r="A799" s="362" t="s">
        <v>675</v>
      </c>
      <c r="B799" s="363">
        <f t="shared" si="12"/>
        <v>0</v>
      </c>
      <c r="C799" s="364"/>
      <c r="D799" s="363"/>
      <c r="E799" s="363"/>
      <c r="F799" s="368"/>
    </row>
    <row r="800" spans="1:6" s="228" customFormat="1" ht="18.75" customHeight="1">
      <c r="A800" s="362" t="s">
        <v>676</v>
      </c>
      <c r="B800" s="363">
        <f t="shared" si="12"/>
        <v>72</v>
      </c>
      <c r="C800" s="364">
        <v>72</v>
      </c>
      <c r="D800" s="363"/>
      <c r="E800" s="363"/>
      <c r="F800" s="368"/>
    </row>
    <row r="801" spans="1:6" s="228" customFormat="1" ht="18.75" customHeight="1">
      <c r="A801" s="362" t="s">
        <v>677</v>
      </c>
      <c r="B801" s="363">
        <f t="shared" si="12"/>
        <v>100</v>
      </c>
      <c r="C801" s="364">
        <f>C802</f>
        <v>100</v>
      </c>
      <c r="D801" s="363"/>
      <c r="E801" s="363"/>
      <c r="F801" s="368"/>
    </row>
    <row r="802" spans="1:6" s="228" customFormat="1" ht="18.75" customHeight="1">
      <c r="A802" s="362" t="s">
        <v>678</v>
      </c>
      <c r="B802" s="363">
        <f t="shared" si="12"/>
        <v>100</v>
      </c>
      <c r="C802" s="364">
        <v>100</v>
      </c>
      <c r="D802" s="363"/>
      <c r="E802" s="363"/>
      <c r="F802" s="368"/>
    </row>
    <row r="803" spans="1:6" s="228" customFormat="1" ht="18.75" customHeight="1">
      <c r="A803" s="362" t="s">
        <v>679</v>
      </c>
      <c r="B803" s="363">
        <f t="shared" si="12"/>
        <v>244</v>
      </c>
      <c r="C803" s="364">
        <f>SUM(C804:C805)</f>
        <v>244</v>
      </c>
      <c r="D803" s="363">
        <f>SUM(D804:D805)</f>
        <v>0</v>
      </c>
      <c r="E803" s="363">
        <f>SUM(E804:E805)</f>
        <v>0</v>
      </c>
      <c r="F803" s="368"/>
    </row>
    <row r="804" spans="1:6" s="228" customFormat="1" ht="18.75" customHeight="1">
      <c r="A804" s="362" t="s">
        <v>680</v>
      </c>
      <c r="B804" s="363">
        <f t="shared" si="12"/>
        <v>50</v>
      </c>
      <c r="C804" s="364">
        <v>50</v>
      </c>
      <c r="D804" s="363"/>
      <c r="E804" s="363"/>
      <c r="F804" s="368"/>
    </row>
    <row r="805" spans="1:6" s="228" customFormat="1" ht="18.75" customHeight="1">
      <c r="A805" s="362" t="s">
        <v>681</v>
      </c>
      <c r="B805" s="363">
        <f t="shared" si="12"/>
        <v>194</v>
      </c>
      <c r="C805" s="364">
        <v>194</v>
      </c>
      <c r="D805" s="363"/>
      <c r="E805" s="363"/>
      <c r="F805" s="371"/>
    </row>
    <row r="806" spans="1:6" s="228" customFormat="1" ht="18.75" customHeight="1">
      <c r="A806" s="362" t="s">
        <v>682</v>
      </c>
      <c r="B806" s="363">
        <f t="shared" si="12"/>
        <v>1331</v>
      </c>
      <c r="C806" s="364">
        <f>C807</f>
        <v>1331</v>
      </c>
      <c r="D806" s="363">
        <f>D807</f>
        <v>0</v>
      </c>
      <c r="E806" s="363">
        <f>E807</f>
        <v>0</v>
      </c>
      <c r="F806" s="371"/>
    </row>
    <row r="807" spans="1:6" s="228" customFormat="1" ht="18.75" customHeight="1">
      <c r="A807" s="362" t="s">
        <v>683</v>
      </c>
      <c r="B807" s="363">
        <f t="shared" si="12"/>
        <v>1331</v>
      </c>
      <c r="C807" s="364">
        <v>1331</v>
      </c>
      <c r="D807" s="363"/>
      <c r="E807" s="363"/>
      <c r="F807" s="371"/>
    </row>
    <row r="808" spans="1:6" s="228" customFormat="1" ht="18.75" customHeight="1">
      <c r="A808" s="362" t="s">
        <v>684</v>
      </c>
      <c r="B808" s="363">
        <f t="shared" si="12"/>
        <v>0</v>
      </c>
      <c r="C808" s="364"/>
      <c r="D808" s="363"/>
      <c r="E808" s="363"/>
      <c r="F808" s="368"/>
    </row>
    <row r="809" spans="1:6" s="228" customFormat="1" ht="18.75" customHeight="1">
      <c r="A809" s="362" t="s">
        <v>685</v>
      </c>
      <c r="B809" s="363">
        <f t="shared" si="12"/>
        <v>0</v>
      </c>
      <c r="C809" s="364"/>
      <c r="D809" s="363"/>
      <c r="E809" s="363"/>
      <c r="F809" s="368"/>
    </row>
    <row r="810" spans="1:6" s="228" customFormat="1" ht="18.75" customHeight="1">
      <c r="A810" s="362" t="s">
        <v>686</v>
      </c>
      <c r="B810" s="363">
        <f t="shared" si="12"/>
        <v>0</v>
      </c>
      <c r="C810" s="364">
        <f>C811</f>
        <v>0</v>
      </c>
      <c r="D810" s="363"/>
      <c r="E810" s="363"/>
      <c r="F810" s="368"/>
    </row>
    <row r="811" spans="1:6" s="228" customFormat="1" ht="18.75" customHeight="1">
      <c r="A811" s="362" t="s">
        <v>687</v>
      </c>
      <c r="B811" s="363">
        <f t="shared" si="12"/>
        <v>0</v>
      </c>
      <c r="C811" s="364"/>
      <c r="D811" s="363"/>
      <c r="E811" s="363"/>
      <c r="F811" s="368"/>
    </row>
    <row r="812" spans="1:6" s="228" customFormat="1" ht="18.75" customHeight="1">
      <c r="A812" s="362" t="s">
        <v>688</v>
      </c>
      <c r="B812" s="363">
        <f t="shared" si="12"/>
        <v>26646</v>
      </c>
      <c r="C812" s="364">
        <f>C813+C838+C863+C889+C900+C911+C917+C924+C931+C933</f>
        <v>14377</v>
      </c>
      <c r="D812" s="363">
        <f>D813+D838+D863+D889+D900+D911+D917+D924+D931+D933</f>
        <v>12269</v>
      </c>
      <c r="E812" s="363">
        <f>E813+E838+E863+E889+E900+E911+E917+E924+E931+E933</f>
        <v>0</v>
      </c>
      <c r="F812" s="365"/>
    </row>
    <row r="813" spans="1:6" s="228" customFormat="1" ht="18.75" customHeight="1">
      <c r="A813" s="362" t="s">
        <v>1261</v>
      </c>
      <c r="B813" s="363">
        <f t="shared" si="12"/>
        <v>2982</v>
      </c>
      <c r="C813" s="364">
        <f>SUM(C814:C837)</f>
        <v>2982</v>
      </c>
      <c r="D813" s="363">
        <f>SUM(D814:D837)</f>
        <v>0</v>
      </c>
      <c r="E813" s="363">
        <f>SUM(E814:E837)</f>
        <v>0</v>
      </c>
      <c r="F813" s="372"/>
    </row>
    <row r="814" spans="1:6" s="228" customFormat="1" ht="18.75" customHeight="1">
      <c r="A814" s="362" t="s">
        <v>76</v>
      </c>
      <c r="B814" s="363">
        <f t="shared" si="12"/>
        <v>2135</v>
      </c>
      <c r="C814" s="364">
        <v>2135</v>
      </c>
      <c r="D814" s="363"/>
      <c r="E814" s="363"/>
      <c r="F814" s="371"/>
    </row>
    <row r="815" spans="1:6" s="228" customFormat="1" ht="18.75" customHeight="1">
      <c r="A815" s="362" t="s">
        <v>77</v>
      </c>
      <c r="B815" s="363">
        <f t="shared" si="12"/>
        <v>88</v>
      </c>
      <c r="C815" s="364">
        <v>88</v>
      </c>
      <c r="D815" s="363"/>
      <c r="E815" s="363"/>
      <c r="F815" s="371"/>
    </row>
    <row r="816" spans="1:6" s="228" customFormat="1" ht="18.75" customHeight="1">
      <c r="A816" s="362" t="s">
        <v>78</v>
      </c>
      <c r="B816" s="363">
        <f t="shared" si="12"/>
        <v>0</v>
      </c>
      <c r="C816" s="364"/>
      <c r="D816" s="363"/>
      <c r="E816" s="363"/>
      <c r="F816" s="372"/>
    </row>
    <row r="817" spans="1:6" s="265" customFormat="1" ht="18.75" customHeight="1">
      <c r="A817" s="362" t="s">
        <v>85</v>
      </c>
      <c r="B817" s="363">
        <f t="shared" si="12"/>
        <v>0</v>
      </c>
      <c r="C817" s="364"/>
      <c r="D817" s="363"/>
      <c r="E817" s="363"/>
      <c r="F817" s="373"/>
    </row>
    <row r="818" spans="1:6" s="228" customFormat="1" ht="18.75" customHeight="1">
      <c r="A818" s="362" t="s">
        <v>1262</v>
      </c>
      <c r="B818" s="363">
        <f t="shared" si="12"/>
        <v>600</v>
      </c>
      <c r="C818" s="364">
        <v>600</v>
      </c>
      <c r="D818" s="363"/>
      <c r="E818" s="363"/>
      <c r="F818" s="371"/>
    </row>
    <row r="819" spans="1:6" s="228" customFormat="1" ht="18.75" customHeight="1">
      <c r="A819" s="362" t="s">
        <v>691</v>
      </c>
      <c r="B819" s="363">
        <f t="shared" si="12"/>
        <v>0</v>
      </c>
      <c r="C819" s="364"/>
      <c r="D819" s="363"/>
      <c r="E819" s="363"/>
      <c r="F819" s="371"/>
    </row>
    <row r="820" spans="1:6" s="228" customFormat="1" ht="18.75" customHeight="1">
      <c r="A820" s="362" t="s">
        <v>692</v>
      </c>
      <c r="B820" s="363">
        <f t="shared" si="12"/>
        <v>0</v>
      </c>
      <c r="C820" s="364"/>
      <c r="D820" s="363"/>
      <c r="E820" s="363"/>
      <c r="F820" s="371"/>
    </row>
    <row r="821" spans="1:6" s="228" customFormat="1" ht="18.75" customHeight="1">
      <c r="A821" s="362" t="s">
        <v>693</v>
      </c>
      <c r="B821" s="363">
        <f t="shared" si="12"/>
        <v>0</v>
      </c>
      <c r="C821" s="364"/>
      <c r="D821" s="363"/>
      <c r="E821" s="363"/>
      <c r="F821" s="371"/>
    </row>
    <row r="822" spans="1:6" s="228" customFormat="1" ht="18.75" customHeight="1">
      <c r="A822" s="362" t="s">
        <v>694</v>
      </c>
      <c r="B822" s="363">
        <f t="shared" si="12"/>
        <v>0</v>
      </c>
      <c r="C822" s="364"/>
      <c r="D822" s="363"/>
      <c r="E822" s="363"/>
      <c r="F822" s="371"/>
    </row>
    <row r="823" spans="1:6" s="228" customFormat="1" ht="18.75" customHeight="1">
      <c r="A823" s="362" t="s">
        <v>695</v>
      </c>
      <c r="B823" s="363">
        <f t="shared" si="12"/>
        <v>0</v>
      </c>
      <c r="C823" s="364"/>
      <c r="D823" s="363"/>
      <c r="E823" s="363"/>
      <c r="F823" s="371"/>
    </row>
    <row r="824" spans="1:6" s="228" customFormat="1" ht="18.75" customHeight="1">
      <c r="A824" s="362" t="s">
        <v>696</v>
      </c>
      <c r="B824" s="363">
        <f t="shared" si="12"/>
        <v>0</v>
      </c>
      <c r="C824" s="364"/>
      <c r="D824" s="363"/>
      <c r="E824" s="363"/>
      <c r="F824" s="371"/>
    </row>
    <row r="825" spans="1:6" s="265" customFormat="1" ht="18.75" customHeight="1">
      <c r="A825" s="362" t="s">
        <v>697</v>
      </c>
      <c r="B825" s="363">
        <f t="shared" si="12"/>
        <v>0</v>
      </c>
      <c r="C825" s="364"/>
      <c r="D825" s="363"/>
      <c r="E825" s="363"/>
      <c r="F825" s="374"/>
    </row>
    <row r="826" spans="1:6" s="228" customFormat="1" ht="18.75" customHeight="1">
      <c r="A826" s="362" t="s">
        <v>698</v>
      </c>
      <c r="B826" s="363">
        <f t="shared" si="12"/>
        <v>0</v>
      </c>
      <c r="C826" s="364"/>
      <c r="D826" s="363"/>
      <c r="E826" s="363"/>
      <c r="F826" s="371"/>
    </row>
    <row r="827" spans="1:6" s="228" customFormat="1" ht="18.75" customHeight="1">
      <c r="A827" s="362" t="s">
        <v>699</v>
      </c>
      <c r="B827" s="363">
        <f t="shared" si="12"/>
        <v>0</v>
      </c>
      <c r="C827" s="364"/>
      <c r="D827" s="363"/>
      <c r="E827" s="363"/>
      <c r="F827" s="371"/>
    </row>
    <row r="828" spans="1:6" ht="18.75" customHeight="1">
      <c r="A828" s="362" t="s">
        <v>700</v>
      </c>
      <c r="B828" s="363">
        <f t="shared" si="12"/>
        <v>0</v>
      </c>
      <c r="C828" s="364"/>
      <c r="D828" s="363"/>
      <c r="E828" s="363"/>
      <c r="F828" s="371"/>
    </row>
    <row r="829" spans="1:6" ht="18.75" customHeight="1">
      <c r="A829" s="362" t="s">
        <v>701</v>
      </c>
      <c r="B829" s="363">
        <f t="shared" si="12"/>
        <v>0</v>
      </c>
      <c r="C829" s="364"/>
      <c r="D829" s="363"/>
      <c r="E829" s="363"/>
      <c r="F829" s="371"/>
    </row>
    <row r="830" spans="1:6" ht="18.75" customHeight="1">
      <c r="A830" s="362" t="s">
        <v>702</v>
      </c>
      <c r="B830" s="363">
        <f t="shared" si="12"/>
        <v>0</v>
      </c>
      <c r="C830" s="364"/>
      <c r="D830" s="363"/>
      <c r="E830" s="363"/>
      <c r="F830" s="371"/>
    </row>
    <row r="831" spans="1:6" ht="18.75" customHeight="1">
      <c r="A831" s="362" t="s">
        <v>703</v>
      </c>
      <c r="B831" s="363">
        <f t="shared" si="12"/>
        <v>0</v>
      </c>
      <c r="C831" s="364"/>
      <c r="D831" s="363"/>
      <c r="E831" s="363"/>
      <c r="F831" s="371"/>
    </row>
    <row r="832" spans="1:6" ht="18.75" customHeight="1">
      <c r="A832" s="362" t="s">
        <v>704</v>
      </c>
      <c r="B832" s="363">
        <f t="shared" si="12"/>
        <v>0</v>
      </c>
      <c r="C832" s="364"/>
      <c r="D832" s="363"/>
      <c r="E832" s="363"/>
      <c r="F832" s="371"/>
    </row>
    <row r="833" spans="1:6" ht="18.75" customHeight="1">
      <c r="A833" s="362" t="s">
        <v>705</v>
      </c>
      <c r="B833" s="363">
        <f t="shared" si="12"/>
        <v>0</v>
      </c>
      <c r="C833" s="364"/>
      <c r="D833" s="363"/>
      <c r="E833" s="363"/>
      <c r="F833" s="371"/>
    </row>
    <row r="834" spans="1:6" ht="18.75" customHeight="1">
      <c r="A834" s="362" t="s">
        <v>706</v>
      </c>
      <c r="B834" s="363">
        <f t="shared" si="12"/>
        <v>0</v>
      </c>
      <c r="C834" s="364"/>
      <c r="D834" s="363"/>
      <c r="E834" s="363"/>
      <c r="F834" s="371"/>
    </row>
    <row r="835" spans="1:6" s="265" customFormat="1" ht="18.75" customHeight="1">
      <c r="A835" s="362" t="s">
        <v>707</v>
      </c>
      <c r="B835" s="363">
        <f t="shared" si="12"/>
        <v>0</v>
      </c>
      <c r="C835" s="364"/>
      <c r="D835" s="363"/>
      <c r="E835" s="363"/>
      <c r="F835" s="373"/>
    </row>
    <row r="836" spans="1:6" ht="18.75" customHeight="1">
      <c r="A836" s="362" t="s">
        <v>708</v>
      </c>
      <c r="B836" s="363">
        <f t="shared" si="12"/>
        <v>0</v>
      </c>
      <c r="C836" s="364"/>
      <c r="D836" s="363"/>
      <c r="E836" s="363"/>
      <c r="F836" s="371"/>
    </row>
    <row r="837" spans="1:6" ht="18.75" customHeight="1">
      <c r="A837" s="362" t="s">
        <v>1263</v>
      </c>
      <c r="B837" s="363">
        <f t="shared" si="12"/>
        <v>159</v>
      </c>
      <c r="C837" s="364">
        <v>159</v>
      </c>
      <c r="D837" s="363"/>
      <c r="E837" s="363"/>
      <c r="F837" s="371"/>
    </row>
    <row r="838" spans="1:6" ht="18.75" customHeight="1">
      <c r="A838" s="362" t="s">
        <v>710</v>
      </c>
      <c r="B838" s="363">
        <f t="shared" si="12"/>
        <v>1279</v>
      </c>
      <c r="C838" s="364">
        <f>SUM(C839:C862)</f>
        <v>1279</v>
      </c>
      <c r="D838" s="363">
        <f>SUM(D839:D862)</f>
        <v>0</v>
      </c>
      <c r="E838" s="363">
        <f>SUM(E839:E862)</f>
        <v>0</v>
      </c>
      <c r="F838" s="371"/>
    </row>
    <row r="839" spans="1:6" ht="18.75" customHeight="1">
      <c r="A839" s="362" t="s">
        <v>76</v>
      </c>
      <c r="B839" s="363">
        <f t="shared" si="12"/>
        <v>1206</v>
      </c>
      <c r="C839" s="364">
        <v>1206</v>
      </c>
      <c r="D839" s="363"/>
      <c r="E839" s="363"/>
      <c r="F839" s="371"/>
    </row>
    <row r="840" spans="1:6" ht="18.75" customHeight="1">
      <c r="A840" s="362" t="s">
        <v>77</v>
      </c>
      <c r="B840" s="363">
        <f aca="true" t="shared" si="13" ref="B840:B903">SUM(C840:E840)</f>
        <v>23</v>
      </c>
      <c r="C840" s="364">
        <v>23</v>
      </c>
      <c r="D840" s="363"/>
      <c r="E840" s="363"/>
      <c r="F840" s="371"/>
    </row>
    <row r="841" spans="1:6" ht="18.75" customHeight="1">
      <c r="A841" s="362" t="s">
        <v>78</v>
      </c>
      <c r="B841" s="363">
        <f t="shared" si="13"/>
        <v>0</v>
      </c>
      <c r="C841" s="364"/>
      <c r="D841" s="363"/>
      <c r="E841" s="363"/>
      <c r="F841" s="371"/>
    </row>
    <row r="842" spans="1:6" ht="18.75" customHeight="1">
      <c r="A842" s="362" t="s">
        <v>711</v>
      </c>
      <c r="B842" s="363">
        <f t="shared" si="13"/>
        <v>0</v>
      </c>
      <c r="C842" s="364"/>
      <c r="D842" s="363"/>
      <c r="E842" s="363"/>
      <c r="F842" s="371"/>
    </row>
    <row r="843" spans="1:6" s="265" customFormat="1" ht="18.75" customHeight="1">
      <c r="A843" s="375" t="s">
        <v>712</v>
      </c>
      <c r="B843" s="363">
        <f t="shared" si="13"/>
        <v>0</v>
      </c>
      <c r="C843" s="364"/>
      <c r="D843" s="363"/>
      <c r="E843" s="363"/>
      <c r="F843" s="374"/>
    </row>
    <row r="844" spans="1:6" ht="18.75" customHeight="1">
      <c r="A844" s="362" t="s">
        <v>713</v>
      </c>
      <c r="B844" s="363">
        <f t="shared" si="13"/>
        <v>0</v>
      </c>
      <c r="C844" s="364"/>
      <c r="D844" s="363"/>
      <c r="E844" s="363"/>
      <c r="F844" s="376"/>
    </row>
    <row r="845" spans="1:6" ht="18.75" customHeight="1">
      <c r="A845" s="362" t="s">
        <v>714</v>
      </c>
      <c r="B845" s="363">
        <f t="shared" si="13"/>
        <v>0</v>
      </c>
      <c r="C845" s="364"/>
      <c r="D845" s="363"/>
      <c r="E845" s="363"/>
      <c r="F845" s="376"/>
    </row>
    <row r="846" spans="1:6" ht="18.75" customHeight="1">
      <c r="A846" s="362" t="s">
        <v>715</v>
      </c>
      <c r="B846" s="363">
        <f t="shared" si="13"/>
        <v>0</v>
      </c>
      <c r="C846" s="364"/>
      <c r="D846" s="363"/>
      <c r="E846" s="363"/>
      <c r="F846" s="376"/>
    </row>
    <row r="847" spans="1:6" ht="18.75" customHeight="1">
      <c r="A847" s="362" t="s">
        <v>716</v>
      </c>
      <c r="B847" s="363">
        <f t="shared" si="13"/>
        <v>20</v>
      </c>
      <c r="C847" s="364">
        <v>20</v>
      </c>
      <c r="D847" s="363"/>
      <c r="E847" s="363"/>
      <c r="F847" s="376"/>
    </row>
    <row r="848" spans="1:6" ht="18.75" customHeight="1">
      <c r="A848" s="362" t="s">
        <v>717</v>
      </c>
      <c r="B848" s="363">
        <f t="shared" si="13"/>
        <v>0</v>
      </c>
      <c r="C848" s="364"/>
      <c r="D848" s="363"/>
      <c r="E848" s="363"/>
      <c r="F848" s="376"/>
    </row>
    <row r="849" spans="1:6" ht="18.75" customHeight="1">
      <c r="A849" s="362" t="s">
        <v>718</v>
      </c>
      <c r="B849" s="363">
        <f t="shared" si="13"/>
        <v>0</v>
      </c>
      <c r="C849" s="364"/>
      <c r="D849" s="363"/>
      <c r="E849" s="363"/>
      <c r="F849" s="376"/>
    </row>
    <row r="850" spans="1:6" ht="18.75" customHeight="1">
      <c r="A850" s="362" t="s">
        <v>719</v>
      </c>
      <c r="B850" s="363">
        <f t="shared" si="13"/>
        <v>20</v>
      </c>
      <c r="C850" s="364">
        <v>20</v>
      </c>
      <c r="D850" s="363"/>
      <c r="E850" s="363"/>
      <c r="F850" s="376"/>
    </row>
    <row r="851" spans="1:6" ht="18.75" customHeight="1">
      <c r="A851" s="362" t="s">
        <v>720</v>
      </c>
      <c r="B851" s="363">
        <f t="shared" si="13"/>
        <v>0</v>
      </c>
      <c r="C851" s="364"/>
      <c r="D851" s="363"/>
      <c r="E851" s="363"/>
      <c r="F851" s="376"/>
    </row>
    <row r="852" spans="1:6" ht="18.75" customHeight="1">
      <c r="A852" s="362" t="s">
        <v>721</v>
      </c>
      <c r="B852" s="363">
        <f t="shared" si="13"/>
        <v>0</v>
      </c>
      <c r="C852" s="364"/>
      <c r="D852" s="363"/>
      <c r="E852" s="363"/>
      <c r="F852" s="365"/>
    </row>
    <row r="853" spans="1:6" ht="18.75" customHeight="1">
      <c r="A853" s="362" t="s">
        <v>722</v>
      </c>
      <c r="B853" s="363">
        <f t="shared" si="13"/>
        <v>0</v>
      </c>
      <c r="C853" s="364"/>
      <c r="D853" s="363"/>
      <c r="E853" s="363"/>
      <c r="F853" s="365"/>
    </row>
    <row r="854" spans="1:6" ht="18.75" customHeight="1">
      <c r="A854" s="362" t="s">
        <v>723</v>
      </c>
      <c r="B854" s="363">
        <f t="shared" si="13"/>
        <v>0</v>
      </c>
      <c r="C854" s="364"/>
      <c r="D854" s="363"/>
      <c r="E854" s="363"/>
      <c r="F854" s="365"/>
    </row>
    <row r="855" spans="1:6" ht="18.75" customHeight="1">
      <c r="A855" s="362" t="s">
        <v>724</v>
      </c>
      <c r="B855" s="363">
        <f t="shared" si="13"/>
        <v>0</v>
      </c>
      <c r="C855" s="364"/>
      <c r="D855" s="363"/>
      <c r="E855" s="363"/>
      <c r="F855" s="365"/>
    </row>
    <row r="856" spans="1:6" ht="18.75" customHeight="1">
      <c r="A856" s="362" t="s">
        <v>725</v>
      </c>
      <c r="B856" s="363">
        <f t="shared" si="13"/>
        <v>0</v>
      </c>
      <c r="C856" s="364"/>
      <c r="D856" s="363"/>
      <c r="E856" s="363"/>
      <c r="F856" s="365"/>
    </row>
    <row r="857" spans="1:6" ht="18.75" customHeight="1">
      <c r="A857" s="362" t="s">
        <v>726</v>
      </c>
      <c r="B857" s="363">
        <f t="shared" si="13"/>
        <v>0</v>
      </c>
      <c r="C857" s="364"/>
      <c r="D857" s="363"/>
      <c r="E857" s="363"/>
      <c r="F857" s="365"/>
    </row>
    <row r="858" spans="1:6" ht="18.75" customHeight="1">
      <c r="A858" s="362" t="s">
        <v>1264</v>
      </c>
      <c r="B858" s="363">
        <f t="shared" si="13"/>
        <v>10</v>
      </c>
      <c r="C858" s="364">
        <v>10</v>
      </c>
      <c r="D858" s="363"/>
      <c r="E858" s="363"/>
      <c r="F858" s="365"/>
    </row>
    <row r="859" spans="1:6" ht="18.75" customHeight="1">
      <c r="A859" s="362" t="s">
        <v>728</v>
      </c>
      <c r="B859" s="363">
        <f t="shared" si="13"/>
        <v>0</v>
      </c>
      <c r="C859" s="364"/>
      <c r="D859" s="363"/>
      <c r="E859" s="363"/>
      <c r="F859" s="365"/>
    </row>
    <row r="860" spans="1:6" ht="18.75" customHeight="1">
      <c r="A860" s="362" t="s">
        <v>729</v>
      </c>
      <c r="B860" s="363">
        <f t="shared" si="13"/>
        <v>0</v>
      </c>
      <c r="C860" s="364"/>
      <c r="D860" s="363"/>
      <c r="E860" s="363"/>
      <c r="F860" s="365"/>
    </row>
    <row r="861" spans="1:6" ht="18.75" customHeight="1">
      <c r="A861" s="362" t="s">
        <v>730</v>
      </c>
      <c r="B861" s="363">
        <f t="shared" si="13"/>
        <v>0</v>
      </c>
      <c r="C861" s="364"/>
      <c r="D861" s="363"/>
      <c r="E861" s="363"/>
      <c r="F861" s="365"/>
    </row>
    <row r="862" spans="1:6" ht="18.75" customHeight="1">
      <c r="A862" s="362" t="s">
        <v>731</v>
      </c>
      <c r="B862" s="363">
        <f t="shared" si="13"/>
        <v>0</v>
      </c>
      <c r="C862" s="364"/>
      <c r="D862" s="363"/>
      <c r="E862" s="363"/>
      <c r="F862" s="365"/>
    </row>
    <row r="863" spans="1:6" ht="18.75" customHeight="1">
      <c r="A863" s="362" t="s">
        <v>732</v>
      </c>
      <c r="B863" s="363">
        <f t="shared" si="13"/>
        <v>6247</v>
      </c>
      <c r="C863" s="364">
        <f>SUM(C864:C888)</f>
        <v>745</v>
      </c>
      <c r="D863" s="363">
        <f>SUM(D864:D888)</f>
        <v>5502</v>
      </c>
      <c r="E863" s="363">
        <f>SUM(E864:E888)</f>
        <v>0</v>
      </c>
      <c r="F863" s="365"/>
    </row>
    <row r="864" spans="1:6" ht="18.75" customHeight="1">
      <c r="A864" s="362" t="s">
        <v>76</v>
      </c>
      <c r="B864" s="363">
        <f t="shared" si="13"/>
        <v>689</v>
      </c>
      <c r="C864" s="364">
        <v>689</v>
      </c>
      <c r="D864" s="363"/>
      <c r="E864" s="363"/>
      <c r="F864" s="365"/>
    </row>
    <row r="865" spans="1:6" ht="18.75" customHeight="1">
      <c r="A865" s="362" t="s">
        <v>77</v>
      </c>
      <c r="B865" s="363">
        <f t="shared" si="13"/>
        <v>6</v>
      </c>
      <c r="C865" s="364">
        <v>6</v>
      </c>
      <c r="D865" s="363"/>
      <c r="E865" s="363"/>
      <c r="F865" s="365"/>
    </row>
    <row r="866" spans="1:6" ht="18.75" customHeight="1">
      <c r="A866" s="362" t="s">
        <v>78</v>
      </c>
      <c r="B866" s="363">
        <f t="shared" si="13"/>
        <v>0</v>
      </c>
      <c r="C866" s="364"/>
      <c r="D866" s="363"/>
      <c r="E866" s="363"/>
      <c r="F866" s="365"/>
    </row>
    <row r="867" spans="1:6" ht="18.75" customHeight="1">
      <c r="A867" s="362" t="s">
        <v>733</v>
      </c>
      <c r="B867" s="363">
        <f t="shared" si="13"/>
        <v>0</v>
      </c>
      <c r="C867" s="364"/>
      <c r="D867" s="363"/>
      <c r="E867" s="363"/>
      <c r="F867" s="365"/>
    </row>
    <row r="868" spans="1:6" ht="18.75" customHeight="1">
      <c r="A868" s="362" t="s">
        <v>734</v>
      </c>
      <c r="B868" s="363">
        <f t="shared" si="13"/>
        <v>4852</v>
      </c>
      <c r="C868" s="364"/>
      <c r="D868" s="363">
        <v>4852</v>
      </c>
      <c r="E868" s="363"/>
      <c r="F868" s="365"/>
    </row>
    <row r="869" spans="1:6" ht="18.75" customHeight="1">
      <c r="A869" s="362" t="s">
        <v>735</v>
      </c>
      <c r="B869" s="363">
        <f t="shared" si="13"/>
        <v>0</v>
      </c>
      <c r="C869" s="364"/>
      <c r="D869" s="363"/>
      <c r="E869" s="363"/>
      <c r="F869" s="365"/>
    </row>
    <row r="870" spans="1:6" ht="18.75" customHeight="1">
      <c r="A870" s="362" t="s">
        <v>736</v>
      </c>
      <c r="B870" s="363">
        <f t="shared" si="13"/>
        <v>0</v>
      </c>
      <c r="C870" s="364"/>
      <c r="D870" s="363"/>
      <c r="E870" s="363"/>
      <c r="F870" s="365"/>
    </row>
    <row r="871" spans="1:6" ht="18.75" customHeight="1">
      <c r="A871" s="362" t="s">
        <v>737</v>
      </c>
      <c r="B871" s="363">
        <f t="shared" si="13"/>
        <v>0</v>
      </c>
      <c r="C871" s="364"/>
      <c r="D871" s="363"/>
      <c r="E871" s="363"/>
      <c r="F871" s="365"/>
    </row>
    <row r="872" spans="1:6" ht="18.75" customHeight="1">
      <c r="A872" s="362" t="s">
        <v>738</v>
      </c>
      <c r="B872" s="363">
        <f t="shared" si="13"/>
        <v>0</v>
      </c>
      <c r="C872" s="364"/>
      <c r="D872" s="363"/>
      <c r="E872" s="363"/>
      <c r="F872" s="365"/>
    </row>
    <row r="873" spans="1:6" ht="18.75" customHeight="1">
      <c r="A873" s="362" t="s">
        <v>739</v>
      </c>
      <c r="B873" s="363">
        <f t="shared" si="13"/>
        <v>0</v>
      </c>
      <c r="C873" s="364"/>
      <c r="D873" s="363"/>
      <c r="E873" s="363"/>
      <c r="F873" s="365"/>
    </row>
    <row r="874" spans="1:6" ht="18.75" customHeight="1">
      <c r="A874" s="362" t="s">
        <v>740</v>
      </c>
      <c r="B874" s="363">
        <f t="shared" si="13"/>
        <v>0</v>
      </c>
      <c r="C874" s="364"/>
      <c r="D874" s="363"/>
      <c r="E874" s="363"/>
      <c r="F874" s="365"/>
    </row>
    <row r="875" spans="1:6" ht="18.75" customHeight="1">
      <c r="A875" s="362" t="s">
        <v>741</v>
      </c>
      <c r="B875" s="363">
        <f t="shared" si="13"/>
        <v>0</v>
      </c>
      <c r="C875" s="364"/>
      <c r="D875" s="363"/>
      <c r="E875" s="363"/>
      <c r="F875" s="365"/>
    </row>
    <row r="876" spans="1:6" ht="18.75" customHeight="1">
      <c r="A876" s="362" t="s">
        <v>742</v>
      </c>
      <c r="B876" s="363">
        <f t="shared" si="13"/>
        <v>0</v>
      </c>
      <c r="C876" s="364"/>
      <c r="D876" s="363"/>
      <c r="E876" s="363"/>
      <c r="F876" s="365"/>
    </row>
    <row r="877" spans="1:6" ht="18.75" customHeight="1">
      <c r="A877" s="362" t="s">
        <v>743</v>
      </c>
      <c r="B877" s="363">
        <f t="shared" si="13"/>
        <v>0</v>
      </c>
      <c r="C877" s="364"/>
      <c r="D877" s="363"/>
      <c r="E877" s="363"/>
      <c r="F877" s="365"/>
    </row>
    <row r="878" spans="1:6" ht="18.75" customHeight="1">
      <c r="A878" s="362" t="s">
        <v>744</v>
      </c>
      <c r="B878" s="363">
        <f t="shared" si="13"/>
        <v>0</v>
      </c>
      <c r="C878" s="364"/>
      <c r="D878" s="363"/>
      <c r="E878" s="363"/>
      <c r="F878" s="365"/>
    </row>
    <row r="879" spans="1:6" ht="18.75" customHeight="1">
      <c r="A879" s="362" t="s">
        <v>745</v>
      </c>
      <c r="B879" s="363">
        <f t="shared" si="13"/>
        <v>0</v>
      </c>
      <c r="C879" s="364"/>
      <c r="D879" s="363"/>
      <c r="E879" s="363"/>
      <c r="F879" s="365"/>
    </row>
    <row r="880" spans="1:6" ht="18.75" customHeight="1">
      <c r="A880" s="362" t="s">
        <v>746</v>
      </c>
      <c r="B880" s="363">
        <f t="shared" si="13"/>
        <v>0</v>
      </c>
      <c r="C880" s="364"/>
      <c r="D880" s="363"/>
      <c r="E880" s="363"/>
      <c r="F880" s="365"/>
    </row>
    <row r="881" spans="1:6" ht="18.75" customHeight="1">
      <c r="A881" s="362" t="s">
        <v>747</v>
      </c>
      <c r="B881" s="363">
        <f t="shared" si="13"/>
        <v>0</v>
      </c>
      <c r="C881" s="364"/>
      <c r="D881" s="363"/>
      <c r="E881" s="363"/>
      <c r="F881" s="365"/>
    </row>
    <row r="882" spans="1:6" ht="18.75" customHeight="1">
      <c r="A882" s="362" t="s">
        <v>748</v>
      </c>
      <c r="B882" s="363">
        <f t="shared" si="13"/>
        <v>0</v>
      </c>
      <c r="C882" s="364"/>
      <c r="D882" s="363"/>
      <c r="E882" s="363"/>
      <c r="F882" s="365"/>
    </row>
    <row r="883" spans="1:6" ht="18.75" customHeight="1">
      <c r="A883" s="362" t="s">
        <v>749</v>
      </c>
      <c r="B883" s="363">
        <f t="shared" si="13"/>
        <v>0</v>
      </c>
      <c r="C883" s="364"/>
      <c r="D883" s="363"/>
      <c r="E883" s="363"/>
      <c r="F883" s="365"/>
    </row>
    <row r="884" spans="1:6" ht="18.75" customHeight="1">
      <c r="A884" s="362" t="s">
        <v>750</v>
      </c>
      <c r="B884" s="363">
        <f t="shared" si="13"/>
        <v>0</v>
      </c>
      <c r="C884" s="364"/>
      <c r="D884" s="363"/>
      <c r="E884" s="363"/>
      <c r="F884" s="365"/>
    </row>
    <row r="885" spans="1:6" ht="18.75" customHeight="1">
      <c r="A885" s="362" t="s">
        <v>723</v>
      </c>
      <c r="B885" s="363">
        <f t="shared" si="13"/>
        <v>0</v>
      </c>
      <c r="C885" s="364"/>
      <c r="D885" s="363"/>
      <c r="E885" s="363"/>
      <c r="F885" s="365"/>
    </row>
    <row r="886" spans="1:6" ht="18.75" customHeight="1">
      <c r="A886" s="362" t="s">
        <v>751</v>
      </c>
      <c r="B886" s="363">
        <f t="shared" si="13"/>
        <v>0</v>
      </c>
      <c r="C886" s="364"/>
      <c r="D886" s="363"/>
      <c r="E886" s="363"/>
      <c r="F886" s="365"/>
    </row>
    <row r="887" spans="1:6" ht="18.75" customHeight="1">
      <c r="A887" s="362" t="s">
        <v>752</v>
      </c>
      <c r="B887" s="363">
        <f t="shared" si="13"/>
        <v>0</v>
      </c>
      <c r="C887" s="364"/>
      <c r="D887" s="363"/>
      <c r="E887" s="363"/>
      <c r="F887" s="365"/>
    </row>
    <row r="888" spans="1:6" ht="18.75" customHeight="1">
      <c r="A888" s="362" t="s">
        <v>753</v>
      </c>
      <c r="B888" s="363">
        <f t="shared" si="13"/>
        <v>700</v>
      </c>
      <c r="C888" s="364">
        <v>50</v>
      </c>
      <c r="D888" s="363">
        <v>650</v>
      </c>
      <c r="E888" s="363"/>
      <c r="F888" s="365"/>
    </row>
    <row r="889" spans="1:6" ht="18.75" customHeight="1">
      <c r="A889" s="362" t="s">
        <v>754</v>
      </c>
      <c r="B889" s="363">
        <f t="shared" si="13"/>
        <v>0</v>
      </c>
      <c r="C889" s="364"/>
      <c r="D889" s="363"/>
      <c r="E889" s="363"/>
      <c r="F889" s="365"/>
    </row>
    <row r="890" spans="1:6" ht="18.75" customHeight="1">
      <c r="A890" s="362" t="s">
        <v>76</v>
      </c>
      <c r="B890" s="363">
        <f t="shared" si="13"/>
        <v>0</v>
      </c>
      <c r="C890" s="364"/>
      <c r="D890" s="363"/>
      <c r="E890" s="363"/>
      <c r="F890" s="365"/>
    </row>
    <row r="891" spans="1:6" ht="18.75" customHeight="1">
      <c r="A891" s="362" t="s">
        <v>77</v>
      </c>
      <c r="B891" s="363">
        <f t="shared" si="13"/>
        <v>0</v>
      </c>
      <c r="C891" s="364"/>
      <c r="D891" s="363"/>
      <c r="E891" s="363"/>
      <c r="F891" s="365"/>
    </row>
    <row r="892" spans="1:6" ht="18.75" customHeight="1">
      <c r="A892" s="362" t="s">
        <v>78</v>
      </c>
      <c r="B892" s="363">
        <f t="shared" si="13"/>
        <v>0</v>
      </c>
      <c r="C892" s="364"/>
      <c r="D892" s="363"/>
      <c r="E892" s="363"/>
      <c r="F892" s="365"/>
    </row>
    <row r="893" spans="1:6" ht="18.75" customHeight="1">
      <c r="A893" s="362" t="s">
        <v>755</v>
      </c>
      <c r="B893" s="363">
        <f t="shared" si="13"/>
        <v>0</v>
      </c>
      <c r="C893" s="364"/>
      <c r="D893" s="363"/>
      <c r="E893" s="363"/>
      <c r="F893" s="365"/>
    </row>
    <row r="894" spans="1:6" ht="18.75" customHeight="1">
      <c r="A894" s="362" t="s">
        <v>756</v>
      </c>
      <c r="B894" s="363">
        <f t="shared" si="13"/>
        <v>0</v>
      </c>
      <c r="C894" s="364"/>
      <c r="D894" s="363"/>
      <c r="E894" s="363"/>
      <c r="F894" s="365"/>
    </row>
    <row r="895" spans="1:6" ht="18.75" customHeight="1">
      <c r="A895" s="362" t="s">
        <v>757</v>
      </c>
      <c r="B895" s="363">
        <f t="shared" si="13"/>
        <v>0</v>
      </c>
      <c r="C895" s="364"/>
      <c r="D895" s="363"/>
      <c r="E895" s="363"/>
      <c r="F895" s="365"/>
    </row>
    <row r="896" spans="1:6" ht="18.75" customHeight="1">
      <c r="A896" s="362" t="s">
        <v>758</v>
      </c>
      <c r="B896" s="363">
        <f t="shared" si="13"/>
        <v>0</v>
      </c>
      <c r="C896" s="364"/>
      <c r="D896" s="363"/>
      <c r="E896" s="363"/>
      <c r="F896" s="365"/>
    </row>
    <row r="897" spans="1:6" ht="18.75" customHeight="1">
      <c r="A897" s="362" t="s">
        <v>759</v>
      </c>
      <c r="B897" s="363">
        <f t="shared" si="13"/>
        <v>0</v>
      </c>
      <c r="C897" s="364"/>
      <c r="D897" s="363"/>
      <c r="E897" s="363"/>
      <c r="F897" s="365"/>
    </row>
    <row r="898" spans="1:6" ht="18.75" customHeight="1">
      <c r="A898" s="362" t="s">
        <v>760</v>
      </c>
      <c r="B898" s="363">
        <f t="shared" si="13"/>
        <v>0</v>
      </c>
      <c r="C898" s="364"/>
      <c r="D898" s="363"/>
      <c r="E898" s="363"/>
      <c r="F898" s="365"/>
    </row>
    <row r="899" spans="1:6" ht="18.75" customHeight="1">
      <c r="A899" s="362" t="s">
        <v>761</v>
      </c>
      <c r="B899" s="363">
        <f t="shared" si="13"/>
        <v>0</v>
      </c>
      <c r="C899" s="364"/>
      <c r="D899" s="363"/>
      <c r="E899" s="363"/>
      <c r="F899" s="365"/>
    </row>
    <row r="900" spans="1:6" ht="18.75" customHeight="1">
      <c r="A900" s="362" t="s">
        <v>762</v>
      </c>
      <c r="B900" s="363">
        <f t="shared" si="13"/>
        <v>9761</v>
      </c>
      <c r="C900" s="364">
        <f>SUM(C901:C910)</f>
        <v>3857</v>
      </c>
      <c r="D900" s="363">
        <f>SUM(D901:D910)</f>
        <v>5904</v>
      </c>
      <c r="E900" s="363">
        <f>SUM(E901:E910)</f>
        <v>0</v>
      </c>
      <c r="F900" s="365"/>
    </row>
    <row r="901" spans="1:6" ht="18.75" customHeight="1">
      <c r="A901" s="362" t="s">
        <v>76</v>
      </c>
      <c r="B901" s="363">
        <f t="shared" si="13"/>
        <v>350</v>
      </c>
      <c r="C901" s="364">
        <v>350</v>
      </c>
      <c r="D901" s="363"/>
      <c r="E901" s="363"/>
      <c r="F901" s="365"/>
    </row>
    <row r="902" spans="1:6" ht="18.75" customHeight="1">
      <c r="A902" s="362" t="s">
        <v>77</v>
      </c>
      <c r="B902" s="363">
        <f t="shared" si="13"/>
        <v>200</v>
      </c>
      <c r="C902" s="364">
        <v>200</v>
      </c>
      <c r="D902" s="363"/>
      <c r="E902" s="363"/>
      <c r="F902" s="365"/>
    </row>
    <row r="903" spans="1:6" ht="18.75" customHeight="1">
      <c r="A903" s="362" t="s">
        <v>78</v>
      </c>
      <c r="B903" s="363">
        <f t="shared" si="13"/>
        <v>0</v>
      </c>
      <c r="C903" s="364"/>
      <c r="D903" s="363"/>
      <c r="E903" s="363"/>
      <c r="F903" s="365"/>
    </row>
    <row r="904" spans="1:6" ht="18.75" customHeight="1">
      <c r="A904" s="362" t="s">
        <v>763</v>
      </c>
      <c r="B904" s="363">
        <f aca="true" t="shared" si="14" ref="B904:B967">SUM(C904:E904)</f>
        <v>0</v>
      </c>
      <c r="C904" s="364"/>
      <c r="D904" s="363"/>
      <c r="E904" s="363"/>
      <c r="F904" s="365"/>
    </row>
    <row r="905" spans="1:6" ht="18.75" customHeight="1">
      <c r="A905" s="362" t="s">
        <v>764</v>
      </c>
      <c r="B905" s="363">
        <f t="shared" si="14"/>
        <v>0</v>
      </c>
      <c r="C905" s="364"/>
      <c r="D905" s="363"/>
      <c r="E905" s="363"/>
      <c r="F905" s="365"/>
    </row>
    <row r="906" spans="1:6" ht="18.75" customHeight="1">
      <c r="A906" s="362" t="s">
        <v>765</v>
      </c>
      <c r="B906" s="363">
        <f t="shared" si="14"/>
        <v>0</v>
      </c>
      <c r="C906" s="364"/>
      <c r="D906" s="363"/>
      <c r="E906" s="363"/>
      <c r="F906" s="365"/>
    </row>
    <row r="907" spans="1:6" ht="18.75" customHeight="1">
      <c r="A907" s="362" t="s">
        <v>766</v>
      </c>
      <c r="B907" s="363">
        <f t="shared" si="14"/>
        <v>0</v>
      </c>
      <c r="C907" s="364"/>
      <c r="D907" s="363"/>
      <c r="E907" s="363"/>
      <c r="F907" s="365"/>
    </row>
    <row r="908" spans="1:6" ht="18.75" customHeight="1">
      <c r="A908" s="362" t="s">
        <v>767</v>
      </c>
      <c r="B908" s="363">
        <f t="shared" si="14"/>
        <v>0</v>
      </c>
      <c r="C908" s="364"/>
      <c r="D908" s="363"/>
      <c r="E908" s="363"/>
      <c r="F908" s="365"/>
    </row>
    <row r="909" spans="1:6" ht="18.75" customHeight="1">
      <c r="A909" s="362" t="s">
        <v>768</v>
      </c>
      <c r="B909" s="363">
        <f t="shared" si="14"/>
        <v>0</v>
      </c>
      <c r="C909" s="364"/>
      <c r="D909" s="363"/>
      <c r="E909" s="363"/>
      <c r="F909" s="365"/>
    </row>
    <row r="910" spans="1:6" ht="18.75" customHeight="1">
      <c r="A910" s="362" t="s">
        <v>769</v>
      </c>
      <c r="B910" s="363">
        <f t="shared" si="14"/>
        <v>9211</v>
      </c>
      <c r="C910" s="364">
        <v>3307</v>
      </c>
      <c r="D910" s="363">
        <v>5904</v>
      </c>
      <c r="E910" s="363"/>
      <c r="F910" s="365"/>
    </row>
    <row r="911" spans="1:6" ht="18.75" customHeight="1">
      <c r="A911" s="362" t="s">
        <v>770</v>
      </c>
      <c r="B911" s="363">
        <f t="shared" si="14"/>
        <v>0</v>
      </c>
      <c r="C911" s="364"/>
      <c r="D911" s="363"/>
      <c r="E911" s="363"/>
      <c r="F911" s="365"/>
    </row>
    <row r="912" spans="1:6" ht="18.75" customHeight="1">
      <c r="A912" s="362" t="s">
        <v>347</v>
      </c>
      <c r="B912" s="363">
        <f t="shared" si="14"/>
        <v>0</v>
      </c>
      <c r="C912" s="364"/>
      <c r="D912" s="363"/>
      <c r="E912" s="363"/>
      <c r="F912" s="365"/>
    </row>
    <row r="913" spans="1:6" ht="18.75" customHeight="1">
      <c r="A913" s="362" t="s">
        <v>771</v>
      </c>
      <c r="B913" s="363">
        <f t="shared" si="14"/>
        <v>0</v>
      </c>
      <c r="C913" s="364"/>
      <c r="D913" s="363"/>
      <c r="E913" s="363"/>
      <c r="F913" s="365"/>
    </row>
    <row r="914" spans="1:6" ht="18.75" customHeight="1">
      <c r="A914" s="362" t="s">
        <v>772</v>
      </c>
      <c r="B914" s="363">
        <f t="shared" si="14"/>
        <v>0</v>
      </c>
      <c r="C914" s="364"/>
      <c r="D914" s="363"/>
      <c r="E914" s="363"/>
      <c r="F914" s="365"/>
    </row>
    <row r="915" spans="1:6" ht="18.75" customHeight="1">
      <c r="A915" s="362" t="s">
        <v>773</v>
      </c>
      <c r="B915" s="363">
        <f t="shared" si="14"/>
        <v>0</v>
      </c>
      <c r="C915" s="364"/>
      <c r="D915" s="363"/>
      <c r="E915" s="363"/>
      <c r="F915" s="365"/>
    </row>
    <row r="916" spans="1:6" ht="18.75" customHeight="1">
      <c r="A916" s="362" t="s">
        <v>774</v>
      </c>
      <c r="B916" s="363">
        <f t="shared" si="14"/>
        <v>0</v>
      </c>
      <c r="C916" s="364"/>
      <c r="D916" s="363"/>
      <c r="E916" s="363"/>
      <c r="F916" s="365"/>
    </row>
    <row r="917" spans="1:6" ht="18.75" customHeight="1">
      <c r="A917" s="362" t="s">
        <v>775</v>
      </c>
      <c r="B917" s="363">
        <f t="shared" si="14"/>
        <v>4934</v>
      </c>
      <c r="C917" s="364">
        <f>SUM(C918:C923)</f>
        <v>4071</v>
      </c>
      <c r="D917" s="363">
        <f>SUM(D918:D923)</f>
        <v>863</v>
      </c>
      <c r="E917" s="363">
        <f>SUM(E918:E923)</f>
        <v>0</v>
      </c>
      <c r="F917" s="365"/>
    </row>
    <row r="918" spans="1:6" ht="18.75" customHeight="1">
      <c r="A918" s="362" t="s">
        <v>776</v>
      </c>
      <c r="B918" s="363">
        <f t="shared" si="14"/>
        <v>0</v>
      </c>
      <c r="C918" s="364"/>
      <c r="D918" s="363"/>
      <c r="E918" s="363"/>
      <c r="F918" s="365"/>
    </row>
    <row r="919" spans="1:6" ht="18.75" customHeight="1">
      <c r="A919" s="362" t="s">
        <v>777</v>
      </c>
      <c r="B919" s="363">
        <f t="shared" si="14"/>
        <v>0</v>
      </c>
      <c r="C919" s="364"/>
      <c r="D919" s="363"/>
      <c r="E919" s="363"/>
      <c r="F919" s="365"/>
    </row>
    <row r="920" spans="1:6" ht="18.75" customHeight="1">
      <c r="A920" s="362" t="s">
        <v>778</v>
      </c>
      <c r="B920" s="363">
        <f t="shared" si="14"/>
        <v>4934</v>
      </c>
      <c r="C920" s="364">
        <v>4071</v>
      </c>
      <c r="D920" s="363">
        <v>863</v>
      </c>
      <c r="E920" s="363"/>
      <c r="F920" s="365"/>
    </row>
    <row r="921" spans="1:6" ht="18.75" customHeight="1">
      <c r="A921" s="362" t="s">
        <v>779</v>
      </c>
      <c r="B921" s="363">
        <f t="shared" si="14"/>
        <v>0</v>
      </c>
      <c r="C921" s="364"/>
      <c r="D921" s="363"/>
      <c r="E921" s="363"/>
      <c r="F921" s="365"/>
    </row>
    <row r="922" spans="1:6" ht="18.75" customHeight="1">
      <c r="A922" s="362" t="s">
        <v>780</v>
      </c>
      <c r="B922" s="363">
        <f t="shared" si="14"/>
        <v>0</v>
      </c>
      <c r="C922" s="364"/>
      <c r="D922" s="363"/>
      <c r="E922" s="363"/>
      <c r="F922" s="365"/>
    </row>
    <row r="923" spans="1:6" ht="18.75" customHeight="1">
      <c r="A923" s="362" t="s">
        <v>781</v>
      </c>
      <c r="B923" s="363">
        <f t="shared" si="14"/>
        <v>0</v>
      </c>
      <c r="C923" s="364"/>
      <c r="D923" s="363"/>
      <c r="E923" s="363"/>
      <c r="F923" s="365"/>
    </row>
    <row r="924" spans="1:6" ht="18.75" customHeight="1">
      <c r="A924" s="362" t="s">
        <v>782</v>
      </c>
      <c r="B924" s="363">
        <f t="shared" si="14"/>
        <v>100</v>
      </c>
      <c r="C924" s="364">
        <f>SUM(C925:C930)</f>
        <v>100</v>
      </c>
      <c r="D924" s="363">
        <f>SUM(D925:D930)</f>
        <v>0</v>
      </c>
      <c r="E924" s="363">
        <f>SUM(E925:E930)</f>
        <v>0</v>
      </c>
      <c r="F924" s="365"/>
    </row>
    <row r="925" spans="1:6" ht="18.75" customHeight="1">
      <c r="A925" s="362" t="s">
        <v>783</v>
      </c>
      <c r="B925" s="363">
        <f t="shared" si="14"/>
        <v>0</v>
      </c>
      <c r="C925" s="364"/>
      <c r="D925" s="363"/>
      <c r="E925" s="363"/>
      <c r="F925" s="365"/>
    </row>
    <row r="926" spans="1:6" ht="18.75" customHeight="1">
      <c r="A926" s="362" t="s">
        <v>784</v>
      </c>
      <c r="B926" s="363">
        <f t="shared" si="14"/>
        <v>0</v>
      </c>
      <c r="C926" s="364"/>
      <c r="D926" s="363"/>
      <c r="E926" s="363"/>
      <c r="F926" s="365"/>
    </row>
    <row r="927" spans="1:6" ht="18.75" customHeight="1">
      <c r="A927" s="362" t="s">
        <v>785</v>
      </c>
      <c r="B927" s="363">
        <f t="shared" si="14"/>
        <v>100</v>
      </c>
      <c r="C927" s="364">
        <v>100</v>
      </c>
      <c r="D927" s="363"/>
      <c r="E927" s="363"/>
      <c r="F927" s="365"/>
    </row>
    <row r="928" spans="1:6" ht="18.75" customHeight="1">
      <c r="A928" s="362" t="s">
        <v>786</v>
      </c>
      <c r="B928" s="363">
        <f t="shared" si="14"/>
        <v>0</v>
      </c>
      <c r="C928" s="364"/>
      <c r="D928" s="363"/>
      <c r="E928" s="363"/>
      <c r="F928" s="365"/>
    </row>
    <row r="929" spans="1:6" ht="18.75" customHeight="1">
      <c r="A929" s="362" t="s">
        <v>787</v>
      </c>
      <c r="B929" s="363">
        <f t="shared" si="14"/>
        <v>0</v>
      </c>
      <c r="C929" s="364"/>
      <c r="D929" s="363"/>
      <c r="E929" s="363"/>
      <c r="F929" s="365"/>
    </row>
    <row r="930" spans="1:6" ht="18.75" customHeight="1">
      <c r="A930" s="362" t="s">
        <v>788</v>
      </c>
      <c r="B930" s="363">
        <f t="shared" si="14"/>
        <v>0</v>
      </c>
      <c r="C930" s="364"/>
      <c r="D930" s="363"/>
      <c r="E930" s="363"/>
      <c r="F930" s="365"/>
    </row>
    <row r="931" spans="1:6" ht="18.75" customHeight="1">
      <c r="A931" s="362" t="s">
        <v>789</v>
      </c>
      <c r="B931" s="363">
        <f t="shared" si="14"/>
        <v>0</v>
      </c>
      <c r="C931" s="364"/>
      <c r="D931" s="363"/>
      <c r="E931" s="363"/>
      <c r="F931" s="365"/>
    </row>
    <row r="932" spans="1:6" ht="18.75" customHeight="1">
      <c r="A932" s="362" t="s">
        <v>790</v>
      </c>
      <c r="B932" s="363">
        <f t="shared" si="14"/>
        <v>0</v>
      </c>
      <c r="C932" s="364"/>
      <c r="D932" s="363"/>
      <c r="E932" s="363"/>
      <c r="F932" s="365"/>
    </row>
    <row r="933" spans="1:6" ht="18.75" customHeight="1">
      <c r="A933" s="362" t="s">
        <v>792</v>
      </c>
      <c r="B933" s="363">
        <f t="shared" si="14"/>
        <v>1343</v>
      </c>
      <c r="C933" s="364">
        <f>SUM(C934:C935)</f>
        <v>1343</v>
      </c>
      <c r="D933" s="363"/>
      <c r="E933" s="363"/>
      <c r="F933" s="365"/>
    </row>
    <row r="934" spans="1:6" ht="18.75" customHeight="1">
      <c r="A934" s="362" t="s">
        <v>793</v>
      </c>
      <c r="B934" s="363">
        <f t="shared" si="14"/>
        <v>0</v>
      </c>
      <c r="C934" s="364"/>
      <c r="D934" s="363"/>
      <c r="E934" s="363"/>
      <c r="F934" s="365"/>
    </row>
    <row r="935" spans="1:6" ht="18.75" customHeight="1">
      <c r="A935" s="362" t="s">
        <v>794</v>
      </c>
      <c r="B935" s="363">
        <f t="shared" si="14"/>
        <v>1343</v>
      </c>
      <c r="C935" s="364">
        <v>1343</v>
      </c>
      <c r="D935" s="363"/>
      <c r="E935" s="363"/>
      <c r="F935" s="365"/>
    </row>
    <row r="936" spans="1:6" ht="18.75" customHeight="1">
      <c r="A936" s="362" t="s">
        <v>795</v>
      </c>
      <c r="B936" s="363">
        <f t="shared" si="14"/>
        <v>2230</v>
      </c>
      <c r="C936" s="364">
        <f>C937+C960+C970+C980+C985+C992+C997</f>
        <v>1654</v>
      </c>
      <c r="D936" s="363">
        <f>D937+D960+D970+D980+D985+D992+D997</f>
        <v>576</v>
      </c>
      <c r="E936" s="363">
        <f>E937+E960+E970+E980+E985+E992+E997</f>
        <v>0</v>
      </c>
      <c r="F936" s="365"/>
    </row>
    <row r="937" spans="1:6" ht="18.75" customHeight="1">
      <c r="A937" s="362" t="s">
        <v>796</v>
      </c>
      <c r="B937" s="363">
        <f t="shared" si="14"/>
        <v>2209</v>
      </c>
      <c r="C937" s="364">
        <f>SUM(C938:C959)</f>
        <v>1633</v>
      </c>
      <c r="D937" s="363">
        <f>SUM(D938:D959)</f>
        <v>576</v>
      </c>
      <c r="E937" s="363">
        <f>SUM(E938:E959)</f>
        <v>0</v>
      </c>
      <c r="F937" s="365"/>
    </row>
    <row r="938" spans="1:6" ht="18.75" customHeight="1">
      <c r="A938" s="362" t="s">
        <v>76</v>
      </c>
      <c r="B938" s="363">
        <f t="shared" si="14"/>
        <v>550</v>
      </c>
      <c r="C938" s="364">
        <v>550</v>
      </c>
      <c r="D938" s="363"/>
      <c r="E938" s="363"/>
      <c r="F938" s="365"/>
    </row>
    <row r="939" spans="1:6" ht="18.75" customHeight="1">
      <c r="A939" s="362" t="s">
        <v>77</v>
      </c>
      <c r="B939" s="363">
        <f t="shared" si="14"/>
        <v>172</v>
      </c>
      <c r="C939" s="364">
        <v>172</v>
      </c>
      <c r="D939" s="363"/>
      <c r="E939" s="363"/>
      <c r="F939" s="365"/>
    </row>
    <row r="940" spans="1:6" ht="18.75" customHeight="1">
      <c r="A940" s="362" t="s">
        <v>78</v>
      </c>
      <c r="B940" s="363">
        <f t="shared" si="14"/>
        <v>0</v>
      </c>
      <c r="C940" s="364"/>
      <c r="D940" s="363"/>
      <c r="E940" s="363"/>
      <c r="F940" s="365"/>
    </row>
    <row r="941" spans="1:6" ht="18.75" customHeight="1">
      <c r="A941" s="362" t="s">
        <v>797</v>
      </c>
      <c r="B941" s="363">
        <f t="shared" si="14"/>
        <v>0</v>
      </c>
      <c r="C941" s="364"/>
      <c r="D941" s="363"/>
      <c r="E941" s="363"/>
      <c r="F941" s="365"/>
    </row>
    <row r="942" spans="1:6" ht="18.75" customHeight="1">
      <c r="A942" s="362" t="s">
        <v>798</v>
      </c>
      <c r="B942" s="363">
        <f t="shared" si="14"/>
        <v>668</v>
      </c>
      <c r="C942" s="364">
        <v>668</v>
      </c>
      <c r="D942" s="363"/>
      <c r="E942" s="363"/>
      <c r="F942" s="365"/>
    </row>
    <row r="943" spans="1:6" ht="18.75" customHeight="1">
      <c r="A943" s="362" t="s">
        <v>799</v>
      </c>
      <c r="B943" s="363">
        <f t="shared" si="14"/>
        <v>0</v>
      </c>
      <c r="C943" s="364"/>
      <c r="D943" s="363"/>
      <c r="E943" s="363"/>
      <c r="F943" s="365"/>
    </row>
    <row r="944" spans="1:6" ht="18.75" customHeight="1">
      <c r="A944" s="362" t="s">
        <v>800</v>
      </c>
      <c r="B944" s="363">
        <f t="shared" si="14"/>
        <v>0</v>
      </c>
      <c r="C944" s="364"/>
      <c r="D944" s="363"/>
      <c r="E944" s="363"/>
      <c r="F944" s="365"/>
    </row>
    <row r="945" spans="1:6" ht="18.75" customHeight="1">
      <c r="A945" s="362" t="s">
        <v>801</v>
      </c>
      <c r="B945" s="363">
        <f t="shared" si="14"/>
        <v>0</v>
      </c>
      <c r="C945" s="364"/>
      <c r="D945" s="363"/>
      <c r="E945" s="363"/>
      <c r="F945" s="365"/>
    </row>
    <row r="946" spans="1:6" ht="18.75" customHeight="1">
      <c r="A946" s="362" t="s">
        <v>802</v>
      </c>
      <c r="B946" s="363">
        <f t="shared" si="14"/>
        <v>143</v>
      </c>
      <c r="C946" s="364">
        <v>143</v>
      </c>
      <c r="D946" s="363"/>
      <c r="E946" s="363"/>
      <c r="F946" s="365"/>
    </row>
    <row r="947" spans="1:6" ht="18.75" customHeight="1">
      <c r="A947" s="362" t="s">
        <v>803</v>
      </c>
      <c r="B947" s="363">
        <f t="shared" si="14"/>
        <v>0</v>
      </c>
      <c r="C947" s="364"/>
      <c r="D947" s="363"/>
      <c r="E947" s="363"/>
      <c r="F947" s="365"/>
    </row>
    <row r="948" spans="1:6" ht="18.75" customHeight="1">
      <c r="A948" s="362" t="s">
        <v>804</v>
      </c>
      <c r="B948" s="363">
        <f t="shared" si="14"/>
        <v>0</v>
      </c>
      <c r="C948" s="364"/>
      <c r="D948" s="363"/>
      <c r="E948" s="363"/>
      <c r="F948" s="365"/>
    </row>
    <row r="949" spans="1:6" ht="18.75" customHeight="1">
      <c r="A949" s="362" t="s">
        <v>805</v>
      </c>
      <c r="B949" s="363">
        <f t="shared" si="14"/>
        <v>0</v>
      </c>
      <c r="C949" s="364"/>
      <c r="D949" s="363"/>
      <c r="E949" s="363"/>
      <c r="F949" s="365"/>
    </row>
    <row r="950" spans="1:6" ht="18.75" customHeight="1">
      <c r="A950" s="362" t="s">
        <v>806</v>
      </c>
      <c r="B950" s="363">
        <f t="shared" si="14"/>
        <v>0</v>
      </c>
      <c r="C950" s="364"/>
      <c r="D950" s="363"/>
      <c r="E950" s="363"/>
      <c r="F950" s="365"/>
    </row>
    <row r="951" spans="1:6" ht="18.75" customHeight="1">
      <c r="A951" s="362" t="s">
        <v>807</v>
      </c>
      <c r="B951" s="363">
        <f t="shared" si="14"/>
        <v>0</v>
      </c>
      <c r="C951" s="364"/>
      <c r="D951" s="363"/>
      <c r="E951" s="363"/>
      <c r="F951" s="365"/>
    </row>
    <row r="952" spans="1:6" ht="18.75" customHeight="1">
      <c r="A952" s="362" t="s">
        <v>808</v>
      </c>
      <c r="B952" s="363">
        <f t="shared" si="14"/>
        <v>0</v>
      </c>
      <c r="C952" s="364"/>
      <c r="D952" s="363"/>
      <c r="E952" s="363"/>
      <c r="F952" s="365"/>
    </row>
    <row r="953" spans="1:6" ht="18.75" customHeight="1">
      <c r="A953" s="362" t="s">
        <v>809</v>
      </c>
      <c r="B953" s="363">
        <f t="shared" si="14"/>
        <v>0</v>
      </c>
      <c r="C953" s="364"/>
      <c r="D953" s="363"/>
      <c r="E953" s="363"/>
      <c r="F953" s="365"/>
    </row>
    <row r="954" spans="1:6" ht="18.75" customHeight="1">
      <c r="A954" s="362" t="s">
        <v>810</v>
      </c>
      <c r="B954" s="363">
        <f t="shared" si="14"/>
        <v>100</v>
      </c>
      <c r="C954" s="364">
        <v>100</v>
      </c>
      <c r="D954" s="363"/>
      <c r="E954" s="363"/>
      <c r="F954" s="365"/>
    </row>
    <row r="955" spans="1:6" ht="18.75" customHeight="1">
      <c r="A955" s="362" t="s">
        <v>811</v>
      </c>
      <c r="B955" s="363">
        <f t="shared" si="14"/>
        <v>0</v>
      </c>
      <c r="C955" s="364"/>
      <c r="D955" s="363"/>
      <c r="E955" s="363"/>
      <c r="F955" s="365"/>
    </row>
    <row r="956" spans="1:6" ht="18.75" customHeight="1">
      <c r="A956" s="362" t="s">
        <v>812</v>
      </c>
      <c r="B956" s="363">
        <f t="shared" si="14"/>
        <v>0</v>
      </c>
      <c r="C956" s="364"/>
      <c r="D956" s="363"/>
      <c r="E956" s="363"/>
      <c r="F956" s="365"/>
    </row>
    <row r="957" spans="1:6" ht="18.75" customHeight="1">
      <c r="A957" s="362" t="s">
        <v>813</v>
      </c>
      <c r="B957" s="363">
        <f t="shared" si="14"/>
        <v>0</v>
      </c>
      <c r="C957" s="364"/>
      <c r="D957" s="363"/>
      <c r="E957" s="363"/>
      <c r="F957" s="365"/>
    </row>
    <row r="958" spans="1:6" ht="18.75" customHeight="1">
      <c r="A958" s="362" t="s">
        <v>814</v>
      </c>
      <c r="B958" s="363">
        <f t="shared" si="14"/>
        <v>0</v>
      </c>
      <c r="C958" s="364"/>
      <c r="D958" s="363"/>
      <c r="E958" s="363"/>
      <c r="F958" s="365"/>
    </row>
    <row r="959" spans="1:6" ht="18.75" customHeight="1">
      <c r="A959" s="362" t="s">
        <v>815</v>
      </c>
      <c r="B959" s="363">
        <f t="shared" si="14"/>
        <v>576</v>
      </c>
      <c r="C959" s="364"/>
      <c r="D959" s="363">
        <v>576</v>
      </c>
      <c r="E959" s="363"/>
      <c r="F959" s="365"/>
    </row>
    <row r="960" spans="1:6" ht="18.75" customHeight="1">
      <c r="A960" s="362" t="s">
        <v>816</v>
      </c>
      <c r="B960" s="363">
        <f t="shared" si="14"/>
        <v>0</v>
      </c>
      <c r="C960" s="364"/>
      <c r="D960" s="363"/>
      <c r="E960" s="363"/>
      <c r="F960" s="365"/>
    </row>
    <row r="961" spans="1:6" ht="18.75" customHeight="1">
      <c r="A961" s="362" t="s">
        <v>76</v>
      </c>
      <c r="B961" s="363">
        <f t="shared" si="14"/>
        <v>0</v>
      </c>
      <c r="C961" s="364"/>
      <c r="D961" s="363"/>
      <c r="E961" s="363"/>
      <c r="F961" s="365"/>
    </row>
    <row r="962" spans="1:6" ht="18.75" customHeight="1">
      <c r="A962" s="362" t="s">
        <v>77</v>
      </c>
      <c r="B962" s="363">
        <f t="shared" si="14"/>
        <v>0</v>
      </c>
      <c r="C962" s="364"/>
      <c r="D962" s="363"/>
      <c r="E962" s="363"/>
      <c r="F962" s="365"/>
    </row>
    <row r="963" spans="1:6" ht="18.75" customHeight="1">
      <c r="A963" s="362" t="s">
        <v>78</v>
      </c>
      <c r="B963" s="363">
        <f t="shared" si="14"/>
        <v>0</v>
      </c>
      <c r="C963" s="364"/>
      <c r="D963" s="363"/>
      <c r="E963" s="363"/>
      <c r="F963" s="365"/>
    </row>
    <row r="964" spans="1:6" ht="18.75" customHeight="1">
      <c r="A964" s="362" t="s">
        <v>817</v>
      </c>
      <c r="B964" s="363">
        <f t="shared" si="14"/>
        <v>0</v>
      </c>
      <c r="C964" s="364"/>
      <c r="D964" s="363"/>
      <c r="E964" s="363"/>
      <c r="F964" s="365"/>
    </row>
    <row r="965" spans="1:6" ht="18.75" customHeight="1">
      <c r="A965" s="362" t="s">
        <v>818</v>
      </c>
      <c r="B965" s="363">
        <f t="shared" si="14"/>
        <v>0</v>
      </c>
      <c r="C965" s="364"/>
      <c r="D965" s="363"/>
      <c r="E965" s="363"/>
      <c r="F965" s="365"/>
    </row>
    <row r="966" spans="1:6" ht="18.75" customHeight="1">
      <c r="A966" s="362" t="s">
        <v>819</v>
      </c>
      <c r="B966" s="363">
        <f t="shared" si="14"/>
        <v>0</v>
      </c>
      <c r="C966" s="364"/>
      <c r="D966" s="363"/>
      <c r="E966" s="363"/>
      <c r="F966" s="365"/>
    </row>
    <row r="967" spans="1:6" ht="18.75" customHeight="1">
      <c r="A967" s="362" t="s">
        <v>820</v>
      </c>
      <c r="B967" s="363">
        <f t="shared" si="14"/>
        <v>0</v>
      </c>
      <c r="C967" s="364"/>
      <c r="D967" s="363"/>
      <c r="E967" s="363"/>
      <c r="F967" s="365"/>
    </row>
    <row r="968" spans="1:6" ht="18.75" customHeight="1">
      <c r="A968" s="362" t="s">
        <v>821</v>
      </c>
      <c r="B968" s="363">
        <f aca="true" t="shared" si="15" ref="B968:B1031">SUM(C968:E968)</f>
        <v>0</v>
      </c>
      <c r="C968" s="364"/>
      <c r="D968" s="363"/>
      <c r="E968" s="363"/>
      <c r="F968" s="365"/>
    </row>
    <row r="969" spans="1:6" ht="18.75" customHeight="1">
      <c r="A969" s="362" t="s">
        <v>822</v>
      </c>
      <c r="B969" s="363">
        <f t="shared" si="15"/>
        <v>0</v>
      </c>
      <c r="C969" s="364"/>
      <c r="D969" s="363"/>
      <c r="E969" s="363"/>
      <c r="F969" s="365"/>
    </row>
    <row r="970" spans="1:6" ht="18.75" customHeight="1">
      <c r="A970" s="362" t="s">
        <v>823</v>
      </c>
      <c r="B970" s="363">
        <f t="shared" si="15"/>
        <v>0</v>
      </c>
      <c r="C970" s="364"/>
      <c r="D970" s="363"/>
      <c r="E970" s="363"/>
      <c r="F970" s="365"/>
    </row>
    <row r="971" spans="1:6" ht="18.75" customHeight="1">
      <c r="A971" s="362" t="s">
        <v>76</v>
      </c>
      <c r="B971" s="363">
        <f t="shared" si="15"/>
        <v>0</v>
      </c>
      <c r="C971" s="364"/>
      <c r="D971" s="363"/>
      <c r="E971" s="363"/>
      <c r="F971" s="365"/>
    </row>
    <row r="972" spans="1:6" ht="18.75" customHeight="1">
      <c r="A972" s="362" t="s">
        <v>77</v>
      </c>
      <c r="B972" s="363">
        <f t="shared" si="15"/>
        <v>0</v>
      </c>
      <c r="C972" s="364"/>
      <c r="D972" s="363"/>
      <c r="E972" s="363"/>
      <c r="F972" s="365"/>
    </row>
    <row r="973" spans="1:6" ht="18.75" customHeight="1">
      <c r="A973" s="362" t="s">
        <v>78</v>
      </c>
      <c r="B973" s="363">
        <f t="shared" si="15"/>
        <v>0</v>
      </c>
      <c r="C973" s="364"/>
      <c r="D973" s="363"/>
      <c r="E973" s="363"/>
      <c r="F973" s="365"/>
    </row>
    <row r="974" spans="1:6" ht="18.75" customHeight="1">
      <c r="A974" s="362" t="s">
        <v>824</v>
      </c>
      <c r="B974" s="363">
        <f t="shared" si="15"/>
        <v>0</v>
      </c>
      <c r="C974" s="364"/>
      <c r="D974" s="363"/>
      <c r="E974" s="363"/>
      <c r="F974" s="365"/>
    </row>
    <row r="975" spans="1:6" ht="18.75" customHeight="1">
      <c r="A975" s="362" t="s">
        <v>825</v>
      </c>
      <c r="B975" s="363">
        <f t="shared" si="15"/>
        <v>0</v>
      </c>
      <c r="C975" s="364"/>
      <c r="D975" s="363"/>
      <c r="E975" s="363"/>
      <c r="F975" s="365"/>
    </row>
    <row r="976" spans="1:6" ht="18.75" customHeight="1">
      <c r="A976" s="362" t="s">
        <v>826</v>
      </c>
      <c r="B976" s="363">
        <f t="shared" si="15"/>
        <v>0</v>
      </c>
      <c r="C976" s="364"/>
      <c r="D976" s="363"/>
      <c r="E976" s="363"/>
      <c r="F976" s="365"/>
    </row>
    <row r="977" spans="1:6" ht="18.75" customHeight="1">
      <c r="A977" s="362" t="s">
        <v>827</v>
      </c>
      <c r="B977" s="363">
        <f t="shared" si="15"/>
        <v>0</v>
      </c>
      <c r="C977" s="364"/>
      <c r="D977" s="363"/>
      <c r="E977" s="363"/>
      <c r="F977" s="365"/>
    </row>
    <row r="978" spans="1:6" ht="18.75" customHeight="1">
      <c r="A978" s="362" t="s">
        <v>828</v>
      </c>
      <c r="B978" s="363">
        <f t="shared" si="15"/>
        <v>0</v>
      </c>
      <c r="C978" s="364"/>
      <c r="D978" s="363"/>
      <c r="E978" s="363"/>
      <c r="F978" s="365"/>
    </row>
    <row r="979" spans="1:6" ht="18.75" customHeight="1">
      <c r="A979" s="362" t="s">
        <v>829</v>
      </c>
      <c r="B979" s="363">
        <f t="shared" si="15"/>
        <v>0</v>
      </c>
      <c r="C979" s="364"/>
      <c r="D979" s="363"/>
      <c r="E979" s="363"/>
      <c r="F979" s="365"/>
    </row>
    <row r="980" spans="1:6" ht="18.75" customHeight="1">
      <c r="A980" s="362" t="s">
        <v>830</v>
      </c>
      <c r="B980" s="363">
        <f t="shared" si="15"/>
        <v>15</v>
      </c>
      <c r="C980" s="364">
        <f>SUM(C981:C984)</f>
        <v>15</v>
      </c>
      <c r="D980" s="363">
        <f>SUM(D981:D984)</f>
        <v>0</v>
      </c>
      <c r="E980" s="363">
        <f>SUM(E981:E984)</f>
        <v>0</v>
      </c>
      <c r="F980" s="365"/>
    </row>
    <row r="981" spans="1:6" ht="18.75" customHeight="1">
      <c r="A981" s="362" t="s">
        <v>831</v>
      </c>
      <c r="B981" s="363">
        <f t="shared" si="15"/>
        <v>15</v>
      </c>
      <c r="C981" s="364">
        <v>15</v>
      </c>
      <c r="D981" s="363"/>
      <c r="E981" s="363"/>
      <c r="F981" s="365"/>
    </row>
    <row r="982" spans="1:6" ht="18.75" customHeight="1">
      <c r="A982" s="362" t="s">
        <v>832</v>
      </c>
      <c r="B982" s="363">
        <f t="shared" si="15"/>
        <v>0</v>
      </c>
      <c r="C982" s="364"/>
      <c r="D982" s="363"/>
      <c r="E982" s="363"/>
      <c r="F982" s="365"/>
    </row>
    <row r="983" spans="1:6" ht="18.75" customHeight="1">
      <c r="A983" s="362" t="s">
        <v>833</v>
      </c>
      <c r="B983" s="363">
        <f t="shared" si="15"/>
        <v>0</v>
      </c>
      <c r="C983" s="364"/>
      <c r="D983" s="363"/>
      <c r="E983" s="363"/>
      <c r="F983" s="365"/>
    </row>
    <row r="984" spans="1:6" ht="18.75" customHeight="1">
      <c r="A984" s="362" t="s">
        <v>834</v>
      </c>
      <c r="B984" s="363">
        <f t="shared" si="15"/>
        <v>0</v>
      </c>
      <c r="C984" s="364"/>
      <c r="D984" s="363"/>
      <c r="E984" s="363"/>
      <c r="F984" s="365"/>
    </row>
    <row r="985" spans="1:6" ht="18.75" customHeight="1">
      <c r="A985" s="362" t="s">
        <v>835</v>
      </c>
      <c r="B985" s="363">
        <f t="shared" si="15"/>
        <v>0</v>
      </c>
      <c r="C985" s="364"/>
      <c r="D985" s="363"/>
      <c r="E985" s="363"/>
      <c r="F985" s="365"/>
    </row>
    <row r="986" spans="1:6" ht="18.75" customHeight="1">
      <c r="A986" s="362" t="s">
        <v>76</v>
      </c>
      <c r="B986" s="363">
        <f t="shared" si="15"/>
        <v>0</v>
      </c>
      <c r="C986" s="364"/>
      <c r="D986" s="363"/>
      <c r="E986" s="363"/>
      <c r="F986" s="365"/>
    </row>
    <row r="987" spans="1:6" ht="18.75" customHeight="1">
      <c r="A987" s="362" t="s">
        <v>77</v>
      </c>
      <c r="B987" s="363">
        <f t="shared" si="15"/>
        <v>0</v>
      </c>
      <c r="C987" s="364"/>
      <c r="D987" s="363"/>
      <c r="E987" s="363"/>
      <c r="F987" s="365"/>
    </row>
    <row r="988" spans="1:6" ht="18.75" customHeight="1">
      <c r="A988" s="362" t="s">
        <v>78</v>
      </c>
      <c r="B988" s="363">
        <f t="shared" si="15"/>
        <v>0</v>
      </c>
      <c r="C988" s="364"/>
      <c r="D988" s="363"/>
      <c r="E988" s="363"/>
      <c r="F988" s="365"/>
    </row>
    <row r="989" spans="1:6" ht="18.75" customHeight="1">
      <c r="A989" s="362" t="s">
        <v>821</v>
      </c>
      <c r="B989" s="363">
        <f t="shared" si="15"/>
        <v>0</v>
      </c>
      <c r="C989" s="364"/>
      <c r="D989" s="363"/>
      <c r="E989" s="363"/>
      <c r="F989" s="365"/>
    </row>
    <row r="990" spans="1:6" ht="18.75" customHeight="1">
      <c r="A990" s="362" t="s">
        <v>836</v>
      </c>
      <c r="B990" s="363">
        <f t="shared" si="15"/>
        <v>0</v>
      </c>
      <c r="C990" s="364"/>
      <c r="D990" s="363"/>
      <c r="E990" s="363"/>
      <c r="F990" s="365"/>
    </row>
    <row r="991" spans="1:6" ht="18.75" customHeight="1">
      <c r="A991" s="362" t="s">
        <v>837</v>
      </c>
      <c r="B991" s="363">
        <f t="shared" si="15"/>
        <v>0</v>
      </c>
      <c r="C991" s="364"/>
      <c r="D991" s="363"/>
      <c r="E991" s="363"/>
      <c r="F991" s="365"/>
    </row>
    <row r="992" spans="1:6" ht="18.75" customHeight="1">
      <c r="A992" s="362" t="s">
        <v>838</v>
      </c>
      <c r="B992" s="363">
        <f t="shared" si="15"/>
        <v>0</v>
      </c>
      <c r="C992" s="364"/>
      <c r="D992" s="363"/>
      <c r="E992" s="363"/>
      <c r="F992" s="365"/>
    </row>
    <row r="993" spans="1:6" ht="18.75" customHeight="1">
      <c r="A993" s="362" t="s">
        <v>839</v>
      </c>
      <c r="B993" s="363">
        <f t="shared" si="15"/>
        <v>0</v>
      </c>
      <c r="C993" s="364"/>
      <c r="D993" s="363"/>
      <c r="E993" s="363"/>
      <c r="F993" s="365"/>
    </row>
    <row r="994" spans="1:6" ht="18.75" customHeight="1">
      <c r="A994" s="362" t="s">
        <v>840</v>
      </c>
      <c r="B994" s="363">
        <f t="shared" si="15"/>
        <v>0</v>
      </c>
      <c r="C994" s="364"/>
      <c r="D994" s="363"/>
      <c r="E994" s="363"/>
      <c r="F994" s="365"/>
    </row>
    <row r="995" spans="1:6" ht="18.75" customHeight="1">
      <c r="A995" s="362" t="s">
        <v>841</v>
      </c>
      <c r="B995" s="363">
        <f t="shared" si="15"/>
        <v>0</v>
      </c>
      <c r="C995" s="364"/>
      <c r="D995" s="363"/>
      <c r="E995" s="363"/>
      <c r="F995" s="365"/>
    </row>
    <row r="996" spans="1:6" ht="18.75" customHeight="1">
      <c r="A996" s="362" t="s">
        <v>842</v>
      </c>
      <c r="B996" s="363">
        <f t="shared" si="15"/>
        <v>0</v>
      </c>
      <c r="C996" s="364"/>
      <c r="D996" s="363"/>
      <c r="E996" s="363"/>
      <c r="F996" s="365"/>
    </row>
    <row r="997" spans="1:6" ht="18.75" customHeight="1">
      <c r="A997" s="362" t="s">
        <v>843</v>
      </c>
      <c r="B997" s="363">
        <f t="shared" si="15"/>
        <v>6</v>
      </c>
      <c r="C997" s="364">
        <f>SUM(C998:C999)</f>
        <v>6</v>
      </c>
      <c r="D997" s="363">
        <f>SUM(D998:D999)</f>
        <v>0</v>
      </c>
      <c r="E997" s="363">
        <f>SUM(E998:E999)</f>
        <v>0</v>
      </c>
      <c r="F997" s="365"/>
    </row>
    <row r="998" spans="1:6" ht="18.75" customHeight="1">
      <c r="A998" s="362" t="s">
        <v>844</v>
      </c>
      <c r="B998" s="363">
        <f t="shared" si="15"/>
        <v>0</v>
      </c>
      <c r="C998" s="364"/>
      <c r="D998" s="363"/>
      <c r="E998" s="363"/>
      <c r="F998" s="365"/>
    </row>
    <row r="999" spans="1:6" ht="18.75" customHeight="1">
      <c r="A999" s="362" t="s">
        <v>845</v>
      </c>
      <c r="B999" s="363">
        <f t="shared" si="15"/>
        <v>6</v>
      </c>
      <c r="C999" s="364">
        <v>6</v>
      </c>
      <c r="D999" s="363"/>
      <c r="E999" s="363"/>
      <c r="F999" s="365"/>
    </row>
    <row r="1000" spans="1:6" ht="18.75" customHeight="1">
      <c r="A1000" s="362" t="s">
        <v>846</v>
      </c>
      <c r="B1000" s="363">
        <f t="shared" si="15"/>
        <v>1777</v>
      </c>
      <c r="C1000" s="364">
        <f>C1001+C1011+C1027+C1032+C1046+C1053+C1060</f>
        <v>1777</v>
      </c>
      <c r="D1000" s="363">
        <f>D1001+D1011+D1027+D1032+D1046+D1053+D1060</f>
        <v>0</v>
      </c>
      <c r="E1000" s="363">
        <f>E1001+E1011+E1027+E1032+E1046+E1053+E1060</f>
        <v>0</v>
      </c>
      <c r="F1000" s="365"/>
    </row>
    <row r="1001" spans="1:6" ht="18.75" customHeight="1">
      <c r="A1001" s="362" t="s">
        <v>847</v>
      </c>
      <c r="B1001" s="363">
        <f t="shared" si="15"/>
        <v>199</v>
      </c>
      <c r="C1001" s="364">
        <f>SUM(C1002:C1010)</f>
        <v>199</v>
      </c>
      <c r="D1001" s="363">
        <f>SUM(D1002:D1010)</f>
        <v>0</v>
      </c>
      <c r="E1001" s="363">
        <f>SUM(E1002:E1010)</f>
        <v>0</v>
      </c>
      <c r="F1001" s="365"/>
    </row>
    <row r="1002" spans="1:6" ht="18.75" customHeight="1">
      <c r="A1002" s="362" t="s">
        <v>76</v>
      </c>
      <c r="B1002" s="363">
        <f t="shared" si="15"/>
        <v>156</v>
      </c>
      <c r="C1002" s="364">
        <v>156</v>
      </c>
      <c r="D1002" s="363"/>
      <c r="E1002" s="363"/>
      <c r="F1002" s="365"/>
    </row>
    <row r="1003" spans="1:6" ht="18.75" customHeight="1">
      <c r="A1003" s="362" t="s">
        <v>77</v>
      </c>
      <c r="B1003" s="363">
        <f t="shared" si="15"/>
        <v>0</v>
      </c>
      <c r="C1003" s="364"/>
      <c r="D1003" s="363"/>
      <c r="E1003" s="363"/>
      <c r="F1003" s="365"/>
    </row>
    <row r="1004" spans="1:6" ht="18.75" customHeight="1">
      <c r="A1004" s="362" t="s">
        <v>78</v>
      </c>
      <c r="B1004" s="363">
        <f t="shared" si="15"/>
        <v>0</v>
      </c>
      <c r="C1004" s="364"/>
      <c r="D1004" s="363"/>
      <c r="E1004" s="363"/>
      <c r="F1004" s="365"/>
    </row>
    <row r="1005" spans="1:6" ht="18.75" customHeight="1">
      <c r="A1005" s="362" t="s">
        <v>848</v>
      </c>
      <c r="B1005" s="363">
        <f t="shared" si="15"/>
        <v>0</v>
      </c>
      <c r="C1005" s="364"/>
      <c r="D1005" s="363"/>
      <c r="E1005" s="363"/>
      <c r="F1005" s="365"/>
    </row>
    <row r="1006" spans="1:6" ht="18.75" customHeight="1">
      <c r="A1006" s="362" t="s">
        <v>849</v>
      </c>
      <c r="B1006" s="363">
        <f t="shared" si="15"/>
        <v>0</v>
      </c>
      <c r="C1006" s="364"/>
      <c r="D1006" s="363"/>
      <c r="E1006" s="363"/>
      <c r="F1006" s="365"/>
    </row>
    <row r="1007" spans="1:6" ht="18.75" customHeight="1">
      <c r="A1007" s="362" t="s">
        <v>850</v>
      </c>
      <c r="B1007" s="363">
        <f t="shared" si="15"/>
        <v>0</v>
      </c>
      <c r="C1007" s="364"/>
      <c r="D1007" s="363"/>
      <c r="E1007" s="363"/>
      <c r="F1007" s="365"/>
    </row>
    <row r="1008" spans="1:6" ht="18.75" customHeight="1">
      <c r="A1008" s="362" t="s">
        <v>851</v>
      </c>
      <c r="B1008" s="363">
        <f t="shared" si="15"/>
        <v>0</v>
      </c>
      <c r="C1008" s="364"/>
      <c r="D1008" s="363"/>
      <c r="E1008" s="363"/>
      <c r="F1008" s="365"/>
    </row>
    <row r="1009" spans="1:6" ht="18.75" customHeight="1">
      <c r="A1009" s="362" t="s">
        <v>852</v>
      </c>
      <c r="B1009" s="363">
        <f t="shared" si="15"/>
        <v>0</v>
      </c>
      <c r="C1009" s="364"/>
      <c r="D1009" s="363"/>
      <c r="E1009" s="363"/>
      <c r="F1009" s="365"/>
    </row>
    <row r="1010" spans="1:6" ht="18.75" customHeight="1">
      <c r="A1010" s="362" t="s">
        <v>853</v>
      </c>
      <c r="B1010" s="363">
        <f t="shared" si="15"/>
        <v>43</v>
      </c>
      <c r="C1010" s="364">
        <v>43</v>
      </c>
      <c r="D1010" s="363"/>
      <c r="E1010" s="363"/>
      <c r="F1010" s="365"/>
    </row>
    <row r="1011" spans="1:6" ht="18.75" customHeight="1">
      <c r="A1011" s="362" t="s">
        <v>854</v>
      </c>
      <c r="B1011" s="363">
        <f t="shared" si="15"/>
        <v>0</v>
      </c>
      <c r="C1011" s="364"/>
      <c r="D1011" s="363"/>
      <c r="E1011" s="363"/>
      <c r="F1011" s="365"/>
    </row>
    <row r="1012" spans="1:6" ht="18.75" customHeight="1">
      <c r="A1012" s="362" t="s">
        <v>76</v>
      </c>
      <c r="B1012" s="363">
        <f t="shared" si="15"/>
        <v>0</v>
      </c>
      <c r="C1012" s="364"/>
      <c r="D1012" s="363"/>
      <c r="E1012" s="363"/>
      <c r="F1012" s="365"/>
    </row>
    <row r="1013" spans="1:6" ht="18.75" customHeight="1">
      <c r="A1013" s="362" t="s">
        <v>77</v>
      </c>
      <c r="B1013" s="363">
        <f t="shared" si="15"/>
        <v>0</v>
      </c>
      <c r="C1013" s="364"/>
      <c r="D1013" s="363"/>
      <c r="E1013" s="363"/>
      <c r="F1013" s="365"/>
    </row>
    <row r="1014" spans="1:6" ht="18.75" customHeight="1">
      <c r="A1014" s="362" t="s">
        <v>78</v>
      </c>
      <c r="B1014" s="363">
        <f t="shared" si="15"/>
        <v>0</v>
      </c>
      <c r="C1014" s="364"/>
      <c r="D1014" s="363"/>
      <c r="E1014" s="363"/>
      <c r="F1014" s="365"/>
    </row>
    <row r="1015" spans="1:6" ht="18.75" customHeight="1">
      <c r="A1015" s="362" t="s">
        <v>855</v>
      </c>
      <c r="B1015" s="363">
        <f t="shared" si="15"/>
        <v>0</v>
      </c>
      <c r="C1015" s="364"/>
      <c r="D1015" s="363"/>
      <c r="E1015" s="363"/>
      <c r="F1015" s="365"/>
    </row>
    <row r="1016" spans="1:6" ht="18.75" customHeight="1">
      <c r="A1016" s="362" t="s">
        <v>856</v>
      </c>
      <c r="B1016" s="363">
        <f t="shared" si="15"/>
        <v>0</v>
      </c>
      <c r="C1016" s="364"/>
      <c r="D1016" s="363"/>
      <c r="E1016" s="363"/>
      <c r="F1016" s="365"/>
    </row>
    <row r="1017" spans="1:6" ht="18.75" customHeight="1">
      <c r="A1017" s="362" t="s">
        <v>857</v>
      </c>
      <c r="B1017" s="363">
        <f t="shared" si="15"/>
        <v>0</v>
      </c>
      <c r="C1017" s="364"/>
      <c r="D1017" s="363"/>
      <c r="E1017" s="363"/>
      <c r="F1017" s="365"/>
    </row>
    <row r="1018" spans="1:6" ht="18.75" customHeight="1">
      <c r="A1018" s="362" t="s">
        <v>858</v>
      </c>
      <c r="B1018" s="363">
        <f t="shared" si="15"/>
        <v>0</v>
      </c>
      <c r="C1018" s="364"/>
      <c r="D1018" s="363"/>
      <c r="E1018" s="363"/>
      <c r="F1018" s="365"/>
    </row>
    <row r="1019" spans="1:6" ht="18.75" customHeight="1">
      <c r="A1019" s="362" t="s">
        <v>859</v>
      </c>
      <c r="B1019" s="363">
        <f t="shared" si="15"/>
        <v>0</v>
      </c>
      <c r="C1019" s="364"/>
      <c r="D1019" s="363"/>
      <c r="E1019" s="363"/>
      <c r="F1019" s="365"/>
    </row>
    <row r="1020" spans="1:6" ht="18.75" customHeight="1">
      <c r="A1020" s="362" t="s">
        <v>860</v>
      </c>
      <c r="B1020" s="363">
        <f t="shared" si="15"/>
        <v>0</v>
      </c>
      <c r="C1020" s="364"/>
      <c r="D1020" s="363"/>
      <c r="E1020" s="363"/>
      <c r="F1020" s="365"/>
    </row>
    <row r="1021" spans="1:6" ht="18.75" customHeight="1">
      <c r="A1021" s="362" t="s">
        <v>861</v>
      </c>
      <c r="B1021" s="363">
        <f t="shared" si="15"/>
        <v>0</v>
      </c>
      <c r="C1021" s="364"/>
      <c r="D1021" s="363"/>
      <c r="E1021" s="363"/>
      <c r="F1021" s="365"/>
    </row>
    <row r="1022" spans="1:6" ht="18.75" customHeight="1">
      <c r="A1022" s="362" t="s">
        <v>862</v>
      </c>
      <c r="B1022" s="363">
        <f t="shared" si="15"/>
        <v>0</v>
      </c>
      <c r="C1022" s="364"/>
      <c r="D1022" s="363"/>
      <c r="E1022" s="363"/>
      <c r="F1022" s="365"/>
    </row>
    <row r="1023" spans="1:6" ht="18.75" customHeight="1">
      <c r="A1023" s="362" t="s">
        <v>863</v>
      </c>
      <c r="B1023" s="363">
        <f t="shared" si="15"/>
        <v>0</v>
      </c>
      <c r="C1023" s="364"/>
      <c r="D1023" s="363"/>
      <c r="E1023" s="363"/>
      <c r="F1023" s="365"/>
    </row>
    <row r="1024" spans="1:6" ht="18.75" customHeight="1">
      <c r="A1024" s="362" t="s">
        <v>864</v>
      </c>
      <c r="B1024" s="363">
        <f t="shared" si="15"/>
        <v>0</v>
      </c>
      <c r="C1024" s="364"/>
      <c r="D1024" s="363"/>
      <c r="E1024" s="363"/>
      <c r="F1024" s="365"/>
    </row>
    <row r="1025" spans="1:6" ht="18.75" customHeight="1">
      <c r="A1025" s="362" t="s">
        <v>865</v>
      </c>
      <c r="B1025" s="363">
        <f t="shared" si="15"/>
        <v>0</v>
      </c>
      <c r="C1025" s="364"/>
      <c r="D1025" s="363"/>
      <c r="E1025" s="363"/>
      <c r="F1025" s="365"/>
    </row>
    <row r="1026" spans="1:6" ht="18.75" customHeight="1">
      <c r="A1026" s="362" t="s">
        <v>866</v>
      </c>
      <c r="B1026" s="363">
        <f t="shared" si="15"/>
        <v>0</v>
      </c>
      <c r="C1026" s="364"/>
      <c r="D1026" s="363"/>
      <c r="E1026" s="363"/>
      <c r="F1026" s="365"/>
    </row>
    <row r="1027" spans="1:6" ht="18.75" customHeight="1">
      <c r="A1027" s="362" t="s">
        <v>867</v>
      </c>
      <c r="B1027" s="363">
        <f t="shared" si="15"/>
        <v>0</v>
      </c>
      <c r="C1027" s="364"/>
      <c r="D1027" s="363"/>
      <c r="E1027" s="363"/>
      <c r="F1027" s="365"/>
    </row>
    <row r="1028" spans="1:6" ht="18.75" customHeight="1">
      <c r="A1028" s="362" t="s">
        <v>76</v>
      </c>
      <c r="B1028" s="363">
        <f t="shared" si="15"/>
        <v>0</v>
      </c>
      <c r="C1028" s="364"/>
      <c r="D1028" s="363"/>
      <c r="E1028" s="363"/>
      <c r="F1028" s="365"/>
    </row>
    <row r="1029" spans="1:6" ht="18.75" customHeight="1">
      <c r="A1029" s="362" t="s">
        <v>77</v>
      </c>
      <c r="B1029" s="363">
        <f t="shared" si="15"/>
        <v>0</v>
      </c>
      <c r="C1029" s="364"/>
      <c r="D1029" s="363"/>
      <c r="E1029" s="363"/>
      <c r="F1029" s="365"/>
    </row>
    <row r="1030" spans="1:6" ht="18.75" customHeight="1">
      <c r="A1030" s="362" t="s">
        <v>78</v>
      </c>
      <c r="B1030" s="363">
        <f t="shared" si="15"/>
        <v>0</v>
      </c>
      <c r="C1030" s="364"/>
      <c r="D1030" s="363"/>
      <c r="E1030" s="363"/>
      <c r="F1030" s="365"/>
    </row>
    <row r="1031" spans="1:6" ht="18.75" customHeight="1">
      <c r="A1031" s="362" t="s">
        <v>868</v>
      </c>
      <c r="B1031" s="363">
        <f t="shared" si="15"/>
        <v>0</v>
      </c>
      <c r="C1031" s="364"/>
      <c r="D1031" s="363"/>
      <c r="E1031" s="363"/>
      <c r="F1031" s="365"/>
    </row>
    <row r="1032" spans="1:6" ht="18.75" customHeight="1">
      <c r="A1032" s="362" t="s">
        <v>869</v>
      </c>
      <c r="B1032" s="363">
        <f aca="true" t="shared" si="16" ref="B1032:B1095">SUM(C1032:E1032)</f>
        <v>755</v>
      </c>
      <c r="C1032" s="364">
        <f>SUM(C1033:C1045)</f>
        <v>755</v>
      </c>
      <c r="D1032" s="363">
        <f>SUM(D1033:D1045)</f>
        <v>0</v>
      </c>
      <c r="E1032" s="363">
        <f>SUM(E1033:E1045)</f>
        <v>0</v>
      </c>
      <c r="F1032" s="365"/>
    </row>
    <row r="1033" spans="1:6" ht="18.75" customHeight="1">
      <c r="A1033" s="362" t="s">
        <v>76</v>
      </c>
      <c r="B1033" s="363">
        <f t="shared" si="16"/>
        <v>95</v>
      </c>
      <c r="C1033" s="364">
        <v>95</v>
      </c>
      <c r="D1033" s="363"/>
      <c r="E1033" s="363"/>
      <c r="F1033" s="365"/>
    </row>
    <row r="1034" spans="1:6" ht="18.75" customHeight="1">
      <c r="A1034" s="362" t="s">
        <v>77</v>
      </c>
      <c r="B1034" s="363">
        <f t="shared" si="16"/>
        <v>0</v>
      </c>
      <c r="C1034" s="364"/>
      <c r="D1034" s="363"/>
      <c r="E1034" s="363"/>
      <c r="F1034" s="365"/>
    </row>
    <row r="1035" spans="1:6" ht="18.75" customHeight="1">
      <c r="A1035" s="362" t="s">
        <v>78</v>
      </c>
      <c r="B1035" s="363">
        <f t="shared" si="16"/>
        <v>0</v>
      </c>
      <c r="C1035" s="364"/>
      <c r="D1035" s="363"/>
      <c r="E1035" s="363"/>
      <c r="F1035" s="365"/>
    </row>
    <row r="1036" spans="1:6" ht="18.75" customHeight="1">
      <c r="A1036" s="362" t="s">
        <v>870</v>
      </c>
      <c r="B1036" s="363">
        <f t="shared" si="16"/>
        <v>0</v>
      </c>
      <c r="C1036" s="364"/>
      <c r="D1036" s="363"/>
      <c r="E1036" s="363"/>
      <c r="F1036" s="365"/>
    </row>
    <row r="1037" spans="1:6" ht="18.75" customHeight="1">
      <c r="A1037" s="362" t="s">
        <v>871</v>
      </c>
      <c r="B1037" s="363">
        <f t="shared" si="16"/>
        <v>0</v>
      </c>
      <c r="C1037" s="364"/>
      <c r="D1037" s="363"/>
      <c r="E1037" s="363"/>
      <c r="F1037" s="365"/>
    </row>
    <row r="1038" spans="1:6" ht="18.75" customHeight="1">
      <c r="A1038" s="362" t="s">
        <v>872</v>
      </c>
      <c r="B1038" s="363">
        <f t="shared" si="16"/>
        <v>0</v>
      </c>
      <c r="C1038" s="364"/>
      <c r="D1038" s="363"/>
      <c r="E1038" s="363"/>
      <c r="F1038" s="365"/>
    </row>
    <row r="1039" spans="1:6" ht="18.75" customHeight="1">
      <c r="A1039" s="362" t="s">
        <v>873</v>
      </c>
      <c r="B1039" s="363">
        <f t="shared" si="16"/>
        <v>0</v>
      </c>
      <c r="C1039" s="364"/>
      <c r="D1039" s="363"/>
      <c r="E1039" s="363"/>
      <c r="F1039" s="365"/>
    </row>
    <row r="1040" spans="1:6" ht="18.75" customHeight="1">
      <c r="A1040" s="362" t="s">
        <v>874</v>
      </c>
      <c r="B1040" s="363">
        <f t="shared" si="16"/>
        <v>600</v>
      </c>
      <c r="C1040" s="364">
        <v>600</v>
      </c>
      <c r="D1040" s="363"/>
      <c r="E1040" s="363"/>
      <c r="F1040" s="365"/>
    </row>
    <row r="1041" spans="1:6" ht="18.75" customHeight="1">
      <c r="A1041" s="362" t="s">
        <v>875</v>
      </c>
      <c r="B1041" s="363">
        <f t="shared" si="16"/>
        <v>0</v>
      </c>
      <c r="C1041" s="364"/>
      <c r="D1041" s="363"/>
      <c r="E1041" s="363"/>
      <c r="F1041" s="365"/>
    </row>
    <row r="1042" spans="1:6" ht="18.75" customHeight="1">
      <c r="A1042" s="362" t="s">
        <v>876</v>
      </c>
      <c r="B1042" s="363">
        <f t="shared" si="16"/>
        <v>0</v>
      </c>
      <c r="C1042" s="364"/>
      <c r="D1042" s="363"/>
      <c r="E1042" s="363"/>
      <c r="F1042" s="365"/>
    </row>
    <row r="1043" spans="1:6" ht="18.75" customHeight="1">
      <c r="A1043" s="362" t="s">
        <v>821</v>
      </c>
      <c r="B1043" s="363">
        <f t="shared" si="16"/>
        <v>0</v>
      </c>
      <c r="C1043" s="364"/>
      <c r="D1043" s="363"/>
      <c r="E1043" s="363"/>
      <c r="F1043" s="365"/>
    </row>
    <row r="1044" spans="1:6" ht="18.75" customHeight="1">
      <c r="A1044" s="362" t="s">
        <v>877</v>
      </c>
      <c r="B1044" s="363">
        <f t="shared" si="16"/>
        <v>0</v>
      </c>
      <c r="C1044" s="364"/>
      <c r="D1044" s="363"/>
      <c r="E1044" s="363"/>
      <c r="F1044" s="365"/>
    </row>
    <row r="1045" spans="1:6" ht="18.75" customHeight="1">
      <c r="A1045" s="362" t="s">
        <v>878</v>
      </c>
      <c r="B1045" s="363">
        <f t="shared" si="16"/>
        <v>60</v>
      </c>
      <c r="C1045" s="364">
        <v>60</v>
      </c>
      <c r="D1045" s="363"/>
      <c r="E1045" s="363"/>
      <c r="F1045" s="365"/>
    </row>
    <row r="1046" spans="1:6" ht="18.75" customHeight="1">
      <c r="A1046" s="362" t="s">
        <v>879</v>
      </c>
      <c r="B1046" s="363">
        <f t="shared" si="16"/>
        <v>823</v>
      </c>
      <c r="C1046" s="364">
        <f>SUM(C1047:C1052)</f>
        <v>823</v>
      </c>
      <c r="D1046" s="363">
        <f>SUM(D1047:D1052)</f>
        <v>0</v>
      </c>
      <c r="E1046" s="363">
        <f>SUM(E1047:E1052)</f>
        <v>0</v>
      </c>
      <c r="F1046" s="365"/>
    </row>
    <row r="1047" spans="1:6" ht="18.75" customHeight="1">
      <c r="A1047" s="362" t="s">
        <v>76</v>
      </c>
      <c r="B1047" s="363">
        <f t="shared" si="16"/>
        <v>68</v>
      </c>
      <c r="C1047" s="364">
        <v>68</v>
      </c>
      <c r="D1047" s="363"/>
      <c r="E1047" s="363"/>
      <c r="F1047" s="365"/>
    </row>
    <row r="1048" spans="1:6" ht="18.75" customHeight="1">
      <c r="A1048" s="362" t="s">
        <v>77</v>
      </c>
      <c r="B1048" s="363">
        <f t="shared" si="16"/>
        <v>0</v>
      </c>
      <c r="C1048" s="364"/>
      <c r="D1048" s="363"/>
      <c r="E1048" s="363"/>
      <c r="F1048" s="365"/>
    </row>
    <row r="1049" spans="1:6" ht="18.75" customHeight="1">
      <c r="A1049" s="362" t="s">
        <v>78</v>
      </c>
      <c r="B1049" s="363">
        <f t="shared" si="16"/>
        <v>0</v>
      </c>
      <c r="C1049" s="364"/>
      <c r="D1049" s="363"/>
      <c r="E1049" s="363"/>
      <c r="F1049" s="365"/>
    </row>
    <row r="1050" spans="1:6" ht="18.75" customHeight="1">
      <c r="A1050" s="362" t="s">
        <v>880</v>
      </c>
      <c r="B1050" s="363">
        <f t="shared" si="16"/>
        <v>0</v>
      </c>
      <c r="C1050" s="364"/>
      <c r="D1050" s="363"/>
      <c r="E1050" s="363"/>
      <c r="F1050" s="365"/>
    </row>
    <row r="1051" spans="1:6" ht="18.75" customHeight="1">
      <c r="A1051" s="362" t="s">
        <v>881</v>
      </c>
      <c r="B1051" s="363">
        <f t="shared" si="16"/>
        <v>0</v>
      </c>
      <c r="C1051" s="364"/>
      <c r="D1051" s="363"/>
      <c r="E1051" s="363"/>
      <c r="F1051" s="365"/>
    </row>
    <row r="1052" spans="1:6" ht="18.75" customHeight="1">
      <c r="A1052" s="362" t="s">
        <v>882</v>
      </c>
      <c r="B1052" s="363">
        <f t="shared" si="16"/>
        <v>755</v>
      </c>
      <c r="C1052" s="364">
        <v>755</v>
      </c>
      <c r="D1052" s="363"/>
      <c r="E1052" s="363"/>
      <c r="F1052" s="365"/>
    </row>
    <row r="1053" spans="1:6" ht="18.75" customHeight="1">
      <c r="A1053" s="362" t="s">
        <v>883</v>
      </c>
      <c r="B1053" s="363">
        <f t="shared" si="16"/>
        <v>0</v>
      </c>
      <c r="C1053" s="364"/>
      <c r="D1053" s="363"/>
      <c r="E1053" s="363"/>
      <c r="F1053" s="365"/>
    </row>
    <row r="1054" spans="1:6" ht="18.75" customHeight="1">
      <c r="A1054" s="362" t="s">
        <v>76</v>
      </c>
      <c r="B1054" s="363">
        <f t="shared" si="16"/>
        <v>0</v>
      </c>
      <c r="C1054" s="364"/>
      <c r="D1054" s="363"/>
      <c r="E1054" s="363"/>
      <c r="F1054" s="365"/>
    </row>
    <row r="1055" spans="1:6" ht="18.75" customHeight="1">
      <c r="A1055" s="362" t="s">
        <v>77</v>
      </c>
      <c r="B1055" s="363">
        <f t="shared" si="16"/>
        <v>0</v>
      </c>
      <c r="C1055" s="364"/>
      <c r="D1055" s="363"/>
      <c r="E1055" s="363"/>
      <c r="F1055" s="365"/>
    </row>
    <row r="1056" spans="1:6" ht="18.75" customHeight="1">
      <c r="A1056" s="362" t="s">
        <v>78</v>
      </c>
      <c r="B1056" s="363">
        <f t="shared" si="16"/>
        <v>0</v>
      </c>
      <c r="C1056" s="364"/>
      <c r="D1056" s="363"/>
      <c r="E1056" s="363"/>
      <c r="F1056" s="365"/>
    </row>
    <row r="1057" spans="1:6" ht="18.75" customHeight="1">
      <c r="A1057" s="362" t="s">
        <v>884</v>
      </c>
      <c r="B1057" s="363">
        <f t="shared" si="16"/>
        <v>0</v>
      </c>
      <c r="C1057" s="364"/>
      <c r="D1057" s="363"/>
      <c r="E1057" s="363"/>
      <c r="F1057" s="365"/>
    </row>
    <row r="1058" spans="1:6" ht="18.75" customHeight="1">
      <c r="A1058" s="362" t="s">
        <v>885</v>
      </c>
      <c r="B1058" s="363">
        <f t="shared" si="16"/>
        <v>0</v>
      </c>
      <c r="C1058" s="364"/>
      <c r="D1058" s="363"/>
      <c r="E1058" s="363"/>
      <c r="F1058" s="365"/>
    </row>
    <row r="1059" spans="1:6" ht="18.75" customHeight="1">
      <c r="A1059" s="362" t="s">
        <v>886</v>
      </c>
      <c r="B1059" s="363">
        <f t="shared" si="16"/>
        <v>0</v>
      </c>
      <c r="C1059" s="364"/>
      <c r="D1059" s="363"/>
      <c r="E1059" s="363"/>
      <c r="F1059" s="365"/>
    </row>
    <row r="1060" spans="1:6" ht="18.75" customHeight="1">
      <c r="A1060" s="362" t="s">
        <v>887</v>
      </c>
      <c r="B1060" s="363">
        <f t="shared" si="16"/>
        <v>0</v>
      </c>
      <c r="C1060" s="364"/>
      <c r="D1060" s="363"/>
      <c r="E1060" s="363"/>
      <c r="F1060" s="365"/>
    </row>
    <row r="1061" spans="1:6" ht="18.75" customHeight="1">
      <c r="A1061" s="362" t="s">
        <v>888</v>
      </c>
      <c r="B1061" s="363">
        <f t="shared" si="16"/>
        <v>0</v>
      </c>
      <c r="C1061" s="364"/>
      <c r="D1061" s="363"/>
      <c r="E1061" s="363"/>
      <c r="F1061" s="365"/>
    </row>
    <row r="1062" spans="1:6" ht="18.75" customHeight="1">
      <c r="A1062" s="362" t="s">
        <v>889</v>
      </c>
      <c r="B1062" s="363">
        <f t="shared" si="16"/>
        <v>0</v>
      </c>
      <c r="C1062" s="364"/>
      <c r="D1062" s="363"/>
      <c r="E1062" s="363"/>
      <c r="F1062" s="365"/>
    </row>
    <row r="1063" spans="1:6" ht="18.75" customHeight="1">
      <c r="A1063" s="362" t="s">
        <v>890</v>
      </c>
      <c r="B1063" s="363">
        <f t="shared" si="16"/>
        <v>0</v>
      </c>
      <c r="C1063" s="364"/>
      <c r="D1063" s="363"/>
      <c r="E1063" s="363"/>
      <c r="F1063" s="365"/>
    </row>
    <row r="1064" spans="1:6" ht="18.75" customHeight="1">
      <c r="A1064" s="362" t="s">
        <v>891</v>
      </c>
      <c r="B1064" s="363">
        <f t="shared" si="16"/>
        <v>0</v>
      </c>
      <c r="C1064" s="364"/>
      <c r="D1064" s="363"/>
      <c r="E1064" s="363"/>
      <c r="F1064" s="365"/>
    </row>
    <row r="1065" spans="1:6" ht="18.75" customHeight="1">
      <c r="A1065" s="362" t="s">
        <v>892</v>
      </c>
      <c r="B1065" s="363">
        <f t="shared" si="16"/>
        <v>0</v>
      </c>
      <c r="C1065" s="364"/>
      <c r="D1065" s="363"/>
      <c r="E1065" s="363"/>
      <c r="F1065" s="365"/>
    </row>
    <row r="1066" spans="1:6" ht="18.75" customHeight="1">
      <c r="A1066" s="362" t="s">
        <v>893</v>
      </c>
      <c r="B1066" s="363">
        <f t="shared" si="16"/>
        <v>147</v>
      </c>
      <c r="C1066" s="364">
        <f>C1067+C1077+C1083</f>
        <v>147</v>
      </c>
      <c r="D1066" s="363">
        <f>D1067+D1077+D1083</f>
        <v>0</v>
      </c>
      <c r="E1066" s="363">
        <f>E1067+E1077+E1083</f>
        <v>0</v>
      </c>
      <c r="F1066" s="365"/>
    </row>
    <row r="1067" spans="1:6" ht="18.75" customHeight="1">
      <c r="A1067" s="362" t="s">
        <v>894</v>
      </c>
      <c r="B1067" s="363">
        <f t="shared" si="16"/>
        <v>147</v>
      </c>
      <c r="C1067" s="364">
        <f>SUM(C1068:C1076)</f>
        <v>147</v>
      </c>
      <c r="D1067" s="363">
        <f>SUM(D1068:D1076)</f>
        <v>0</v>
      </c>
      <c r="E1067" s="363">
        <f>SUM(E1068:E1076)</f>
        <v>0</v>
      </c>
      <c r="F1067" s="365"/>
    </row>
    <row r="1068" spans="1:6" ht="18.75" customHeight="1">
      <c r="A1068" s="362" t="s">
        <v>76</v>
      </c>
      <c r="B1068" s="363">
        <f t="shared" si="16"/>
        <v>110</v>
      </c>
      <c r="C1068" s="364">
        <v>110</v>
      </c>
      <c r="D1068" s="363"/>
      <c r="E1068" s="363"/>
      <c r="F1068" s="365"/>
    </row>
    <row r="1069" spans="1:6" ht="18.75" customHeight="1">
      <c r="A1069" s="362" t="s">
        <v>77</v>
      </c>
      <c r="B1069" s="363">
        <f t="shared" si="16"/>
        <v>13</v>
      </c>
      <c r="C1069" s="364">
        <v>13</v>
      </c>
      <c r="D1069" s="363"/>
      <c r="E1069" s="363"/>
      <c r="F1069" s="365"/>
    </row>
    <row r="1070" spans="1:6" ht="18.75" customHeight="1">
      <c r="A1070" s="362" t="s">
        <v>78</v>
      </c>
      <c r="B1070" s="363">
        <f t="shared" si="16"/>
        <v>0</v>
      </c>
      <c r="C1070" s="364"/>
      <c r="D1070" s="363"/>
      <c r="E1070" s="363"/>
      <c r="F1070" s="365"/>
    </row>
    <row r="1071" spans="1:6" ht="18.75" customHeight="1">
      <c r="A1071" s="362" t="s">
        <v>895</v>
      </c>
      <c r="B1071" s="363">
        <f t="shared" si="16"/>
        <v>0</v>
      </c>
      <c r="C1071" s="364"/>
      <c r="D1071" s="363"/>
      <c r="E1071" s="363"/>
      <c r="F1071" s="365"/>
    </row>
    <row r="1072" spans="1:6" ht="18.75" customHeight="1">
      <c r="A1072" s="362" t="s">
        <v>896</v>
      </c>
      <c r="B1072" s="363">
        <f t="shared" si="16"/>
        <v>0</v>
      </c>
      <c r="C1072" s="364"/>
      <c r="D1072" s="363"/>
      <c r="E1072" s="363"/>
      <c r="F1072" s="365"/>
    </row>
    <row r="1073" spans="1:6" ht="18.75" customHeight="1">
      <c r="A1073" s="362" t="s">
        <v>897</v>
      </c>
      <c r="B1073" s="363">
        <f t="shared" si="16"/>
        <v>0</v>
      </c>
      <c r="C1073" s="364"/>
      <c r="D1073" s="363"/>
      <c r="E1073" s="363"/>
      <c r="F1073" s="365"/>
    </row>
    <row r="1074" spans="1:6" ht="18.75" customHeight="1">
      <c r="A1074" s="362" t="s">
        <v>898</v>
      </c>
      <c r="B1074" s="363">
        <f t="shared" si="16"/>
        <v>0</v>
      </c>
      <c r="C1074" s="364"/>
      <c r="D1074" s="363"/>
      <c r="E1074" s="363"/>
      <c r="F1074" s="365"/>
    </row>
    <row r="1075" spans="1:6" ht="18.75" customHeight="1">
      <c r="A1075" s="362" t="s">
        <v>85</v>
      </c>
      <c r="B1075" s="363">
        <f t="shared" si="16"/>
        <v>0</v>
      </c>
      <c r="C1075" s="364"/>
      <c r="D1075" s="363"/>
      <c r="E1075" s="363"/>
      <c r="F1075" s="365"/>
    </row>
    <row r="1076" spans="1:6" ht="18.75" customHeight="1">
      <c r="A1076" s="362" t="s">
        <v>899</v>
      </c>
      <c r="B1076" s="363">
        <f t="shared" si="16"/>
        <v>24</v>
      </c>
      <c r="C1076" s="364">
        <v>24</v>
      </c>
      <c r="D1076" s="363"/>
      <c r="E1076" s="363"/>
      <c r="F1076" s="365"/>
    </row>
    <row r="1077" spans="1:6" ht="18.75" customHeight="1">
      <c r="A1077" s="362" t="s">
        <v>900</v>
      </c>
      <c r="B1077" s="363">
        <f t="shared" si="16"/>
        <v>0</v>
      </c>
      <c r="C1077" s="364"/>
      <c r="D1077" s="363"/>
      <c r="E1077" s="363"/>
      <c r="F1077" s="365"/>
    </row>
    <row r="1078" spans="1:6" ht="18.75" customHeight="1">
      <c r="A1078" s="362" t="s">
        <v>76</v>
      </c>
      <c r="B1078" s="363">
        <f t="shared" si="16"/>
        <v>0</v>
      </c>
      <c r="C1078" s="364"/>
      <c r="D1078" s="363"/>
      <c r="E1078" s="363"/>
      <c r="F1078" s="365"/>
    </row>
    <row r="1079" spans="1:6" ht="18.75" customHeight="1">
      <c r="A1079" s="362" t="s">
        <v>77</v>
      </c>
      <c r="B1079" s="363">
        <f t="shared" si="16"/>
        <v>0</v>
      </c>
      <c r="C1079" s="364"/>
      <c r="D1079" s="363"/>
      <c r="E1079" s="363"/>
      <c r="F1079" s="365"/>
    </row>
    <row r="1080" spans="1:6" ht="18.75" customHeight="1">
      <c r="A1080" s="362" t="s">
        <v>78</v>
      </c>
      <c r="B1080" s="363">
        <f t="shared" si="16"/>
        <v>0</v>
      </c>
      <c r="C1080" s="364"/>
      <c r="D1080" s="363"/>
      <c r="E1080" s="363"/>
      <c r="F1080" s="365"/>
    </row>
    <row r="1081" spans="1:6" ht="18.75" customHeight="1">
      <c r="A1081" s="362" t="s">
        <v>901</v>
      </c>
      <c r="B1081" s="363">
        <f t="shared" si="16"/>
        <v>0</v>
      </c>
      <c r="C1081" s="364"/>
      <c r="D1081" s="363"/>
      <c r="E1081" s="363"/>
      <c r="F1081" s="365"/>
    </row>
    <row r="1082" spans="1:6" ht="18.75" customHeight="1">
      <c r="A1082" s="362" t="s">
        <v>902</v>
      </c>
      <c r="B1082" s="363">
        <f t="shared" si="16"/>
        <v>0</v>
      </c>
      <c r="C1082" s="364"/>
      <c r="D1082" s="363"/>
      <c r="E1082" s="363"/>
      <c r="F1082" s="365"/>
    </row>
    <row r="1083" spans="1:6" ht="18.75" customHeight="1">
      <c r="A1083" s="362" t="s">
        <v>903</v>
      </c>
      <c r="B1083" s="363">
        <f t="shared" si="16"/>
        <v>0</v>
      </c>
      <c r="C1083" s="364">
        <f>SUM(C1084:C1085)</f>
        <v>0</v>
      </c>
      <c r="D1083" s="363"/>
      <c r="E1083" s="363"/>
      <c r="F1083" s="365"/>
    </row>
    <row r="1084" spans="1:6" ht="18.75" customHeight="1">
      <c r="A1084" s="362" t="s">
        <v>904</v>
      </c>
      <c r="B1084" s="363">
        <f t="shared" si="16"/>
        <v>0</v>
      </c>
      <c r="C1084" s="364"/>
      <c r="D1084" s="363"/>
      <c r="E1084" s="363"/>
      <c r="F1084" s="365"/>
    </row>
    <row r="1085" spans="1:6" ht="18.75" customHeight="1">
      <c r="A1085" s="362" t="s">
        <v>905</v>
      </c>
      <c r="B1085" s="363">
        <f t="shared" si="16"/>
        <v>0</v>
      </c>
      <c r="C1085" s="364"/>
      <c r="D1085" s="363"/>
      <c r="E1085" s="363"/>
      <c r="F1085" s="365"/>
    </row>
    <row r="1086" spans="1:6" ht="18.75" customHeight="1">
      <c r="A1086" s="362" t="s">
        <v>906</v>
      </c>
      <c r="B1086" s="363">
        <f t="shared" si="16"/>
        <v>76</v>
      </c>
      <c r="C1086" s="364">
        <f>C1087+C1094+C1104+C1110+C1113</f>
        <v>76</v>
      </c>
      <c r="D1086" s="363">
        <f>D1087+D1094+D1104+D1110+D1113</f>
        <v>0</v>
      </c>
      <c r="E1086" s="363">
        <f>E1087+E1094+E1104+E1110+E1113</f>
        <v>0</v>
      </c>
      <c r="F1086" s="365"/>
    </row>
    <row r="1087" spans="1:6" ht="18.75" customHeight="1">
      <c r="A1087" s="362" t="s">
        <v>907</v>
      </c>
      <c r="B1087" s="363">
        <f t="shared" si="16"/>
        <v>76</v>
      </c>
      <c r="C1087" s="364">
        <f>SUM(C1088:C1093)</f>
        <v>76</v>
      </c>
      <c r="D1087" s="363">
        <f>SUM(D1088:D1093)</f>
        <v>0</v>
      </c>
      <c r="E1087" s="363">
        <f>SUM(E1088:E1093)</f>
        <v>0</v>
      </c>
      <c r="F1087" s="365"/>
    </row>
    <row r="1088" spans="1:6" ht="18.75" customHeight="1">
      <c r="A1088" s="362" t="s">
        <v>76</v>
      </c>
      <c r="B1088" s="363">
        <f t="shared" si="16"/>
        <v>56</v>
      </c>
      <c r="C1088" s="364">
        <v>56</v>
      </c>
      <c r="D1088" s="363"/>
      <c r="E1088" s="363"/>
      <c r="F1088" s="365"/>
    </row>
    <row r="1089" spans="1:6" ht="18.75" customHeight="1">
      <c r="A1089" s="362" t="s">
        <v>77</v>
      </c>
      <c r="B1089" s="363">
        <f t="shared" si="16"/>
        <v>20</v>
      </c>
      <c r="C1089" s="364">
        <v>20</v>
      </c>
      <c r="D1089" s="363"/>
      <c r="E1089" s="363"/>
      <c r="F1089" s="365"/>
    </row>
    <row r="1090" spans="1:6" ht="18.75" customHeight="1">
      <c r="A1090" s="362" t="s">
        <v>78</v>
      </c>
      <c r="B1090" s="363">
        <f t="shared" si="16"/>
        <v>0</v>
      </c>
      <c r="C1090" s="364"/>
      <c r="D1090" s="363"/>
      <c r="E1090" s="363"/>
      <c r="F1090" s="365"/>
    </row>
    <row r="1091" spans="1:6" ht="18.75" customHeight="1">
      <c r="A1091" s="362" t="s">
        <v>908</v>
      </c>
      <c r="B1091" s="363">
        <f t="shared" si="16"/>
        <v>0</v>
      </c>
      <c r="C1091" s="364"/>
      <c r="D1091" s="363"/>
      <c r="E1091" s="363"/>
      <c r="F1091" s="365"/>
    </row>
    <row r="1092" spans="1:6" ht="18.75" customHeight="1">
      <c r="A1092" s="362" t="s">
        <v>85</v>
      </c>
      <c r="B1092" s="363">
        <f t="shared" si="16"/>
        <v>0</v>
      </c>
      <c r="C1092" s="364"/>
      <c r="D1092" s="363"/>
      <c r="E1092" s="363"/>
      <c r="F1092" s="365"/>
    </row>
    <row r="1093" spans="1:6" ht="18.75" customHeight="1">
      <c r="A1093" s="362" t="s">
        <v>909</v>
      </c>
      <c r="B1093" s="363">
        <f t="shared" si="16"/>
        <v>0</v>
      </c>
      <c r="C1093" s="364"/>
      <c r="D1093" s="363"/>
      <c r="E1093" s="363"/>
      <c r="F1093" s="365"/>
    </row>
    <row r="1094" spans="1:6" ht="18.75" customHeight="1">
      <c r="A1094" s="362" t="s">
        <v>910</v>
      </c>
      <c r="B1094" s="363">
        <f t="shared" si="16"/>
        <v>0</v>
      </c>
      <c r="C1094" s="364"/>
      <c r="D1094" s="363"/>
      <c r="E1094" s="363"/>
      <c r="F1094" s="365"/>
    </row>
    <row r="1095" spans="1:6" ht="18.75" customHeight="1">
      <c r="A1095" s="362" t="s">
        <v>911</v>
      </c>
      <c r="B1095" s="363">
        <f t="shared" si="16"/>
        <v>0</v>
      </c>
      <c r="C1095" s="364"/>
      <c r="D1095" s="363"/>
      <c r="E1095" s="363"/>
      <c r="F1095" s="365"/>
    </row>
    <row r="1096" spans="1:6" ht="18.75" customHeight="1">
      <c r="A1096" s="362" t="s">
        <v>912</v>
      </c>
      <c r="B1096" s="363">
        <f aca="true" t="shared" si="17" ref="B1096:B1159">SUM(C1096:E1096)</f>
        <v>0</v>
      </c>
      <c r="C1096" s="364"/>
      <c r="D1096" s="363"/>
      <c r="E1096" s="363"/>
      <c r="F1096" s="365"/>
    </row>
    <row r="1097" spans="1:6" ht="18.75" customHeight="1">
      <c r="A1097" s="362" t="s">
        <v>913</v>
      </c>
      <c r="B1097" s="363">
        <f t="shared" si="17"/>
        <v>0</v>
      </c>
      <c r="C1097" s="364"/>
      <c r="D1097" s="363"/>
      <c r="E1097" s="363"/>
      <c r="F1097" s="365"/>
    </row>
    <row r="1098" spans="1:6" ht="18.75" customHeight="1">
      <c r="A1098" s="362" t="s">
        <v>914</v>
      </c>
      <c r="B1098" s="363">
        <f t="shared" si="17"/>
        <v>0</v>
      </c>
      <c r="C1098" s="364"/>
      <c r="D1098" s="363"/>
      <c r="E1098" s="363"/>
      <c r="F1098" s="365"/>
    </row>
    <row r="1099" spans="1:6" ht="18.75" customHeight="1">
      <c r="A1099" s="362" t="s">
        <v>915</v>
      </c>
      <c r="B1099" s="363">
        <f t="shared" si="17"/>
        <v>0</v>
      </c>
      <c r="C1099" s="364"/>
      <c r="D1099" s="363"/>
      <c r="E1099" s="363"/>
      <c r="F1099" s="365"/>
    </row>
    <row r="1100" spans="1:6" ht="18.75" customHeight="1">
      <c r="A1100" s="362" t="s">
        <v>916</v>
      </c>
      <c r="B1100" s="363">
        <f t="shared" si="17"/>
        <v>0</v>
      </c>
      <c r="C1100" s="364"/>
      <c r="D1100" s="363"/>
      <c r="E1100" s="363"/>
      <c r="F1100" s="365"/>
    </row>
    <row r="1101" spans="1:6" ht="18.75" customHeight="1">
      <c r="A1101" s="362" t="s">
        <v>917</v>
      </c>
      <c r="B1101" s="363">
        <f t="shared" si="17"/>
        <v>0</v>
      </c>
      <c r="C1101" s="364"/>
      <c r="D1101" s="363"/>
      <c r="E1101" s="363"/>
      <c r="F1101" s="365"/>
    </row>
    <row r="1102" spans="1:6" ht="18.75" customHeight="1">
      <c r="A1102" s="362" t="s">
        <v>918</v>
      </c>
      <c r="B1102" s="363">
        <f t="shared" si="17"/>
        <v>0</v>
      </c>
      <c r="C1102" s="364"/>
      <c r="D1102" s="363"/>
      <c r="E1102" s="363"/>
      <c r="F1102" s="365"/>
    </row>
    <row r="1103" spans="1:6" ht="18.75" customHeight="1">
      <c r="A1103" s="362" t="s">
        <v>919</v>
      </c>
      <c r="B1103" s="363">
        <f t="shared" si="17"/>
        <v>0</v>
      </c>
      <c r="C1103" s="364"/>
      <c r="D1103" s="363"/>
      <c r="E1103" s="363"/>
      <c r="F1103" s="365"/>
    </row>
    <row r="1104" spans="1:6" ht="18.75" customHeight="1">
      <c r="A1104" s="362" t="s">
        <v>920</v>
      </c>
      <c r="B1104" s="363">
        <f t="shared" si="17"/>
        <v>0</v>
      </c>
      <c r="C1104" s="364"/>
      <c r="D1104" s="363"/>
      <c r="E1104" s="363"/>
      <c r="F1104" s="365"/>
    </row>
    <row r="1105" spans="1:6" ht="18.75" customHeight="1">
      <c r="A1105" s="362" t="s">
        <v>921</v>
      </c>
      <c r="B1105" s="363">
        <f t="shared" si="17"/>
        <v>0</v>
      </c>
      <c r="C1105" s="364"/>
      <c r="D1105" s="363"/>
      <c r="E1105" s="363"/>
      <c r="F1105" s="365"/>
    </row>
    <row r="1106" spans="1:6" ht="18.75" customHeight="1">
      <c r="A1106" s="362" t="s">
        <v>922</v>
      </c>
      <c r="B1106" s="363">
        <f t="shared" si="17"/>
        <v>0</v>
      </c>
      <c r="C1106" s="364"/>
      <c r="D1106" s="363"/>
      <c r="E1106" s="363"/>
      <c r="F1106" s="365"/>
    </row>
    <row r="1107" spans="1:6" ht="18.75" customHeight="1">
      <c r="A1107" s="362" t="s">
        <v>923</v>
      </c>
      <c r="B1107" s="363">
        <f t="shared" si="17"/>
        <v>0</v>
      </c>
      <c r="C1107" s="364"/>
      <c r="D1107" s="363"/>
      <c r="E1107" s="363"/>
      <c r="F1107" s="365"/>
    </row>
    <row r="1108" spans="1:6" ht="18.75" customHeight="1">
      <c r="A1108" s="362" t="s">
        <v>924</v>
      </c>
      <c r="B1108" s="363">
        <f t="shared" si="17"/>
        <v>0</v>
      </c>
      <c r="C1108" s="364"/>
      <c r="D1108" s="363"/>
      <c r="E1108" s="363"/>
      <c r="F1108" s="365"/>
    </row>
    <row r="1109" spans="1:6" ht="18.75" customHeight="1">
      <c r="A1109" s="362" t="s">
        <v>925</v>
      </c>
      <c r="B1109" s="363">
        <f t="shared" si="17"/>
        <v>0</v>
      </c>
      <c r="C1109" s="364"/>
      <c r="D1109" s="363"/>
      <c r="E1109" s="363"/>
      <c r="F1109" s="365"/>
    </row>
    <row r="1110" spans="1:6" ht="18.75" customHeight="1">
      <c r="A1110" s="362" t="s">
        <v>926</v>
      </c>
      <c r="B1110" s="363">
        <f t="shared" si="17"/>
        <v>0</v>
      </c>
      <c r="C1110" s="364"/>
      <c r="D1110" s="363"/>
      <c r="E1110" s="363"/>
      <c r="F1110" s="365"/>
    </row>
    <row r="1111" spans="1:6" ht="18.75" customHeight="1">
      <c r="A1111" s="362" t="s">
        <v>927</v>
      </c>
      <c r="B1111" s="363">
        <f t="shared" si="17"/>
        <v>0</v>
      </c>
      <c r="C1111" s="364"/>
      <c r="D1111" s="363"/>
      <c r="E1111" s="363"/>
      <c r="F1111" s="365"/>
    </row>
    <row r="1112" spans="1:6" ht="18.75" customHeight="1">
      <c r="A1112" s="362" t="s">
        <v>928</v>
      </c>
      <c r="B1112" s="363">
        <f t="shared" si="17"/>
        <v>0</v>
      </c>
      <c r="C1112" s="364"/>
      <c r="D1112" s="363"/>
      <c r="E1112" s="363"/>
      <c r="F1112" s="365"/>
    </row>
    <row r="1113" spans="1:6" ht="18.75" customHeight="1">
      <c r="A1113" s="362" t="s">
        <v>929</v>
      </c>
      <c r="B1113" s="363">
        <f t="shared" si="17"/>
        <v>0</v>
      </c>
      <c r="C1113" s="364"/>
      <c r="D1113" s="363"/>
      <c r="E1113" s="363"/>
      <c r="F1113" s="365"/>
    </row>
    <row r="1114" spans="1:6" ht="18.75" customHeight="1">
      <c r="A1114" s="362" t="s">
        <v>930</v>
      </c>
      <c r="B1114" s="363">
        <f t="shared" si="17"/>
        <v>0</v>
      </c>
      <c r="C1114" s="364"/>
      <c r="D1114" s="363"/>
      <c r="E1114" s="363"/>
      <c r="F1114" s="365"/>
    </row>
    <row r="1115" spans="1:6" ht="18.75" customHeight="1">
      <c r="A1115" s="362" t="s">
        <v>931</v>
      </c>
      <c r="B1115" s="363">
        <f t="shared" si="17"/>
        <v>0</v>
      </c>
      <c r="C1115" s="364"/>
      <c r="D1115" s="363"/>
      <c r="E1115" s="363"/>
      <c r="F1115" s="365"/>
    </row>
    <row r="1116" spans="1:6" ht="18.75" customHeight="1">
      <c r="A1116" s="362" t="s">
        <v>932</v>
      </c>
      <c r="B1116" s="363">
        <f t="shared" si="17"/>
        <v>589</v>
      </c>
      <c r="C1116" s="364">
        <f>C1117+C1137+C1139+C1142+C1157</f>
        <v>589</v>
      </c>
      <c r="D1116" s="363">
        <f>D1117+D1137+D1139+D1142+D1157</f>
        <v>0</v>
      </c>
      <c r="E1116" s="363">
        <f>E1117+E1137+E1139+E1142+E1157</f>
        <v>0</v>
      </c>
      <c r="F1116" s="365"/>
    </row>
    <row r="1117" spans="1:6" ht="18.75" customHeight="1">
      <c r="A1117" s="362" t="s">
        <v>933</v>
      </c>
      <c r="B1117" s="363">
        <f t="shared" si="17"/>
        <v>506</v>
      </c>
      <c r="C1117" s="364">
        <f>SUM(C1118:C1136)</f>
        <v>506</v>
      </c>
      <c r="D1117" s="363">
        <f>SUM(D1118:D1136)</f>
        <v>0</v>
      </c>
      <c r="E1117" s="363">
        <f>SUM(E1118:E1136)</f>
        <v>0</v>
      </c>
      <c r="F1117" s="365"/>
    </row>
    <row r="1118" spans="1:6" ht="18.75" customHeight="1">
      <c r="A1118" s="362" t="s">
        <v>76</v>
      </c>
      <c r="B1118" s="363">
        <f t="shared" si="17"/>
        <v>386</v>
      </c>
      <c r="C1118" s="364">
        <v>386</v>
      </c>
      <c r="D1118" s="363"/>
      <c r="E1118" s="363"/>
      <c r="F1118" s="365"/>
    </row>
    <row r="1119" spans="1:6" ht="18.75" customHeight="1">
      <c r="A1119" s="362" t="s">
        <v>77</v>
      </c>
      <c r="B1119" s="363">
        <f t="shared" si="17"/>
        <v>0</v>
      </c>
      <c r="C1119" s="364"/>
      <c r="D1119" s="363"/>
      <c r="E1119" s="363"/>
      <c r="F1119" s="365"/>
    </row>
    <row r="1120" spans="1:6" ht="18.75" customHeight="1">
      <c r="A1120" s="362" t="s">
        <v>78</v>
      </c>
      <c r="B1120" s="363">
        <f t="shared" si="17"/>
        <v>17</v>
      </c>
      <c r="C1120" s="364">
        <v>17</v>
      </c>
      <c r="D1120" s="363"/>
      <c r="E1120" s="363"/>
      <c r="F1120" s="365"/>
    </row>
    <row r="1121" spans="1:6" ht="18.75" customHeight="1">
      <c r="A1121" s="362" t="s">
        <v>85</v>
      </c>
      <c r="B1121" s="363">
        <f t="shared" si="17"/>
        <v>101</v>
      </c>
      <c r="C1121" s="364">
        <v>101</v>
      </c>
      <c r="D1121" s="363"/>
      <c r="E1121" s="363"/>
      <c r="F1121" s="365"/>
    </row>
    <row r="1122" spans="1:6" ht="18.75" customHeight="1">
      <c r="A1122" s="362" t="s">
        <v>934</v>
      </c>
      <c r="B1122" s="363">
        <f t="shared" si="17"/>
        <v>0</v>
      </c>
      <c r="C1122" s="364"/>
      <c r="D1122" s="363"/>
      <c r="E1122" s="363"/>
      <c r="F1122" s="365"/>
    </row>
    <row r="1123" spans="1:6" ht="18.75" customHeight="1">
      <c r="A1123" s="362" t="s">
        <v>935</v>
      </c>
      <c r="B1123" s="363">
        <f t="shared" si="17"/>
        <v>0</v>
      </c>
      <c r="C1123" s="364"/>
      <c r="D1123" s="363"/>
      <c r="E1123" s="363"/>
      <c r="F1123" s="365"/>
    </row>
    <row r="1124" spans="1:6" ht="18.75" customHeight="1">
      <c r="A1124" s="362" t="s">
        <v>936</v>
      </c>
      <c r="B1124" s="363">
        <f t="shared" si="17"/>
        <v>0</v>
      </c>
      <c r="C1124" s="364"/>
      <c r="D1124" s="363"/>
      <c r="E1124" s="363"/>
      <c r="F1124" s="365"/>
    </row>
    <row r="1125" spans="1:6" ht="18.75" customHeight="1">
      <c r="A1125" s="362" t="s">
        <v>937</v>
      </c>
      <c r="B1125" s="363">
        <f t="shared" si="17"/>
        <v>0</v>
      </c>
      <c r="C1125" s="364"/>
      <c r="D1125" s="363"/>
      <c r="E1125" s="363"/>
      <c r="F1125" s="365"/>
    </row>
    <row r="1126" spans="1:6" ht="18.75" customHeight="1">
      <c r="A1126" s="362" t="s">
        <v>938</v>
      </c>
      <c r="B1126" s="363">
        <f t="shared" si="17"/>
        <v>0</v>
      </c>
      <c r="C1126" s="364"/>
      <c r="D1126" s="363"/>
      <c r="E1126" s="363"/>
      <c r="F1126" s="365"/>
    </row>
    <row r="1127" spans="1:6" ht="18.75" customHeight="1">
      <c r="A1127" s="362" t="s">
        <v>939</v>
      </c>
      <c r="B1127" s="363">
        <f t="shared" si="17"/>
        <v>0</v>
      </c>
      <c r="C1127" s="364"/>
      <c r="D1127" s="363"/>
      <c r="E1127" s="363"/>
      <c r="F1127" s="365"/>
    </row>
    <row r="1128" spans="1:6" ht="18.75" customHeight="1">
      <c r="A1128" s="362" t="s">
        <v>940</v>
      </c>
      <c r="B1128" s="363">
        <f t="shared" si="17"/>
        <v>0</v>
      </c>
      <c r="C1128" s="364"/>
      <c r="D1128" s="363"/>
      <c r="E1128" s="363"/>
      <c r="F1128" s="365"/>
    </row>
    <row r="1129" spans="1:6" ht="18.75" customHeight="1">
      <c r="A1129" s="362" t="s">
        <v>941</v>
      </c>
      <c r="B1129" s="363">
        <f t="shared" si="17"/>
        <v>0</v>
      </c>
      <c r="C1129" s="364"/>
      <c r="D1129" s="363"/>
      <c r="E1129" s="363"/>
      <c r="F1129" s="365"/>
    </row>
    <row r="1130" spans="1:6" ht="18.75" customHeight="1">
      <c r="A1130" s="362" t="s">
        <v>942</v>
      </c>
      <c r="B1130" s="363">
        <f t="shared" si="17"/>
        <v>0</v>
      </c>
      <c r="C1130" s="364"/>
      <c r="D1130" s="363"/>
      <c r="E1130" s="363"/>
      <c r="F1130" s="365"/>
    </row>
    <row r="1131" spans="1:6" ht="18.75" customHeight="1">
      <c r="A1131" s="362" t="s">
        <v>943</v>
      </c>
      <c r="B1131" s="363">
        <f t="shared" si="17"/>
        <v>0</v>
      </c>
      <c r="C1131" s="364"/>
      <c r="D1131" s="363"/>
      <c r="E1131" s="363"/>
      <c r="F1131" s="365"/>
    </row>
    <row r="1132" spans="1:6" ht="18.75" customHeight="1">
      <c r="A1132" s="362" t="s">
        <v>944</v>
      </c>
      <c r="B1132" s="363">
        <f t="shared" si="17"/>
        <v>0</v>
      </c>
      <c r="C1132" s="364"/>
      <c r="D1132" s="363"/>
      <c r="E1132" s="363"/>
      <c r="F1132" s="365"/>
    </row>
    <row r="1133" spans="1:6" ht="18.75" customHeight="1">
      <c r="A1133" s="362" t="s">
        <v>945</v>
      </c>
      <c r="B1133" s="363">
        <f t="shared" si="17"/>
        <v>0</v>
      </c>
      <c r="C1133" s="364"/>
      <c r="D1133" s="363"/>
      <c r="E1133" s="363"/>
      <c r="F1133" s="365"/>
    </row>
    <row r="1134" spans="1:6" ht="18.75" customHeight="1">
      <c r="A1134" s="362" t="s">
        <v>946</v>
      </c>
      <c r="B1134" s="363">
        <f t="shared" si="17"/>
        <v>0</v>
      </c>
      <c r="C1134" s="364"/>
      <c r="D1134" s="363"/>
      <c r="E1134" s="363"/>
      <c r="F1134" s="365"/>
    </row>
    <row r="1135" spans="1:6" ht="18.75" customHeight="1">
      <c r="A1135" s="362" t="s">
        <v>85</v>
      </c>
      <c r="B1135" s="363">
        <f t="shared" si="17"/>
        <v>0</v>
      </c>
      <c r="C1135" s="364"/>
      <c r="D1135" s="363"/>
      <c r="E1135" s="363"/>
      <c r="F1135" s="365"/>
    </row>
    <row r="1136" spans="1:6" ht="18.75" customHeight="1">
      <c r="A1136" s="362" t="s">
        <v>947</v>
      </c>
      <c r="B1136" s="363">
        <f t="shared" si="17"/>
        <v>2</v>
      </c>
      <c r="C1136" s="364">
        <v>2</v>
      </c>
      <c r="D1136" s="363"/>
      <c r="E1136" s="363"/>
      <c r="F1136" s="365"/>
    </row>
    <row r="1137" spans="1:6" ht="18.75" customHeight="1">
      <c r="A1137" s="362" t="s">
        <v>948</v>
      </c>
      <c r="B1137" s="363">
        <f t="shared" si="17"/>
        <v>0</v>
      </c>
      <c r="C1137" s="364"/>
      <c r="D1137" s="363"/>
      <c r="E1137" s="363"/>
      <c r="F1137" s="365"/>
    </row>
    <row r="1138" spans="1:6" ht="18.75" customHeight="1">
      <c r="A1138" s="362" t="s">
        <v>76</v>
      </c>
      <c r="B1138" s="363">
        <f t="shared" si="17"/>
        <v>0</v>
      </c>
      <c r="C1138" s="364"/>
      <c r="D1138" s="363"/>
      <c r="E1138" s="363"/>
      <c r="F1138" s="365"/>
    </row>
    <row r="1139" spans="1:6" ht="18.75" customHeight="1">
      <c r="A1139" s="362" t="s">
        <v>949</v>
      </c>
      <c r="B1139" s="363">
        <f t="shared" si="17"/>
        <v>0</v>
      </c>
      <c r="C1139" s="364"/>
      <c r="D1139" s="363"/>
      <c r="E1139" s="363"/>
      <c r="F1139" s="365"/>
    </row>
    <row r="1140" spans="1:6" ht="18.75" customHeight="1">
      <c r="A1140" s="362" t="s">
        <v>76</v>
      </c>
      <c r="B1140" s="363">
        <f t="shared" si="17"/>
        <v>0</v>
      </c>
      <c r="C1140" s="364"/>
      <c r="D1140" s="363"/>
      <c r="E1140" s="363"/>
      <c r="F1140" s="365"/>
    </row>
    <row r="1141" spans="1:6" ht="18.75" customHeight="1">
      <c r="A1141" s="362" t="s">
        <v>950</v>
      </c>
      <c r="B1141" s="363">
        <f t="shared" si="17"/>
        <v>0</v>
      </c>
      <c r="C1141" s="364"/>
      <c r="D1141" s="363"/>
      <c r="E1141" s="363"/>
      <c r="F1141" s="365"/>
    </row>
    <row r="1142" spans="1:6" ht="18.75" customHeight="1">
      <c r="A1142" s="362" t="s">
        <v>951</v>
      </c>
      <c r="B1142" s="363">
        <f t="shared" si="17"/>
        <v>83</v>
      </c>
      <c r="C1142" s="364">
        <f>SUM(C1143:C1156)</f>
        <v>83</v>
      </c>
      <c r="D1142" s="363">
        <f>SUM(D1143:D1156)</f>
        <v>0</v>
      </c>
      <c r="E1142" s="363">
        <f>SUM(E1143:E1156)</f>
        <v>0</v>
      </c>
      <c r="F1142" s="365"/>
    </row>
    <row r="1143" spans="1:6" ht="18.75" customHeight="1">
      <c r="A1143" s="362" t="s">
        <v>76</v>
      </c>
      <c r="B1143" s="363">
        <f t="shared" si="17"/>
        <v>30</v>
      </c>
      <c r="C1143" s="364">
        <v>30</v>
      </c>
      <c r="D1143" s="363"/>
      <c r="E1143" s="363"/>
      <c r="F1143" s="365"/>
    </row>
    <row r="1144" spans="1:6" ht="18.75" customHeight="1">
      <c r="A1144" s="362" t="s">
        <v>77</v>
      </c>
      <c r="B1144" s="363">
        <f t="shared" si="17"/>
        <v>53</v>
      </c>
      <c r="C1144" s="364">
        <v>53</v>
      </c>
      <c r="D1144" s="363"/>
      <c r="E1144" s="363"/>
      <c r="F1144" s="365"/>
    </row>
    <row r="1145" spans="1:6" ht="18.75" customHeight="1">
      <c r="A1145" s="362" t="s">
        <v>78</v>
      </c>
      <c r="B1145" s="363">
        <f t="shared" si="17"/>
        <v>0</v>
      </c>
      <c r="C1145" s="364"/>
      <c r="D1145" s="363"/>
      <c r="E1145" s="363"/>
      <c r="F1145" s="365"/>
    </row>
    <row r="1146" spans="1:6" ht="18.75" customHeight="1">
      <c r="A1146" s="362" t="s">
        <v>952</v>
      </c>
      <c r="B1146" s="363">
        <f t="shared" si="17"/>
        <v>0</v>
      </c>
      <c r="C1146" s="364"/>
      <c r="D1146" s="363"/>
      <c r="E1146" s="363"/>
      <c r="F1146" s="365"/>
    </row>
    <row r="1147" spans="1:6" ht="18.75" customHeight="1">
      <c r="A1147" s="362" t="s">
        <v>953</v>
      </c>
      <c r="B1147" s="363">
        <f t="shared" si="17"/>
        <v>0</v>
      </c>
      <c r="C1147" s="364"/>
      <c r="D1147" s="363"/>
      <c r="E1147" s="363"/>
      <c r="F1147" s="365"/>
    </row>
    <row r="1148" spans="1:6" ht="18.75" customHeight="1">
      <c r="A1148" s="362" t="s">
        <v>954</v>
      </c>
      <c r="B1148" s="363">
        <f t="shared" si="17"/>
        <v>0</v>
      </c>
      <c r="C1148" s="364"/>
      <c r="D1148" s="363"/>
      <c r="E1148" s="363"/>
      <c r="F1148" s="365"/>
    </row>
    <row r="1149" spans="1:6" ht="18.75" customHeight="1">
      <c r="A1149" s="362" t="s">
        <v>955</v>
      </c>
      <c r="B1149" s="363">
        <f t="shared" si="17"/>
        <v>0</v>
      </c>
      <c r="C1149" s="364"/>
      <c r="D1149" s="363"/>
      <c r="E1149" s="363"/>
      <c r="F1149" s="365"/>
    </row>
    <row r="1150" spans="1:6" ht="18.75" customHeight="1">
      <c r="A1150" s="362" t="s">
        <v>956</v>
      </c>
      <c r="B1150" s="363">
        <f t="shared" si="17"/>
        <v>0</v>
      </c>
      <c r="C1150" s="364"/>
      <c r="D1150" s="363"/>
      <c r="E1150" s="363"/>
      <c r="F1150" s="365"/>
    </row>
    <row r="1151" spans="1:6" ht="18.75" customHeight="1">
      <c r="A1151" s="362" t="s">
        <v>957</v>
      </c>
      <c r="B1151" s="363">
        <f t="shared" si="17"/>
        <v>0</v>
      </c>
      <c r="C1151" s="364"/>
      <c r="D1151" s="363"/>
      <c r="E1151" s="363"/>
      <c r="F1151" s="365"/>
    </row>
    <row r="1152" spans="1:6" ht="18.75" customHeight="1">
      <c r="A1152" s="362" t="s">
        <v>958</v>
      </c>
      <c r="B1152" s="363">
        <f t="shared" si="17"/>
        <v>0</v>
      </c>
      <c r="C1152" s="364"/>
      <c r="D1152" s="363"/>
      <c r="E1152" s="363"/>
      <c r="F1152" s="365"/>
    </row>
    <row r="1153" spans="1:6" ht="18.75" customHeight="1">
      <c r="A1153" s="362" t="s">
        <v>959</v>
      </c>
      <c r="B1153" s="363">
        <f t="shared" si="17"/>
        <v>0</v>
      </c>
      <c r="C1153" s="364"/>
      <c r="D1153" s="363"/>
      <c r="E1153" s="363"/>
      <c r="F1153" s="365"/>
    </row>
    <row r="1154" spans="1:6" ht="18.75" customHeight="1">
      <c r="A1154" s="362" t="s">
        <v>960</v>
      </c>
      <c r="B1154" s="363">
        <f t="shared" si="17"/>
        <v>0</v>
      </c>
      <c r="C1154" s="364"/>
      <c r="D1154" s="363"/>
      <c r="E1154" s="363"/>
      <c r="F1154" s="365"/>
    </row>
    <row r="1155" spans="1:6" ht="18.75" customHeight="1">
      <c r="A1155" s="362" t="s">
        <v>961</v>
      </c>
      <c r="B1155" s="363">
        <f t="shared" si="17"/>
        <v>0</v>
      </c>
      <c r="C1155" s="364"/>
      <c r="D1155" s="363"/>
      <c r="E1155" s="363"/>
      <c r="F1155" s="365"/>
    </row>
    <row r="1156" spans="1:6" ht="18.75" customHeight="1">
      <c r="A1156" s="362" t="s">
        <v>962</v>
      </c>
      <c r="B1156" s="363">
        <f t="shared" si="17"/>
        <v>0</v>
      </c>
      <c r="C1156" s="364"/>
      <c r="D1156" s="363"/>
      <c r="E1156" s="363"/>
      <c r="F1156" s="365"/>
    </row>
    <row r="1157" spans="1:6" ht="18.75" customHeight="1">
      <c r="A1157" s="362" t="s">
        <v>963</v>
      </c>
      <c r="B1157" s="363">
        <f t="shared" si="17"/>
        <v>0</v>
      </c>
      <c r="C1157" s="364"/>
      <c r="D1157" s="363"/>
      <c r="E1157" s="363"/>
      <c r="F1157" s="365"/>
    </row>
    <row r="1158" spans="1:6" ht="18.75" customHeight="1">
      <c r="A1158" s="362" t="s">
        <v>964</v>
      </c>
      <c r="B1158" s="363">
        <f t="shared" si="17"/>
        <v>0</v>
      </c>
      <c r="C1158" s="364"/>
      <c r="D1158" s="363"/>
      <c r="E1158" s="363"/>
      <c r="F1158" s="365"/>
    </row>
    <row r="1159" spans="1:6" ht="18.75" customHeight="1">
      <c r="A1159" s="362" t="s">
        <v>965</v>
      </c>
      <c r="B1159" s="363">
        <f t="shared" si="17"/>
        <v>3828</v>
      </c>
      <c r="C1159" s="364">
        <f>C1160+C1169+C1173</f>
        <v>3828</v>
      </c>
      <c r="D1159" s="363">
        <f>D1160+D1169+D1173</f>
        <v>0</v>
      </c>
      <c r="E1159" s="363">
        <f>E1160+E1169+E1173</f>
        <v>0</v>
      </c>
      <c r="F1159" s="365"/>
    </row>
    <row r="1160" spans="1:6" ht="18.75" customHeight="1">
      <c r="A1160" s="362" t="s">
        <v>966</v>
      </c>
      <c r="B1160" s="363">
        <f aca="true" t="shared" si="18" ref="B1160:B1223">SUM(C1160:E1160)</f>
        <v>0</v>
      </c>
      <c r="C1160" s="364">
        <f>SUM(C1161:C1168)</f>
        <v>0</v>
      </c>
      <c r="D1160" s="363">
        <f>SUM(D1161:D1168)</f>
        <v>0</v>
      </c>
      <c r="E1160" s="363">
        <f>SUM(E1161:E1168)</f>
        <v>0</v>
      </c>
      <c r="F1160" s="365"/>
    </row>
    <row r="1161" spans="1:6" ht="18.75" customHeight="1">
      <c r="A1161" s="362" t="s">
        <v>967</v>
      </c>
      <c r="B1161" s="363">
        <f t="shared" si="18"/>
        <v>0</v>
      </c>
      <c r="C1161" s="364"/>
      <c r="D1161" s="363"/>
      <c r="E1161" s="363"/>
      <c r="F1161" s="365"/>
    </row>
    <row r="1162" spans="1:6" ht="18.75" customHeight="1">
      <c r="A1162" s="362" t="s">
        <v>968</v>
      </c>
      <c r="B1162" s="363">
        <f t="shared" si="18"/>
        <v>0</v>
      </c>
      <c r="C1162" s="364"/>
      <c r="D1162" s="363"/>
      <c r="E1162" s="363"/>
      <c r="F1162" s="365"/>
    </row>
    <row r="1163" spans="1:6" ht="18.75" customHeight="1">
      <c r="A1163" s="362" t="s">
        <v>969</v>
      </c>
      <c r="B1163" s="363">
        <f t="shared" si="18"/>
        <v>0</v>
      </c>
      <c r="C1163" s="364"/>
      <c r="D1163" s="363"/>
      <c r="E1163" s="363"/>
      <c r="F1163" s="365"/>
    </row>
    <row r="1164" spans="1:6" ht="18.75" customHeight="1">
      <c r="A1164" s="362" t="s">
        <v>970</v>
      </c>
      <c r="B1164" s="363">
        <f t="shared" si="18"/>
        <v>0</v>
      </c>
      <c r="C1164" s="364"/>
      <c r="D1164" s="363"/>
      <c r="E1164" s="363"/>
      <c r="F1164" s="365"/>
    </row>
    <row r="1165" spans="1:6" ht="18.75" customHeight="1">
      <c r="A1165" s="362" t="s">
        <v>971</v>
      </c>
      <c r="B1165" s="363">
        <f t="shared" si="18"/>
        <v>0</v>
      </c>
      <c r="C1165" s="364"/>
      <c r="D1165" s="363"/>
      <c r="E1165" s="363"/>
      <c r="F1165" s="365"/>
    </row>
    <row r="1166" spans="1:6" ht="18.75" customHeight="1">
      <c r="A1166" s="362" t="s">
        <v>972</v>
      </c>
      <c r="B1166" s="363">
        <f t="shared" si="18"/>
        <v>0</v>
      </c>
      <c r="C1166" s="364"/>
      <c r="D1166" s="363"/>
      <c r="E1166" s="363"/>
      <c r="F1166" s="365"/>
    </row>
    <row r="1167" spans="1:6" ht="18.75" customHeight="1">
      <c r="A1167" s="362" t="s">
        <v>973</v>
      </c>
      <c r="B1167" s="363">
        <f t="shared" si="18"/>
        <v>0</v>
      </c>
      <c r="C1167" s="364"/>
      <c r="D1167" s="363"/>
      <c r="E1167" s="363"/>
      <c r="F1167" s="365"/>
    </row>
    <row r="1168" spans="1:6" ht="18.75" customHeight="1">
      <c r="A1168" s="362" t="s">
        <v>974</v>
      </c>
      <c r="B1168" s="363">
        <f t="shared" si="18"/>
        <v>0</v>
      </c>
      <c r="C1168" s="364"/>
      <c r="D1168" s="363"/>
      <c r="E1168" s="363"/>
      <c r="F1168" s="365"/>
    </row>
    <row r="1169" spans="1:6" ht="18.75" customHeight="1">
      <c r="A1169" s="362" t="s">
        <v>975</v>
      </c>
      <c r="B1169" s="363">
        <f t="shared" si="18"/>
        <v>3828</v>
      </c>
      <c r="C1169" s="364">
        <f>SUM(C1170:C1172)</f>
        <v>3828</v>
      </c>
      <c r="D1169" s="363">
        <f>SUM(D1170:D1172)</f>
        <v>0</v>
      </c>
      <c r="E1169" s="363">
        <f>SUM(E1170:E1172)</f>
        <v>0</v>
      </c>
      <c r="F1169" s="365"/>
    </row>
    <row r="1170" spans="1:6" ht="18.75" customHeight="1">
      <c r="A1170" s="362" t="s">
        <v>976</v>
      </c>
      <c r="B1170" s="363">
        <f t="shared" si="18"/>
        <v>3828</v>
      </c>
      <c r="C1170" s="364">
        <v>3828</v>
      </c>
      <c r="D1170" s="363"/>
      <c r="E1170" s="363"/>
      <c r="F1170" s="365"/>
    </row>
    <row r="1171" spans="1:6" ht="18.75" customHeight="1">
      <c r="A1171" s="362" t="s">
        <v>977</v>
      </c>
      <c r="B1171" s="363">
        <f t="shared" si="18"/>
        <v>0</v>
      </c>
      <c r="C1171" s="364"/>
      <c r="D1171" s="363"/>
      <c r="E1171" s="363"/>
      <c r="F1171" s="365"/>
    </row>
    <row r="1172" spans="1:6" ht="18.75" customHeight="1">
      <c r="A1172" s="362" t="s">
        <v>978</v>
      </c>
      <c r="B1172" s="363">
        <f t="shared" si="18"/>
        <v>0</v>
      </c>
      <c r="C1172" s="364"/>
      <c r="D1172" s="363"/>
      <c r="E1172" s="363"/>
      <c r="F1172" s="365"/>
    </row>
    <row r="1173" spans="1:6" ht="18.75" customHeight="1">
      <c r="A1173" s="362" t="s">
        <v>979</v>
      </c>
      <c r="B1173" s="363">
        <f t="shared" si="18"/>
        <v>0</v>
      </c>
      <c r="C1173" s="364">
        <f>SUM(C1174:C1176)</f>
        <v>0</v>
      </c>
      <c r="D1173" s="363">
        <f>SUM(D1174:D1176)</f>
        <v>0</v>
      </c>
      <c r="E1173" s="363">
        <f>SUM(E1174:E1176)</f>
        <v>0</v>
      </c>
      <c r="F1173" s="365"/>
    </row>
    <row r="1174" spans="1:6" ht="18.75" customHeight="1">
      <c r="A1174" s="362" t="s">
        <v>980</v>
      </c>
      <c r="B1174" s="363">
        <f t="shared" si="18"/>
        <v>0</v>
      </c>
      <c r="C1174" s="364"/>
      <c r="D1174" s="363"/>
      <c r="E1174" s="363"/>
      <c r="F1174" s="365"/>
    </row>
    <row r="1175" spans="1:6" ht="18.75" customHeight="1">
      <c r="A1175" s="362" t="s">
        <v>981</v>
      </c>
      <c r="B1175" s="363">
        <f t="shared" si="18"/>
        <v>0</v>
      </c>
      <c r="C1175" s="364"/>
      <c r="D1175" s="363"/>
      <c r="E1175" s="363"/>
      <c r="F1175" s="365"/>
    </row>
    <row r="1176" spans="1:6" ht="18.75" customHeight="1">
      <c r="A1176" s="362" t="s">
        <v>982</v>
      </c>
      <c r="B1176" s="363">
        <f t="shared" si="18"/>
        <v>0</v>
      </c>
      <c r="C1176" s="364"/>
      <c r="D1176" s="363"/>
      <c r="E1176" s="363"/>
      <c r="F1176" s="365"/>
    </row>
    <row r="1177" spans="1:6" ht="18.75" customHeight="1">
      <c r="A1177" s="362" t="s">
        <v>983</v>
      </c>
      <c r="B1177" s="363">
        <f t="shared" si="18"/>
        <v>186</v>
      </c>
      <c r="C1177" s="364">
        <f>C1178+C1193+C1207+C1212+C1218</f>
        <v>186</v>
      </c>
      <c r="D1177" s="363">
        <f>D1178+D1193+D1207+D1212+D1218</f>
        <v>0</v>
      </c>
      <c r="E1177" s="363">
        <f>E1178+E1193+E1207+E1212+E1218</f>
        <v>0</v>
      </c>
      <c r="F1177" s="365"/>
    </row>
    <row r="1178" spans="1:6" ht="18.75" customHeight="1">
      <c r="A1178" s="362" t="s">
        <v>984</v>
      </c>
      <c r="B1178" s="363">
        <f t="shared" si="18"/>
        <v>186</v>
      </c>
      <c r="C1178" s="364">
        <f>SUM(C1179:C1192)</f>
        <v>186</v>
      </c>
      <c r="D1178" s="363">
        <f>SUM(D1179:D1192)</f>
        <v>0</v>
      </c>
      <c r="E1178" s="363">
        <f>SUM(E1179:E1192)</f>
        <v>0</v>
      </c>
      <c r="F1178" s="365"/>
    </row>
    <row r="1179" spans="1:6" ht="18.75" customHeight="1">
      <c r="A1179" s="362" t="s">
        <v>76</v>
      </c>
      <c r="B1179" s="363">
        <f t="shared" si="18"/>
        <v>149</v>
      </c>
      <c r="C1179" s="364">
        <v>149</v>
      </c>
      <c r="D1179" s="363"/>
      <c r="E1179" s="363"/>
      <c r="F1179" s="365"/>
    </row>
    <row r="1180" spans="1:6" ht="18.75" customHeight="1">
      <c r="A1180" s="362" t="s">
        <v>77</v>
      </c>
      <c r="B1180" s="363">
        <f t="shared" si="18"/>
        <v>14</v>
      </c>
      <c r="C1180" s="364">
        <v>14</v>
      </c>
      <c r="D1180" s="363"/>
      <c r="E1180" s="363"/>
      <c r="F1180" s="365"/>
    </row>
    <row r="1181" spans="1:6" ht="18.75" customHeight="1">
      <c r="A1181" s="362" t="s">
        <v>78</v>
      </c>
      <c r="B1181" s="363">
        <f t="shared" si="18"/>
        <v>0</v>
      </c>
      <c r="C1181" s="364"/>
      <c r="D1181" s="363"/>
      <c r="E1181" s="363"/>
      <c r="F1181" s="365"/>
    </row>
    <row r="1182" spans="1:6" ht="18.75" customHeight="1">
      <c r="A1182" s="362" t="s">
        <v>985</v>
      </c>
      <c r="B1182" s="363">
        <f t="shared" si="18"/>
        <v>0</v>
      </c>
      <c r="C1182" s="364"/>
      <c r="D1182" s="363"/>
      <c r="E1182" s="363"/>
      <c r="F1182" s="365"/>
    </row>
    <row r="1183" spans="1:6" ht="18.75" customHeight="1">
      <c r="A1183" s="362" t="s">
        <v>986</v>
      </c>
      <c r="B1183" s="363">
        <f t="shared" si="18"/>
        <v>0</v>
      </c>
      <c r="C1183" s="364"/>
      <c r="D1183" s="363"/>
      <c r="E1183" s="363"/>
      <c r="F1183" s="365"/>
    </row>
    <row r="1184" spans="1:6" ht="18.75" customHeight="1">
      <c r="A1184" s="362" t="s">
        <v>987</v>
      </c>
      <c r="B1184" s="363">
        <f t="shared" si="18"/>
        <v>0</v>
      </c>
      <c r="C1184" s="364"/>
      <c r="D1184" s="363"/>
      <c r="E1184" s="363"/>
      <c r="F1184" s="365"/>
    </row>
    <row r="1185" spans="1:6" ht="18.75" customHeight="1">
      <c r="A1185" s="362" t="s">
        <v>988</v>
      </c>
      <c r="B1185" s="363">
        <f t="shared" si="18"/>
        <v>0</v>
      </c>
      <c r="C1185" s="364"/>
      <c r="D1185" s="363"/>
      <c r="E1185" s="363"/>
      <c r="F1185" s="365"/>
    </row>
    <row r="1186" spans="1:6" ht="18.75" customHeight="1">
      <c r="A1186" s="362" t="s">
        <v>989</v>
      </c>
      <c r="B1186" s="363">
        <f t="shared" si="18"/>
        <v>0</v>
      </c>
      <c r="C1186" s="364"/>
      <c r="D1186" s="363"/>
      <c r="E1186" s="363"/>
      <c r="F1186" s="365"/>
    </row>
    <row r="1187" spans="1:6" ht="18.75" customHeight="1">
      <c r="A1187" s="362" t="s">
        <v>990</v>
      </c>
      <c r="B1187" s="363">
        <f t="shared" si="18"/>
        <v>0</v>
      </c>
      <c r="C1187" s="364"/>
      <c r="D1187" s="363"/>
      <c r="E1187" s="363"/>
      <c r="F1187" s="365"/>
    </row>
    <row r="1188" spans="1:6" ht="18.75" customHeight="1">
      <c r="A1188" s="362" t="s">
        <v>991</v>
      </c>
      <c r="B1188" s="363">
        <f t="shared" si="18"/>
        <v>0</v>
      </c>
      <c r="C1188" s="364"/>
      <c r="D1188" s="363"/>
      <c r="E1188" s="363"/>
      <c r="F1188" s="365"/>
    </row>
    <row r="1189" spans="1:6" ht="18.75" customHeight="1">
      <c r="A1189" s="362" t="s">
        <v>992</v>
      </c>
      <c r="B1189" s="363">
        <f t="shared" si="18"/>
        <v>0</v>
      </c>
      <c r="C1189" s="364"/>
      <c r="D1189" s="363"/>
      <c r="E1189" s="363"/>
      <c r="F1189" s="365"/>
    </row>
    <row r="1190" spans="1:6" ht="18.75" customHeight="1">
      <c r="A1190" s="362" t="s">
        <v>993</v>
      </c>
      <c r="B1190" s="363">
        <f t="shared" si="18"/>
        <v>0</v>
      </c>
      <c r="C1190" s="364"/>
      <c r="D1190" s="363"/>
      <c r="E1190" s="363"/>
      <c r="F1190" s="365"/>
    </row>
    <row r="1191" spans="1:6" ht="18.75" customHeight="1">
      <c r="A1191" s="362" t="s">
        <v>85</v>
      </c>
      <c r="B1191" s="363">
        <f t="shared" si="18"/>
        <v>0</v>
      </c>
      <c r="C1191" s="364"/>
      <c r="D1191" s="363"/>
      <c r="E1191" s="363"/>
      <c r="F1191" s="365"/>
    </row>
    <row r="1192" spans="1:6" ht="18.75" customHeight="1">
      <c r="A1192" s="362" t="s">
        <v>994</v>
      </c>
      <c r="B1192" s="363">
        <f t="shared" si="18"/>
        <v>23</v>
      </c>
      <c r="C1192" s="364">
        <v>23</v>
      </c>
      <c r="D1192" s="363"/>
      <c r="E1192" s="363"/>
      <c r="F1192" s="365"/>
    </row>
    <row r="1193" spans="1:6" ht="18.75" customHeight="1">
      <c r="A1193" s="362" t="s">
        <v>995</v>
      </c>
      <c r="B1193" s="363">
        <f t="shared" si="18"/>
        <v>0</v>
      </c>
      <c r="C1193" s="364"/>
      <c r="D1193" s="363"/>
      <c r="E1193" s="363"/>
      <c r="F1193" s="365"/>
    </row>
    <row r="1194" spans="1:6" ht="18.75" customHeight="1">
      <c r="A1194" s="362" t="s">
        <v>76</v>
      </c>
      <c r="B1194" s="363">
        <f t="shared" si="18"/>
        <v>0</v>
      </c>
      <c r="C1194" s="364"/>
      <c r="D1194" s="363"/>
      <c r="E1194" s="363"/>
      <c r="F1194" s="365"/>
    </row>
    <row r="1195" spans="1:6" ht="18.75" customHeight="1">
      <c r="A1195" s="362" t="s">
        <v>77</v>
      </c>
      <c r="B1195" s="363">
        <f t="shared" si="18"/>
        <v>0</v>
      </c>
      <c r="C1195" s="364"/>
      <c r="D1195" s="363"/>
      <c r="E1195" s="363"/>
      <c r="F1195" s="365"/>
    </row>
    <row r="1196" spans="1:6" ht="18.75" customHeight="1">
      <c r="A1196" s="362" t="s">
        <v>78</v>
      </c>
      <c r="B1196" s="363">
        <f t="shared" si="18"/>
        <v>0</v>
      </c>
      <c r="C1196" s="364"/>
      <c r="D1196" s="363"/>
      <c r="E1196" s="363"/>
      <c r="F1196" s="365"/>
    </row>
    <row r="1197" spans="1:6" ht="18.75" customHeight="1">
      <c r="A1197" s="362" t="s">
        <v>996</v>
      </c>
      <c r="B1197" s="363">
        <f t="shared" si="18"/>
        <v>0</v>
      </c>
      <c r="C1197" s="364"/>
      <c r="D1197" s="363"/>
      <c r="E1197" s="363"/>
      <c r="F1197" s="365"/>
    </row>
    <row r="1198" spans="1:6" ht="18.75" customHeight="1">
      <c r="A1198" s="362" t="s">
        <v>997</v>
      </c>
      <c r="B1198" s="363">
        <f t="shared" si="18"/>
        <v>0</v>
      </c>
      <c r="C1198" s="364"/>
      <c r="D1198" s="363"/>
      <c r="E1198" s="363"/>
      <c r="F1198" s="365"/>
    </row>
    <row r="1199" spans="1:6" ht="18.75" customHeight="1">
      <c r="A1199" s="362" t="s">
        <v>998</v>
      </c>
      <c r="B1199" s="363">
        <f t="shared" si="18"/>
        <v>0</v>
      </c>
      <c r="C1199" s="364"/>
      <c r="D1199" s="363"/>
      <c r="E1199" s="363"/>
      <c r="F1199" s="365"/>
    </row>
    <row r="1200" spans="1:6" ht="18.75" customHeight="1">
      <c r="A1200" s="362" t="s">
        <v>999</v>
      </c>
      <c r="B1200" s="363">
        <f t="shared" si="18"/>
        <v>0</v>
      </c>
      <c r="C1200" s="364"/>
      <c r="D1200" s="363"/>
      <c r="E1200" s="363"/>
      <c r="F1200" s="365"/>
    </row>
    <row r="1201" spans="1:6" ht="18.75" customHeight="1">
      <c r="A1201" s="362" t="s">
        <v>1000</v>
      </c>
      <c r="B1201" s="363">
        <f t="shared" si="18"/>
        <v>0</v>
      </c>
      <c r="C1201" s="364"/>
      <c r="D1201" s="363"/>
      <c r="E1201" s="363"/>
      <c r="F1201" s="365"/>
    </row>
    <row r="1202" spans="1:6" ht="18.75" customHeight="1">
      <c r="A1202" s="362" t="s">
        <v>1001</v>
      </c>
      <c r="B1202" s="363">
        <f t="shared" si="18"/>
        <v>0</v>
      </c>
      <c r="C1202" s="364"/>
      <c r="D1202" s="363"/>
      <c r="E1202" s="363"/>
      <c r="F1202" s="365"/>
    </row>
    <row r="1203" spans="1:6" ht="18.75" customHeight="1">
      <c r="A1203" s="362" t="s">
        <v>1002</v>
      </c>
      <c r="B1203" s="363">
        <f t="shared" si="18"/>
        <v>0</v>
      </c>
      <c r="C1203" s="364"/>
      <c r="D1203" s="363"/>
      <c r="E1203" s="363"/>
      <c r="F1203" s="365"/>
    </row>
    <row r="1204" spans="1:6" ht="18.75" customHeight="1">
      <c r="A1204" s="362" t="s">
        <v>1003</v>
      </c>
      <c r="B1204" s="363">
        <f t="shared" si="18"/>
        <v>0</v>
      </c>
      <c r="C1204" s="364"/>
      <c r="D1204" s="363"/>
      <c r="E1204" s="363"/>
      <c r="F1204" s="365"/>
    </row>
    <row r="1205" spans="1:6" ht="18.75" customHeight="1">
      <c r="A1205" s="362" t="s">
        <v>85</v>
      </c>
      <c r="B1205" s="363">
        <f t="shared" si="18"/>
        <v>0</v>
      </c>
      <c r="C1205" s="364"/>
      <c r="D1205" s="363"/>
      <c r="E1205" s="363"/>
      <c r="F1205" s="365"/>
    </row>
    <row r="1206" spans="1:6" ht="18.75" customHeight="1">
      <c r="A1206" s="362" t="s">
        <v>1004</v>
      </c>
      <c r="B1206" s="363">
        <f t="shared" si="18"/>
        <v>0</v>
      </c>
      <c r="C1206" s="364"/>
      <c r="D1206" s="363"/>
      <c r="E1206" s="363"/>
      <c r="F1206" s="365"/>
    </row>
    <row r="1207" spans="1:6" ht="18.75" customHeight="1">
      <c r="A1207" s="362" t="s">
        <v>1005</v>
      </c>
      <c r="B1207" s="363">
        <f t="shared" si="18"/>
        <v>0</v>
      </c>
      <c r="C1207" s="364"/>
      <c r="D1207" s="363"/>
      <c r="E1207" s="363"/>
      <c r="F1207" s="365"/>
    </row>
    <row r="1208" spans="1:6" ht="18.75" customHeight="1">
      <c r="A1208" s="362" t="s">
        <v>1006</v>
      </c>
      <c r="B1208" s="363">
        <f t="shared" si="18"/>
        <v>0</v>
      </c>
      <c r="C1208" s="364"/>
      <c r="D1208" s="363"/>
      <c r="E1208" s="363"/>
      <c r="F1208" s="365"/>
    </row>
    <row r="1209" spans="1:6" ht="18.75" customHeight="1">
      <c r="A1209" s="362" t="s">
        <v>1007</v>
      </c>
      <c r="B1209" s="363">
        <f t="shared" si="18"/>
        <v>0</v>
      </c>
      <c r="C1209" s="364"/>
      <c r="D1209" s="363"/>
      <c r="E1209" s="363"/>
      <c r="F1209" s="365"/>
    </row>
    <row r="1210" spans="1:6" ht="18.75" customHeight="1">
      <c r="A1210" s="362" t="s">
        <v>1008</v>
      </c>
      <c r="B1210" s="363">
        <f t="shared" si="18"/>
        <v>0</v>
      </c>
      <c r="C1210" s="364"/>
      <c r="D1210" s="363"/>
      <c r="E1210" s="363"/>
      <c r="F1210" s="365"/>
    </row>
    <row r="1211" spans="1:6" ht="18.75" customHeight="1">
      <c r="A1211" s="362" t="s">
        <v>1009</v>
      </c>
      <c r="B1211" s="363">
        <f t="shared" si="18"/>
        <v>0</v>
      </c>
      <c r="C1211" s="364"/>
      <c r="D1211" s="363"/>
      <c r="E1211" s="363"/>
      <c r="F1211" s="365"/>
    </row>
    <row r="1212" spans="1:6" ht="18.75" customHeight="1">
      <c r="A1212" s="362" t="s">
        <v>1010</v>
      </c>
      <c r="B1212" s="363">
        <f t="shared" si="18"/>
        <v>0</v>
      </c>
      <c r="C1212" s="364"/>
      <c r="D1212" s="363"/>
      <c r="E1212" s="363"/>
      <c r="F1212" s="365"/>
    </row>
    <row r="1213" spans="1:6" ht="18.75" customHeight="1">
      <c r="A1213" s="362" t="s">
        <v>1011</v>
      </c>
      <c r="B1213" s="363">
        <f t="shared" si="18"/>
        <v>0</v>
      </c>
      <c r="C1213" s="364"/>
      <c r="D1213" s="363"/>
      <c r="E1213" s="363"/>
      <c r="F1213" s="365"/>
    </row>
    <row r="1214" spans="1:6" ht="18.75" customHeight="1">
      <c r="A1214" s="362" t="s">
        <v>1012</v>
      </c>
      <c r="B1214" s="363">
        <f t="shared" si="18"/>
        <v>0</v>
      </c>
      <c r="C1214" s="364"/>
      <c r="D1214" s="363"/>
      <c r="E1214" s="363"/>
      <c r="F1214" s="365"/>
    </row>
    <row r="1215" spans="1:6" ht="18.75" customHeight="1">
      <c r="A1215" s="362" t="s">
        <v>1013</v>
      </c>
      <c r="B1215" s="363">
        <f t="shared" si="18"/>
        <v>0</v>
      </c>
      <c r="C1215" s="364"/>
      <c r="D1215" s="363"/>
      <c r="E1215" s="363"/>
      <c r="F1215" s="365"/>
    </row>
    <row r="1216" spans="1:6" ht="18.75" customHeight="1">
      <c r="A1216" s="362" t="s">
        <v>1014</v>
      </c>
      <c r="B1216" s="363">
        <f t="shared" si="18"/>
        <v>0</v>
      </c>
      <c r="C1216" s="364"/>
      <c r="D1216" s="363"/>
      <c r="E1216" s="363"/>
      <c r="F1216" s="365"/>
    </row>
    <row r="1217" spans="1:6" ht="18.75" customHeight="1">
      <c r="A1217" s="362" t="s">
        <v>1015</v>
      </c>
      <c r="B1217" s="363">
        <f t="shared" si="18"/>
        <v>0</v>
      </c>
      <c r="C1217" s="364"/>
      <c r="D1217" s="363"/>
      <c r="E1217" s="363"/>
      <c r="F1217" s="365"/>
    </row>
    <row r="1218" spans="1:6" ht="18.75" customHeight="1">
      <c r="A1218" s="362" t="s">
        <v>1016</v>
      </c>
      <c r="B1218" s="363">
        <f t="shared" si="18"/>
        <v>0</v>
      </c>
      <c r="C1218" s="364"/>
      <c r="D1218" s="363"/>
      <c r="E1218" s="363"/>
      <c r="F1218" s="365"/>
    </row>
    <row r="1219" spans="1:6" ht="18.75" customHeight="1">
      <c r="A1219" s="362" t="s">
        <v>1017</v>
      </c>
      <c r="B1219" s="363">
        <f t="shared" si="18"/>
        <v>0</v>
      </c>
      <c r="C1219" s="364"/>
      <c r="D1219" s="363"/>
      <c r="E1219" s="363"/>
      <c r="F1219" s="365"/>
    </row>
    <row r="1220" spans="1:6" ht="18.75" customHeight="1">
      <c r="A1220" s="362" t="s">
        <v>1018</v>
      </c>
      <c r="B1220" s="363">
        <f t="shared" si="18"/>
        <v>0</v>
      </c>
      <c r="C1220" s="364"/>
      <c r="D1220" s="363"/>
      <c r="E1220" s="363"/>
      <c r="F1220" s="365"/>
    </row>
    <row r="1221" spans="1:6" ht="18.75" customHeight="1">
      <c r="A1221" s="362" t="s">
        <v>1019</v>
      </c>
      <c r="B1221" s="363">
        <f t="shared" si="18"/>
        <v>0</v>
      </c>
      <c r="C1221" s="364"/>
      <c r="D1221" s="363"/>
      <c r="E1221" s="363"/>
      <c r="F1221" s="365"/>
    </row>
    <row r="1222" spans="1:6" ht="18.75" customHeight="1">
      <c r="A1222" s="362" t="s">
        <v>1020</v>
      </c>
      <c r="B1222" s="363">
        <f t="shared" si="18"/>
        <v>0</v>
      </c>
      <c r="C1222" s="364"/>
      <c r="D1222" s="363"/>
      <c r="E1222" s="363"/>
      <c r="F1222" s="365"/>
    </row>
    <row r="1223" spans="1:6" ht="18.75" customHeight="1">
      <c r="A1223" s="362" t="s">
        <v>1021</v>
      </c>
      <c r="B1223" s="363">
        <f t="shared" si="18"/>
        <v>0</v>
      </c>
      <c r="C1223" s="364"/>
      <c r="D1223" s="363"/>
      <c r="E1223" s="363"/>
      <c r="F1223" s="365"/>
    </row>
    <row r="1224" spans="1:6" ht="18.75" customHeight="1">
      <c r="A1224" s="362" t="s">
        <v>1022</v>
      </c>
      <c r="B1224" s="363">
        <f aca="true" t="shared" si="19" ref="B1224:B1287">SUM(C1224:E1224)</f>
        <v>0</v>
      </c>
      <c r="C1224" s="364"/>
      <c r="D1224" s="363"/>
      <c r="E1224" s="363"/>
      <c r="F1224" s="365"/>
    </row>
    <row r="1225" spans="1:6" ht="18.75" customHeight="1">
      <c r="A1225" s="362" t="s">
        <v>1023</v>
      </c>
      <c r="B1225" s="363">
        <f t="shared" si="19"/>
        <v>0</v>
      </c>
      <c r="C1225" s="364"/>
      <c r="D1225" s="363"/>
      <c r="E1225" s="363"/>
      <c r="F1225" s="365"/>
    </row>
    <row r="1226" spans="1:6" ht="18.75" customHeight="1">
      <c r="A1226" s="362" t="s">
        <v>1024</v>
      </c>
      <c r="B1226" s="363">
        <f t="shared" si="19"/>
        <v>0</v>
      </c>
      <c r="C1226" s="364"/>
      <c r="D1226" s="363"/>
      <c r="E1226" s="363"/>
      <c r="F1226" s="365"/>
    </row>
    <row r="1227" spans="1:6" ht="18.75" customHeight="1">
      <c r="A1227" s="362" t="s">
        <v>1025</v>
      </c>
      <c r="B1227" s="363">
        <f t="shared" si="19"/>
        <v>0</v>
      </c>
      <c r="C1227" s="364"/>
      <c r="D1227" s="363"/>
      <c r="E1227" s="363"/>
      <c r="F1227" s="365"/>
    </row>
    <row r="1228" spans="1:6" ht="18.75" customHeight="1">
      <c r="A1228" s="362" t="s">
        <v>1026</v>
      </c>
      <c r="B1228" s="363">
        <f t="shared" si="19"/>
        <v>0</v>
      </c>
      <c r="C1228" s="364"/>
      <c r="D1228" s="363"/>
      <c r="E1228" s="363"/>
      <c r="F1228" s="365"/>
    </row>
    <row r="1229" spans="1:6" ht="18.75" customHeight="1">
      <c r="A1229" s="362" t="s">
        <v>1027</v>
      </c>
      <c r="B1229" s="363">
        <f t="shared" si="19"/>
        <v>0</v>
      </c>
      <c r="C1229" s="364"/>
      <c r="D1229" s="363"/>
      <c r="E1229" s="363"/>
      <c r="F1229" s="365"/>
    </row>
    <row r="1230" spans="1:6" ht="18.75" customHeight="1">
      <c r="A1230" s="362" t="s">
        <v>1028</v>
      </c>
      <c r="B1230" s="363">
        <f t="shared" si="19"/>
        <v>750</v>
      </c>
      <c r="C1230" s="364">
        <f>C1231+C1243+C1249+C1255+C1263+C1276+C1280+C1286</f>
        <v>750</v>
      </c>
      <c r="D1230" s="363">
        <f>D1231+D1243+D1249+D1255+D1263+D1276+D1280+D1286</f>
        <v>0</v>
      </c>
      <c r="E1230" s="363">
        <f>E1231+E1243+E1249+E1255+E1263+E1276+E1280+E1286</f>
        <v>0</v>
      </c>
      <c r="F1230" s="365"/>
    </row>
    <row r="1231" spans="1:6" ht="18.75" customHeight="1">
      <c r="A1231" s="362" t="s">
        <v>1029</v>
      </c>
      <c r="B1231" s="363">
        <f t="shared" si="19"/>
        <v>415</v>
      </c>
      <c r="C1231" s="364">
        <f>SUM(C1232:C1242)</f>
        <v>415</v>
      </c>
      <c r="D1231" s="363">
        <f>SUM(D1232:D1242)</f>
        <v>0</v>
      </c>
      <c r="E1231" s="363">
        <f>SUM(E1232:E1242)</f>
        <v>0</v>
      </c>
      <c r="F1231" s="365"/>
    </row>
    <row r="1232" spans="1:6" ht="18.75" customHeight="1">
      <c r="A1232" s="362" t="s">
        <v>76</v>
      </c>
      <c r="B1232" s="363">
        <f t="shared" si="19"/>
        <v>331</v>
      </c>
      <c r="C1232" s="364">
        <v>331</v>
      </c>
      <c r="D1232" s="363"/>
      <c r="E1232" s="363"/>
      <c r="F1232" s="365"/>
    </row>
    <row r="1233" spans="1:6" ht="18.75" customHeight="1">
      <c r="A1233" s="362" t="s">
        <v>77</v>
      </c>
      <c r="B1233" s="363">
        <f t="shared" si="19"/>
        <v>37</v>
      </c>
      <c r="C1233" s="364">
        <v>37</v>
      </c>
      <c r="D1233" s="363"/>
      <c r="E1233" s="363"/>
      <c r="F1233" s="365"/>
    </row>
    <row r="1234" spans="1:6" ht="18.75" customHeight="1">
      <c r="A1234" s="362" t="s">
        <v>78</v>
      </c>
      <c r="B1234" s="363">
        <f t="shared" si="19"/>
        <v>0</v>
      </c>
      <c r="C1234" s="364"/>
      <c r="D1234" s="363"/>
      <c r="E1234" s="363"/>
      <c r="F1234" s="365"/>
    </row>
    <row r="1235" spans="1:6" ht="18.75" customHeight="1">
      <c r="A1235" s="362" t="s">
        <v>1030</v>
      </c>
      <c r="B1235" s="363">
        <f t="shared" si="19"/>
        <v>10</v>
      </c>
      <c r="C1235" s="364">
        <v>10</v>
      </c>
      <c r="D1235" s="363"/>
      <c r="E1235" s="363"/>
      <c r="F1235" s="365"/>
    </row>
    <row r="1236" spans="1:6" ht="18.75" customHeight="1">
      <c r="A1236" s="362" t="s">
        <v>1031</v>
      </c>
      <c r="B1236" s="363">
        <f t="shared" si="19"/>
        <v>0</v>
      </c>
      <c r="C1236" s="364"/>
      <c r="D1236" s="363"/>
      <c r="E1236" s="363"/>
      <c r="F1236" s="365"/>
    </row>
    <row r="1237" spans="1:6" ht="18.75" customHeight="1">
      <c r="A1237" s="362" t="s">
        <v>1032</v>
      </c>
      <c r="B1237" s="363">
        <f t="shared" si="19"/>
        <v>17</v>
      </c>
      <c r="C1237" s="364">
        <v>17</v>
      </c>
      <c r="D1237" s="363"/>
      <c r="E1237" s="363"/>
      <c r="F1237" s="365"/>
    </row>
    <row r="1238" spans="1:6" ht="18.75" customHeight="1">
      <c r="A1238" s="362" t="s">
        <v>1033</v>
      </c>
      <c r="B1238" s="363">
        <f t="shared" si="19"/>
        <v>0</v>
      </c>
      <c r="C1238" s="364"/>
      <c r="D1238" s="363"/>
      <c r="E1238" s="363"/>
      <c r="F1238" s="365"/>
    </row>
    <row r="1239" spans="1:6" ht="18.75" customHeight="1">
      <c r="A1239" s="362" t="s">
        <v>1034</v>
      </c>
      <c r="B1239" s="363">
        <f t="shared" si="19"/>
        <v>10</v>
      </c>
      <c r="C1239" s="364">
        <v>10</v>
      </c>
      <c r="D1239" s="363"/>
      <c r="E1239" s="363"/>
      <c r="F1239" s="365"/>
    </row>
    <row r="1240" spans="1:6" ht="18.75" customHeight="1">
      <c r="A1240" s="362" t="s">
        <v>1035</v>
      </c>
      <c r="B1240" s="363">
        <f t="shared" si="19"/>
        <v>0</v>
      </c>
      <c r="C1240" s="364"/>
      <c r="D1240" s="363"/>
      <c r="E1240" s="363"/>
      <c r="F1240" s="365"/>
    </row>
    <row r="1241" spans="1:6" ht="18.75" customHeight="1">
      <c r="A1241" s="362" t="s">
        <v>85</v>
      </c>
      <c r="B1241" s="363">
        <f t="shared" si="19"/>
        <v>0</v>
      </c>
      <c r="C1241" s="364"/>
      <c r="D1241" s="363"/>
      <c r="E1241" s="363"/>
      <c r="F1241" s="365"/>
    </row>
    <row r="1242" spans="1:6" ht="18.75" customHeight="1">
      <c r="A1242" s="362" t="s">
        <v>1036</v>
      </c>
      <c r="B1242" s="363">
        <f t="shared" si="19"/>
        <v>10</v>
      </c>
      <c r="C1242" s="364">
        <v>10</v>
      </c>
      <c r="D1242" s="363"/>
      <c r="E1242" s="363"/>
      <c r="F1242" s="365"/>
    </row>
    <row r="1243" spans="1:6" ht="18.75" customHeight="1">
      <c r="A1243" s="362" t="s">
        <v>1037</v>
      </c>
      <c r="B1243" s="363">
        <f t="shared" si="19"/>
        <v>268</v>
      </c>
      <c r="C1243" s="364">
        <f>SUM(C1244:C1248)</f>
        <v>268</v>
      </c>
      <c r="D1243" s="363">
        <f>SUM(D1244:D1248)</f>
        <v>0</v>
      </c>
      <c r="E1243" s="363">
        <f>SUM(E1244:E1248)</f>
        <v>0</v>
      </c>
      <c r="F1243" s="365"/>
    </row>
    <row r="1244" spans="1:6" ht="18.75" customHeight="1">
      <c r="A1244" s="362" t="s">
        <v>76</v>
      </c>
      <c r="B1244" s="363">
        <f t="shared" si="19"/>
        <v>1</v>
      </c>
      <c r="C1244" s="364">
        <v>1</v>
      </c>
      <c r="D1244" s="363"/>
      <c r="E1244" s="363"/>
      <c r="F1244" s="365"/>
    </row>
    <row r="1245" spans="1:6" ht="18.75" customHeight="1">
      <c r="A1245" s="362" t="s">
        <v>77</v>
      </c>
      <c r="B1245" s="363">
        <f t="shared" si="19"/>
        <v>0</v>
      </c>
      <c r="C1245" s="364"/>
      <c r="D1245" s="363"/>
      <c r="E1245" s="363"/>
      <c r="F1245" s="365"/>
    </row>
    <row r="1246" spans="1:6" ht="18.75" customHeight="1">
      <c r="A1246" s="362" t="s">
        <v>78</v>
      </c>
      <c r="B1246" s="363">
        <f t="shared" si="19"/>
        <v>0</v>
      </c>
      <c r="C1246" s="364"/>
      <c r="D1246" s="363"/>
      <c r="E1246" s="363"/>
      <c r="F1246" s="365"/>
    </row>
    <row r="1247" spans="1:6" ht="18.75" customHeight="1">
      <c r="A1247" s="362" t="s">
        <v>1038</v>
      </c>
      <c r="B1247" s="363">
        <f t="shared" si="19"/>
        <v>267</v>
      </c>
      <c r="C1247" s="364">
        <v>267</v>
      </c>
      <c r="D1247" s="363"/>
      <c r="E1247" s="363"/>
      <c r="F1247" s="365"/>
    </row>
    <row r="1248" spans="1:6" ht="18.75" customHeight="1">
      <c r="A1248" s="362" t="s">
        <v>1039</v>
      </c>
      <c r="B1248" s="363">
        <f t="shared" si="19"/>
        <v>0</v>
      </c>
      <c r="C1248" s="364"/>
      <c r="D1248" s="363"/>
      <c r="E1248" s="363"/>
      <c r="F1248" s="365"/>
    </row>
    <row r="1249" spans="1:6" ht="18.75" customHeight="1">
      <c r="A1249" s="362" t="s">
        <v>1040</v>
      </c>
      <c r="B1249" s="363">
        <f t="shared" si="19"/>
        <v>0</v>
      </c>
      <c r="C1249" s="364"/>
      <c r="D1249" s="363"/>
      <c r="E1249" s="363"/>
      <c r="F1249" s="365"/>
    </row>
    <row r="1250" spans="1:6" ht="18.75" customHeight="1">
      <c r="A1250" s="362" t="s">
        <v>76</v>
      </c>
      <c r="B1250" s="363">
        <f t="shared" si="19"/>
        <v>0</v>
      </c>
      <c r="C1250" s="364"/>
      <c r="D1250" s="363"/>
      <c r="E1250" s="363"/>
      <c r="F1250" s="365"/>
    </row>
    <row r="1251" spans="1:6" ht="18.75" customHeight="1">
      <c r="A1251" s="362" t="s">
        <v>77</v>
      </c>
      <c r="B1251" s="363">
        <f t="shared" si="19"/>
        <v>0</v>
      </c>
      <c r="C1251" s="364"/>
      <c r="D1251" s="363"/>
      <c r="E1251" s="363"/>
      <c r="F1251" s="365"/>
    </row>
    <row r="1252" spans="1:6" ht="18.75" customHeight="1">
      <c r="A1252" s="362" t="s">
        <v>78</v>
      </c>
      <c r="B1252" s="363">
        <f t="shared" si="19"/>
        <v>0</v>
      </c>
      <c r="C1252" s="364"/>
      <c r="D1252" s="363"/>
      <c r="E1252" s="363"/>
      <c r="F1252" s="365"/>
    </row>
    <row r="1253" spans="1:6" ht="18.75" customHeight="1">
      <c r="A1253" s="362" t="s">
        <v>1041</v>
      </c>
      <c r="B1253" s="363">
        <f t="shared" si="19"/>
        <v>0</v>
      </c>
      <c r="C1253" s="364"/>
      <c r="D1253" s="363"/>
      <c r="E1253" s="363"/>
      <c r="F1253" s="365"/>
    </row>
    <row r="1254" spans="1:6" ht="18.75" customHeight="1">
      <c r="A1254" s="362" t="s">
        <v>1042</v>
      </c>
      <c r="B1254" s="363">
        <f t="shared" si="19"/>
        <v>0</v>
      </c>
      <c r="C1254" s="364"/>
      <c r="D1254" s="363"/>
      <c r="E1254" s="363"/>
      <c r="F1254" s="365"/>
    </row>
    <row r="1255" spans="1:6" ht="18.75" customHeight="1">
      <c r="A1255" s="362" t="s">
        <v>1043</v>
      </c>
      <c r="B1255" s="363">
        <f t="shared" si="19"/>
        <v>0</v>
      </c>
      <c r="C1255" s="364">
        <f>SUM(C1256:C1262)</f>
        <v>0</v>
      </c>
      <c r="D1255" s="363"/>
      <c r="E1255" s="363"/>
      <c r="F1255" s="365"/>
    </row>
    <row r="1256" spans="1:6" ht="18.75" customHeight="1">
      <c r="A1256" s="362" t="s">
        <v>76</v>
      </c>
      <c r="B1256" s="363">
        <f t="shared" si="19"/>
        <v>0</v>
      </c>
      <c r="C1256" s="364"/>
      <c r="D1256" s="363"/>
      <c r="E1256" s="363"/>
      <c r="F1256" s="365"/>
    </row>
    <row r="1257" spans="1:6" ht="18.75" customHeight="1">
      <c r="A1257" s="362" t="s">
        <v>77</v>
      </c>
      <c r="B1257" s="363">
        <f t="shared" si="19"/>
        <v>0</v>
      </c>
      <c r="C1257" s="364"/>
      <c r="D1257" s="363"/>
      <c r="E1257" s="363"/>
      <c r="F1257" s="365"/>
    </row>
    <row r="1258" spans="1:6" ht="18.75" customHeight="1">
      <c r="A1258" s="362" t="s">
        <v>78</v>
      </c>
      <c r="B1258" s="363">
        <f t="shared" si="19"/>
        <v>0</v>
      </c>
      <c r="C1258" s="364"/>
      <c r="D1258" s="363"/>
      <c r="E1258" s="363"/>
      <c r="F1258" s="365"/>
    </row>
    <row r="1259" spans="1:6" ht="18.75" customHeight="1">
      <c r="A1259" s="362" t="s">
        <v>1044</v>
      </c>
      <c r="B1259" s="363">
        <f t="shared" si="19"/>
        <v>0</v>
      </c>
      <c r="C1259" s="364"/>
      <c r="D1259" s="363"/>
      <c r="E1259" s="363"/>
      <c r="F1259" s="365"/>
    </row>
    <row r="1260" spans="1:6" ht="18.75" customHeight="1">
      <c r="A1260" s="362" t="s">
        <v>1045</v>
      </c>
      <c r="B1260" s="363">
        <f t="shared" si="19"/>
        <v>0</v>
      </c>
      <c r="C1260" s="364"/>
      <c r="D1260" s="363"/>
      <c r="E1260" s="363"/>
      <c r="F1260" s="365"/>
    </row>
    <row r="1261" spans="1:6" ht="18.75" customHeight="1">
      <c r="A1261" s="362" t="s">
        <v>85</v>
      </c>
      <c r="B1261" s="363">
        <f t="shared" si="19"/>
        <v>0</v>
      </c>
      <c r="C1261" s="364"/>
      <c r="D1261" s="363"/>
      <c r="E1261" s="363"/>
      <c r="F1261" s="365"/>
    </row>
    <row r="1262" spans="1:6" ht="18.75" customHeight="1">
      <c r="A1262" s="362" t="s">
        <v>1046</v>
      </c>
      <c r="B1262" s="363">
        <f t="shared" si="19"/>
        <v>0</v>
      </c>
      <c r="C1262" s="364"/>
      <c r="D1262" s="363"/>
      <c r="E1262" s="363"/>
      <c r="F1262" s="365"/>
    </row>
    <row r="1263" spans="1:6" ht="18.75" customHeight="1">
      <c r="A1263" s="362" t="s">
        <v>1047</v>
      </c>
      <c r="B1263" s="363">
        <f t="shared" si="19"/>
        <v>67</v>
      </c>
      <c r="C1263" s="364">
        <f>SUM(C1264:C1275)</f>
        <v>67</v>
      </c>
      <c r="D1263" s="363">
        <f>SUM(D1264:D1275)</f>
        <v>0</v>
      </c>
      <c r="E1263" s="363">
        <f>SUM(E1264:E1275)</f>
        <v>0</v>
      </c>
      <c r="F1263" s="365"/>
    </row>
    <row r="1264" spans="1:6" ht="18.75" customHeight="1">
      <c r="A1264" s="362" t="s">
        <v>76</v>
      </c>
      <c r="B1264" s="363">
        <f t="shared" si="19"/>
        <v>52</v>
      </c>
      <c r="C1264" s="364">
        <v>52</v>
      </c>
      <c r="D1264" s="363"/>
      <c r="E1264" s="363"/>
      <c r="F1264" s="365"/>
    </row>
    <row r="1265" spans="1:6" ht="18.75" customHeight="1">
      <c r="A1265" s="362" t="s">
        <v>77</v>
      </c>
      <c r="B1265" s="363">
        <f t="shared" si="19"/>
        <v>6</v>
      </c>
      <c r="C1265" s="364">
        <v>6</v>
      </c>
      <c r="D1265" s="363"/>
      <c r="E1265" s="363"/>
      <c r="F1265" s="365"/>
    </row>
    <row r="1266" spans="1:6" ht="18.75" customHeight="1">
      <c r="A1266" s="362" t="s">
        <v>78</v>
      </c>
      <c r="B1266" s="363">
        <f t="shared" si="19"/>
        <v>0</v>
      </c>
      <c r="C1266" s="364"/>
      <c r="D1266" s="363"/>
      <c r="E1266" s="363"/>
      <c r="F1266" s="365"/>
    </row>
    <row r="1267" spans="1:6" ht="18.75" customHeight="1">
      <c r="A1267" s="362" t="s">
        <v>1048</v>
      </c>
      <c r="B1267" s="363">
        <f t="shared" si="19"/>
        <v>3</v>
      </c>
      <c r="C1267" s="364">
        <v>3</v>
      </c>
      <c r="D1267" s="363"/>
      <c r="E1267" s="363"/>
      <c r="F1267" s="365"/>
    </row>
    <row r="1268" spans="1:6" ht="18.75" customHeight="1">
      <c r="A1268" s="362" t="s">
        <v>1049</v>
      </c>
      <c r="B1268" s="363">
        <f t="shared" si="19"/>
        <v>0</v>
      </c>
      <c r="C1268" s="364"/>
      <c r="D1268" s="363"/>
      <c r="E1268" s="363"/>
      <c r="F1268" s="365"/>
    </row>
    <row r="1269" spans="1:6" ht="18.75" customHeight="1">
      <c r="A1269" s="362" t="s">
        <v>1050</v>
      </c>
      <c r="B1269" s="363">
        <f t="shared" si="19"/>
        <v>0</v>
      </c>
      <c r="C1269" s="364"/>
      <c r="D1269" s="363"/>
      <c r="E1269" s="363"/>
      <c r="F1269" s="365"/>
    </row>
    <row r="1270" spans="1:6" ht="18.75" customHeight="1">
      <c r="A1270" s="362" t="s">
        <v>1051</v>
      </c>
      <c r="B1270" s="363">
        <f t="shared" si="19"/>
        <v>0</v>
      </c>
      <c r="C1270" s="364"/>
      <c r="D1270" s="363"/>
      <c r="E1270" s="363"/>
      <c r="F1270" s="365"/>
    </row>
    <row r="1271" spans="1:6" ht="18.75" customHeight="1">
      <c r="A1271" s="362" t="s">
        <v>1052</v>
      </c>
      <c r="B1271" s="363">
        <f t="shared" si="19"/>
        <v>0</v>
      </c>
      <c r="C1271" s="364"/>
      <c r="D1271" s="363"/>
      <c r="E1271" s="363"/>
      <c r="F1271" s="365"/>
    </row>
    <row r="1272" spans="1:6" ht="18.75" customHeight="1">
      <c r="A1272" s="362" t="s">
        <v>1053</v>
      </c>
      <c r="B1272" s="363">
        <f t="shared" si="19"/>
        <v>2</v>
      </c>
      <c r="C1272" s="364">
        <v>2</v>
      </c>
      <c r="D1272" s="363"/>
      <c r="E1272" s="363"/>
      <c r="F1272" s="365"/>
    </row>
    <row r="1273" spans="1:6" ht="18.75" customHeight="1">
      <c r="A1273" s="362" t="s">
        <v>1054</v>
      </c>
      <c r="B1273" s="363">
        <f t="shared" si="19"/>
        <v>0</v>
      </c>
      <c r="C1273" s="364"/>
      <c r="D1273" s="363"/>
      <c r="E1273" s="363"/>
      <c r="F1273" s="365"/>
    </row>
    <row r="1274" spans="1:6" ht="18.75" customHeight="1">
      <c r="A1274" s="362" t="s">
        <v>1055</v>
      </c>
      <c r="B1274" s="363">
        <f t="shared" si="19"/>
        <v>0</v>
      </c>
      <c r="C1274" s="364"/>
      <c r="D1274" s="363"/>
      <c r="E1274" s="363"/>
      <c r="F1274" s="365"/>
    </row>
    <row r="1275" spans="1:6" ht="18.75" customHeight="1">
      <c r="A1275" s="362" t="s">
        <v>1056</v>
      </c>
      <c r="B1275" s="363">
        <f t="shared" si="19"/>
        <v>4</v>
      </c>
      <c r="C1275" s="364">
        <v>4</v>
      </c>
      <c r="D1275" s="363"/>
      <c r="E1275" s="363"/>
      <c r="F1275" s="365"/>
    </row>
    <row r="1276" spans="1:6" ht="18.75" customHeight="1">
      <c r="A1276" s="362" t="s">
        <v>1057</v>
      </c>
      <c r="B1276" s="363">
        <f t="shared" si="19"/>
        <v>0</v>
      </c>
      <c r="C1276" s="364">
        <f>SUM(C1277:C1279)</f>
        <v>0</v>
      </c>
      <c r="D1276" s="363"/>
      <c r="E1276" s="363"/>
      <c r="F1276" s="365"/>
    </row>
    <row r="1277" spans="1:6" ht="18.75" customHeight="1">
      <c r="A1277" s="362" t="s">
        <v>1058</v>
      </c>
      <c r="B1277" s="363">
        <f t="shared" si="19"/>
        <v>0</v>
      </c>
      <c r="C1277" s="364"/>
      <c r="D1277" s="363"/>
      <c r="E1277" s="363"/>
      <c r="F1277" s="365"/>
    </row>
    <row r="1278" spans="1:6" ht="18.75" customHeight="1">
      <c r="A1278" s="362" t="s">
        <v>1059</v>
      </c>
      <c r="B1278" s="363">
        <f t="shared" si="19"/>
        <v>0</v>
      </c>
      <c r="C1278" s="364"/>
      <c r="D1278" s="363"/>
      <c r="E1278" s="363"/>
      <c r="F1278" s="365"/>
    </row>
    <row r="1279" spans="1:6" ht="18.75" customHeight="1">
      <c r="A1279" s="362" t="s">
        <v>1060</v>
      </c>
      <c r="B1279" s="363">
        <f t="shared" si="19"/>
        <v>0</v>
      </c>
      <c r="C1279" s="364"/>
      <c r="D1279" s="363"/>
      <c r="E1279" s="363"/>
      <c r="F1279" s="365"/>
    </row>
    <row r="1280" spans="1:6" ht="18.75" customHeight="1">
      <c r="A1280" s="362" t="s">
        <v>1061</v>
      </c>
      <c r="B1280" s="363">
        <f t="shared" si="19"/>
        <v>0</v>
      </c>
      <c r="C1280" s="364"/>
      <c r="D1280" s="363"/>
      <c r="E1280" s="363"/>
      <c r="F1280" s="365"/>
    </row>
    <row r="1281" spans="1:6" ht="18.75" customHeight="1">
      <c r="A1281" s="362" t="s">
        <v>1062</v>
      </c>
      <c r="B1281" s="363">
        <f t="shared" si="19"/>
        <v>0</v>
      </c>
      <c r="C1281" s="364"/>
      <c r="D1281" s="363"/>
      <c r="E1281" s="363"/>
      <c r="F1281" s="365"/>
    </row>
    <row r="1282" spans="1:6" ht="18.75" customHeight="1">
      <c r="A1282" s="362" t="s">
        <v>1063</v>
      </c>
      <c r="B1282" s="363">
        <f t="shared" si="19"/>
        <v>0</v>
      </c>
      <c r="C1282" s="364"/>
      <c r="D1282" s="363"/>
      <c r="E1282" s="363"/>
      <c r="F1282" s="365"/>
    </row>
    <row r="1283" spans="1:6" ht="18.75" customHeight="1">
      <c r="A1283" s="362" t="s">
        <v>1064</v>
      </c>
      <c r="B1283" s="363">
        <f t="shared" si="19"/>
        <v>0</v>
      </c>
      <c r="C1283" s="364"/>
      <c r="D1283" s="363"/>
      <c r="E1283" s="363"/>
      <c r="F1283" s="365"/>
    </row>
    <row r="1284" spans="1:6" ht="18.75" customHeight="1">
      <c r="A1284" s="362" t="s">
        <v>1065</v>
      </c>
      <c r="B1284" s="363">
        <f t="shared" si="19"/>
        <v>0</v>
      </c>
      <c r="C1284" s="364"/>
      <c r="D1284" s="363"/>
      <c r="E1284" s="363"/>
      <c r="F1284" s="365"/>
    </row>
    <row r="1285" spans="1:6" ht="18.75" customHeight="1">
      <c r="A1285" s="362" t="s">
        <v>1066</v>
      </c>
      <c r="B1285" s="363">
        <f t="shared" si="19"/>
        <v>0</v>
      </c>
      <c r="C1285" s="364"/>
      <c r="D1285" s="363"/>
      <c r="E1285" s="363"/>
      <c r="F1285" s="365"/>
    </row>
    <row r="1286" spans="1:6" ht="18.75" customHeight="1">
      <c r="A1286" s="362" t="s">
        <v>1067</v>
      </c>
      <c r="B1286" s="363">
        <f t="shared" si="19"/>
        <v>0</v>
      </c>
      <c r="C1286" s="364">
        <f aca="true" t="shared" si="20" ref="C1286:C1291">C1287</f>
        <v>0</v>
      </c>
      <c r="D1286" s="363"/>
      <c r="E1286" s="363"/>
      <c r="F1286" s="365"/>
    </row>
    <row r="1287" spans="1:6" ht="18.75" customHeight="1">
      <c r="A1287" s="362" t="s">
        <v>1067</v>
      </c>
      <c r="B1287" s="363">
        <f t="shared" si="19"/>
        <v>0</v>
      </c>
      <c r="C1287" s="364"/>
      <c r="D1287" s="363"/>
      <c r="E1287" s="363"/>
      <c r="F1287" s="365"/>
    </row>
    <row r="1288" spans="1:6" ht="18.75" customHeight="1">
      <c r="A1288" s="362" t="s">
        <v>1068</v>
      </c>
      <c r="B1288" s="363">
        <f aca="true" t="shared" si="21" ref="B1288:B1351">SUM(C1288:E1288)</f>
        <v>1200</v>
      </c>
      <c r="C1288" s="364">
        <f t="shared" si="20"/>
        <v>1200</v>
      </c>
      <c r="D1288" s="363">
        <f>D1289</f>
        <v>0</v>
      </c>
      <c r="E1288" s="363">
        <f>E1289</f>
        <v>0</v>
      </c>
      <c r="F1288" s="365"/>
    </row>
    <row r="1289" spans="1:6" ht="18.75" customHeight="1">
      <c r="A1289" s="362" t="s">
        <v>1069</v>
      </c>
      <c r="B1289" s="363">
        <f t="shared" si="21"/>
        <v>1200</v>
      </c>
      <c r="C1289" s="364">
        <v>1200</v>
      </c>
      <c r="D1289" s="363"/>
      <c r="E1289" s="363"/>
      <c r="F1289" s="365"/>
    </row>
    <row r="1290" spans="1:6" ht="18.75" customHeight="1">
      <c r="A1290" s="362" t="s">
        <v>1070</v>
      </c>
      <c r="B1290" s="363">
        <f t="shared" si="21"/>
        <v>0</v>
      </c>
      <c r="C1290" s="364">
        <f>C1291+C1293</f>
        <v>0</v>
      </c>
      <c r="D1290" s="363"/>
      <c r="E1290" s="363"/>
      <c r="F1290" s="365"/>
    </row>
    <row r="1291" spans="1:6" ht="18.75" customHeight="1">
      <c r="A1291" s="362" t="s">
        <v>1071</v>
      </c>
      <c r="B1291" s="363">
        <f t="shared" si="21"/>
        <v>0</v>
      </c>
      <c r="C1291" s="364">
        <f t="shared" si="20"/>
        <v>0</v>
      </c>
      <c r="D1291" s="363"/>
      <c r="E1291" s="363"/>
      <c r="F1291" s="365"/>
    </row>
    <row r="1292" spans="1:6" ht="18.75" customHeight="1">
      <c r="A1292" s="362" t="s">
        <v>1265</v>
      </c>
      <c r="B1292" s="363">
        <f t="shared" si="21"/>
        <v>0</v>
      </c>
      <c r="C1292" s="364"/>
      <c r="D1292" s="363"/>
      <c r="E1292" s="363"/>
      <c r="F1292" s="365"/>
    </row>
    <row r="1293" spans="1:6" ht="18.75" customHeight="1">
      <c r="A1293" s="362" t="s">
        <v>1072</v>
      </c>
      <c r="B1293" s="363">
        <f t="shared" si="21"/>
        <v>0</v>
      </c>
      <c r="C1293" s="364"/>
      <c r="D1293" s="363"/>
      <c r="E1293" s="363"/>
      <c r="F1293" s="365"/>
    </row>
    <row r="1294" spans="1:6" ht="18.75" customHeight="1">
      <c r="A1294" s="362" t="s">
        <v>1073</v>
      </c>
      <c r="B1294" s="363">
        <f t="shared" si="21"/>
        <v>0</v>
      </c>
      <c r="C1294" s="364"/>
      <c r="D1294" s="363"/>
      <c r="E1294" s="363"/>
      <c r="F1294" s="365"/>
    </row>
    <row r="1295" spans="1:6" ht="18.75" customHeight="1">
      <c r="A1295" s="362" t="s">
        <v>1074</v>
      </c>
      <c r="B1295" s="363">
        <f t="shared" si="21"/>
        <v>7087</v>
      </c>
      <c r="C1295" s="364">
        <f aca="true" t="shared" si="22" ref="C1295:C1300">C1296</f>
        <v>7087</v>
      </c>
      <c r="D1295" s="363">
        <f>D1296</f>
        <v>0</v>
      </c>
      <c r="E1295" s="363">
        <f>E1296</f>
        <v>0</v>
      </c>
      <c r="F1295" s="365"/>
    </row>
    <row r="1296" spans="1:6" ht="18.75" customHeight="1">
      <c r="A1296" s="362" t="s">
        <v>1075</v>
      </c>
      <c r="B1296" s="363">
        <f t="shared" si="21"/>
        <v>7087</v>
      </c>
      <c r="C1296" s="364">
        <f>SUM(C1297:C1298)</f>
        <v>7087</v>
      </c>
      <c r="D1296" s="363"/>
      <c r="E1296" s="363"/>
      <c r="F1296" s="365"/>
    </row>
    <row r="1297" spans="1:6" ht="18.75" customHeight="1">
      <c r="A1297" s="362" t="s">
        <v>1076</v>
      </c>
      <c r="B1297" s="363">
        <f t="shared" si="21"/>
        <v>0</v>
      </c>
      <c r="C1297" s="364"/>
      <c r="D1297" s="363"/>
      <c r="E1297" s="363"/>
      <c r="F1297" s="365"/>
    </row>
    <row r="1298" spans="1:6" ht="18.75" customHeight="1">
      <c r="A1298" s="362" t="s">
        <v>1077</v>
      </c>
      <c r="B1298" s="363">
        <f t="shared" si="21"/>
        <v>7087</v>
      </c>
      <c r="C1298" s="364">
        <v>7087</v>
      </c>
      <c r="D1298" s="363"/>
      <c r="E1298" s="363"/>
      <c r="F1298" s="365"/>
    </row>
    <row r="1299" spans="1:6" ht="18.75" customHeight="1">
      <c r="A1299" s="362" t="s">
        <v>1078</v>
      </c>
      <c r="B1299" s="363">
        <f t="shared" si="21"/>
        <v>0</v>
      </c>
      <c r="C1299" s="364">
        <f t="shared" si="22"/>
        <v>0</v>
      </c>
      <c r="D1299" s="363"/>
      <c r="E1299" s="363"/>
      <c r="F1299" s="365"/>
    </row>
    <row r="1300" spans="1:6" ht="18.75" customHeight="1">
      <c r="A1300" s="362" t="s">
        <v>1079</v>
      </c>
      <c r="B1300" s="363">
        <f t="shared" si="21"/>
        <v>0</v>
      </c>
      <c r="C1300" s="364">
        <f t="shared" si="22"/>
        <v>0</v>
      </c>
      <c r="D1300" s="363">
        <f>D1301</f>
        <v>0</v>
      </c>
      <c r="E1300" s="363">
        <f>E1301</f>
        <v>0</v>
      </c>
      <c r="F1300" s="365"/>
    </row>
    <row r="1301" spans="1:6" ht="18.75" customHeight="1">
      <c r="A1301" s="362" t="s">
        <v>1079</v>
      </c>
      <c r="B1301" s="363">
        <f t="shared" si="21"/>
        <v>0</v>
      </c>
      <c r="C1301" s="364"/>
      <c r="D1301" s="363"/>
      <c r="E1301" s="363"/>
      <c r="F1301" s="365"/>
    </row>
    <row r="1302" spans="1:6" s="265" customFormat="1" ht="18.75" customHeight="1">
      <c r="A1302" s="377" t="s">
        <v>1080</v>
      </c>
      <c r="B1302" s="378">
        <f t="shared" si="21"/>
        <v>118395</v>
      </c>
      <c r="C1302" s="379">
        <f>C1299+C1295+C1290+C1288+C1230+C1177+C1159+C1116+C1115+C1086+C1066+C1000+C936+C812+C789+C711+C640+C521+C465+C409+C354+C291+C272+C253+C7</f>
        <v>104699</v>
      </c>
      <c r="D1302" s="378">
        <f>D1299+D1295+D1290+D1288+D1230+D1177+D1159+D1116+D1115+D1086+D1066+D1000+D936+D812+D789+D711+D640+D521+D465+D409+D354+D291+D272+D253+D7</f>
        <v>13651</v>
      </c>
      <c r="E1302" s="378">
        <f>E1299+E1295+E1290+E1288+E1230+E1177+E1159+E1116+E1115+E1086+E1066+E1000+E936+E812+E789+E711+E640+E521+E465+E409+E354+E291+E272+E253+E7</f>
        <v>45</v>
      </c>
      <c r="F1302" s="290"/>
    </row>
    <row r="1303" spans="1:6" ht="18.75" customHeight="1">
      <c r="A1303" s="370" t="s">
        <v>1081</v>
      </c>
      <c r="B1303" s="363">
        <f t="shared" si="21"/>
        <v>1429</v>
      </c>
      <c r="C1303" s="364">
        <f>C1304+C1305</f>
        <v>1429</v>
      </c>
      <c r="D1303" s="363"/>
      <c r="E1303" s="363"/>
      <c r="F1303" s="365"/>
    </row>
    <row r="1304" spans="1:6" ht="18.75" customHeight="1">
      <c r="A1304" s="370" t="s">
        <v>1082</v>
      </c>
      <c r="B1304" s="363">
        <f t="shared" si="21"/>
        <v>2</v>
      </c>
      <c r="C1304" s="364">
        <v>2</v>
      </c>
      <c r="D1304" s="363"/>
      <c r="E1304" s="363"/>
      <c r="F1304" s="365"/>
    </row>
    <row r="1305" spans="1:6" ht="18.75" customHeight="1">
      <c r="A1305" s="370" t="s">
        <v>1083</v>
      </c>
      <c r="B1305" s="363">
        <f t="shared" si="21"/>
        <v>1427</v>
      </c>
      <c r="C1305" s="364">
        <v>1427</v>
      </c>
      <c r="D1305" s="363"/>
      <c r="E1305" s="363"/>
      <c r="F1305" s="365"/>
    </row>
    <row r="1306" spans="1:6" ht="18.75" customHeight="1">
      <c r="A1306" s="370" t="s">
        <v>1084</v>
      </c>
      <c r="B1306" s="363">
        <f t="shared" si="21"/>
        <v>0</v>
      </c>
      <c r="C1306" s="364"/>
      <c r="D1306" s="363"/>
      <c r="E1306" s="363"/>
      <c r="F1306" s="365"/>
    </row>
    <row r="1307" spans="1:6" ht="18.75" customHeight="1">
      <c r="A1307" s="370" t="s">
        <v>1085</v>
      </c>
      <c r="B1307" s="363">
        <f t="shared" si="21"/>
        <v>148</v>
      </c>
      <c r="C1307" s="364">
        <v>148</v>
      </c>
      <c r="D1307" s="363"/>
      <c r="E1307" s="363"/>
      <c r="F1307" s="365"/>
    </row>
    <row r="1308" spans="1:6" s="265" customFormat="1" ht="18.75" customHeight="1">
      <c r="A1308" s="377" t="s">
        <v>1087</v>
      </c>
      <c r="B1308" s="378">
        <f t="shared" si="21"/>
        <v>119972</v>
      </c>
      <c r="C1308" s="379">
        <f>C1307+C1302+C1303</f>
        <v>106276</v>
      </c>
      <c r="D1308" s="378">
        <f>D1307+D1302+D1303</f>
        <v>13651</v>
      </c>
      <c r="E1308" s="378">
        <f>E1307+E1302+E1303</f>
        <v>45</v>
      </c>
      <c r="F1308" s="290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B4:E4"/>
    <mergeCell ref="B5:E5"/>
    <mergeCell ref="A4:A6"/>
    <mergeCell ref="F4:F6"/>
  </mergeCells>
  <printOptions horizontalCentered="1"/>
  <pageMargins left="0.59" right="0.59" top="0.71" bottom="0.51" header="0.2" footer="0.39"/>
  <pageSetup fitToHeight="0" fitToWidth="1" horizontalDpi="600" verticalDpi="600" orientation="portrait" paperSize="9" scale="68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showZeros="0" workbookViewId="0" topLeftCell="A1">
      <selection activeCell="B16" sqref="B16"/>
    </sheetView>
  </sheetViews>
  <sheetFormatPr defaultColWidth="9.00390625" defaultRowHeight="14.25"/>
  <cols>
    <col min="1" max="1" width="46.875" style="331" customWidth="1"/>
    <col min="2" max="2" width="21.50390625" style="332" customWidth="1"/>
    <col min="3" max="3" width="23.625" style="331" customWidth="1"/>
    <col min="4" max="16384" width="9.00390625" style="331" customWidth="1"/>
  </cols>
  <sheetData>
    <row r="1" ht="24.75" customHeight="1">
      <c r="A1" s="162" t="s">
        <v>1266</v>
      </c>
    </row>
    <row r="2" spans="1:3" ht="24.75" customHeight="1">
      <c r="A2" s="333" t="s">
        <v>1267</v>
      </c>
      <c r="B2" s="334"/>
      <c r="C2" s="333"/>
    </row>
    <row r="3" spans="1:3" ht="24.75" customHeight="1">
      <c r="A3" s="335"/>
      <c r="B3" s="336"/>
      <c r="C3" s="337" t="s">
        <v>33</v>
      </c>
    </row>
    <row r="4" spans="1:3" ht="24.75" customHeight="1">
      <c r="A4" s="338" t="s">
        <v>1268</v>
      </c>
      <c r="B4" s="339" t="s">
        <v>1269</v>
      </c>
      <c r="C4" s="338" t="s">
        <v>1270</v>
      </c>
    </row>
    <row r="5" spans="1:3" s="330" customFormat="1" ht="24.75" customHeight="1">
      <c r="A5" s="340" t="s">
        <v>1271</v>
      </c>
      <c r="B5" s="341">
        <f>SUM(B6:B9)</f>
        <v>22038</v>
      </c>
      <c r="C5" s="342"/>
    </row>
    <row r="6" spans="1:3" ht="24.75" customHeight="1">
      <c r="A6" s="343" t="s">
        <v>1272</v>
      </c>
      <c r="B6" s="237">
        <v>14989</v>
      </c>
      <c r="C6" s="344"/>
    </row>
    <row r="7" spans="1:3" ht="24.75" customHeight="1">
      <c r="A7" s="343" t="s">
        <v>1273</v>
      </c>
      <c r="B7" s="237">
        <v>4904</v>
      </c>
      <c r="C7" s="344"/>
    </row>
    <row r="8" spans="1:3" ht="24.75" customHeight="1">
      <c r="A8" s="343" t="s">
        <v>1274</v>
      </c>
      <c r="B8" s="237">
        <v>2145</v>
      </c>
      <c r="C8" s="344"/>
    </row>
    <row r="9" spans="1:3" ht="24.75" customHeight="1">
      <c r="A9" s="343" t="s">
        <v>1275</v>
      </c>
      <c r="B9" s="237">
        <v>0</v>
      </c>
      <c r="C9" s="344"/>
    </row>
    <row r="10" spans="1:3" s="330" customFormat="1" ht="24.75" customHeight="1">
      <c r="A10" s="340" t="s">
        <v>1276</v>
      </c>
      <c r="B10" s="341">
        <f>SUM(B11:B20)</f>
        <v>10292</v>
      </c>
      <c r="C10" s="342"/>
    </row>
    <row r="11" spans="1:3" ht="24.75" customHeight="1">
      <c r="A11" s="343" t="s">
        <v>1277</v>
      </c>
      <c r="B11" s="237">
        <v>5678</v>
      </c>
      <c r="C11" s="344"/>
    </row>
    <row r="12" spans="1:3" ht="24.75" customHeight="1">
      <c r="A12" s="343" t="s">
        <v>1278</v>
      </c>
      <c r="B12" s="237">
        <v>114</v>
      </c>
      <c r="C12" s="344"/>
    </row>
    <row r="13" spans="1:3" ht="24.75" customHeight="1">
      <c r="A13" s="343" t="s">
        <v>1279</v>
      </c>
      <c r="B13" s="237">
        <v>188</v>
      </c>
      <c r="C13" s="344"/>
    </row>
    <row r="14" spans="1:3" ht="24.75" customHeight="1">
      <c r="A14" s="343" t="s">
        <v>1280</v>
      </c>
      <c r="B14" s="237">
        <v>10</v>
      </c>
      <c r="C14" s="344"/>
    </row>
    <row r="15" spans="1:3" ht="24.75" customHeight="1">
      <c r="A15" s="343" t="s">
        <v>1281</v>
      </c>
      <c r="B15" s="237">
        <v>1598</v>
      </c>
      <c r="C15" s="344"/>
    </row>
    <row r="16" spans="1:3" ht="24.75" customHeight="1">
      <c r="A16" s="343" t="s">
        <v>1282</v>
      </c>
      <c r="B16" s="237">
        <v>357</v>
      </c>
      <c r="C16" s="344"/>
    </row>
    <row r="17" spans="1:3" ht="24.75" customHeight="1">
      <c r="A17" s="343" t="s">
        <v>1283</v>
      </c>
      <c r="B17" s="332">
        <v>0</v>
      </c>
      <c r="C17" s="344"/>
    </row>
    <row r="18" spans="1:3" ht="24.75" customHeight="1">
      <c r="A18" s="343" t="s">
        <v>1284</v>
      </c>
      <c r="B18" s="237">
        <v>616</v>
      </c>
      <c r="C18" s="344"/>
    </row>
    <row r="19" spans="1:3" ht="24.75" customHeight="1">
      <c r="A19" s="343" t="s">
        <v>1285</v>
      </c>
      <c r="B19" s="237">
        <v>131</v>
      </c>
      <c r="C19" s="344"/>
    </row>
    <row r="20" spans="1:3" ht="24.75" customHeight="1">
      <c r="A20" s="343" t="s">
        <v>1286</v>
      </c>
      <c r="B20" s="237">
        <v>1600</v>
      </c>
      <c r="C20" s="344"/>
    </row>
    <row r="21" spans="1:3" ht="24.75" customHeight="1">
      <c r="A21" s="340" t="s">
        <v>1287</v>
      </c>
      <c r="B21" s="237">
        <f>SUM(B22:B24)</f>
        <v>22945</v>
      </c>
      <c r="C21" s="344"/>
    </row>
    <row r="22" spans="1:3" ht="24.75" customHeight="1">
      <c r="A22" s="343" t="s">
        <v>1288</v>
      </c>
      <c r="B22" s="237">
        <v>22859</v>
      </c>
      <c r="C22" s="344"/>
    </row>
    <row r="23" spans="1:3" ht="24.75" customHeight="1">
      <c r="A23" s="343" t="s">
        <v>1289</v>
      </c>
      <c r="B23" s="237">
        <v>86</v>
      </c>
      <c r="C23" s="344"/>
    </row>
    <row r="24" spans="1:3" ht="24.75" customHeight="1">
      <c r="A24" s="343" t="s">
        <v>1290</v>
      </c>
      <c r="B24" s="237"/>
      <c r="C24" s="344"/>
    </row>
    <row r="25" spans="1:3" s="330" customFormat="1" ht="24.75" customHeight="1">
      <c r="A25" s="345" t="s">
        <v>1291</v>
      </c>
      <c r="B25" s="341">
        <f>B21+B10+B5</f>
        <v>55275</v>
      </c>
      <c r="C25" s="342"/>
    </row>
  </sheetData>
  <sheetProtection/>
  <mergeCells count="1">
    <mergeCell ref="A2:C2"/>
  </mergeCells>
  <printOptions horizontalCentered="1"/>
  <pageMargins left="0.59" right="0.59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68"/>
  <sheetViews>
    <sheetView showGridLines="0" showZeros="0" workbookViewId="0" topLeftCell="A1">
      <pane xSplit="1" ySplit="4" topLeftCell="B5" activePane="bottomRight" state="frozen"/>
      <selection pane="bottomRight" activeCell="D6" sqref="D6"/>
    </sheetView>
  </sheetViews>
  <sheetFormatPr defaultColWidth="9.00390625" defaultRowHeight="14.25"/>
  <cols>
    <col min="1" max="1" width="35.50390625" style="301" customWidth="1"/>
    <col min="2" max="2" width="11.625" style="302" bestFit="1" customWidth="1"/>
    <col min="3" max="3" width="35.50390625" style="302" customWidth="1"/>
    <col min="4" max="4" width="11.625" style="302" bestFit="1" customWidth="1"/>
    <col min="5" max="16384" width="9.00390625" style="301" customWidth="1"/>
  </cols>
  <sheetData>
    <row r="1" spans="1:2" ht="24.75" customHeight="1">
      <c r="A1" s="162" t="s">
        <v>1292</v>
      </c>
      <c r="B1" s="303"/>
    </row>
    <row r="2" spans="1:4" ht="24.75" customHeight="1">
      <c r="A2" s="304" t="s">
        <v>1293</v>
      </c>
      <c r="B2" s="304"/>
      <c r="C2" s="304"/>
      <c r="D2" s="304"/>
    </row>
    <row r="3" spans="1:4" ht="24.75" customHeight="1">
      <c r="A3" s="305"/>
      <c r="B3" s="306"/>
      <c r="C3" s="306"/>
      <c r="D3" s="307" t="s">
        <v>33</v>
      </c>
    </row>
    <row r="4" spans="1:4" s="298" customFormat="1" ht="24.75" customHeight="1">
      <c r="A4" s="308" t="s">
        <v>1090</v>
      </c>
      <c r="B4" s="309" t="s">
        <v>1215</v>
      </c>
      <c r="C4" s="310" t="s">
        <v>1092</v>
      </c>
      <c r="D4" s="309" t="s">
        <v>1215</v>
      </c>
    </row>
    <row r="5" spans="1:4" s="299" customFormat="1" ht="20.25" customHeight="1">
      <c r="A5" s="311" t="s">
        <v>1093</v>
      </c>
      <c r="B5" s="312">
        <v>26373</v>
      </c>
      <c r="C5" s="313" t="s">
        <v>1094</v>
      </c>
      <c r="D5" s="314">
        <v>118395</v>
      </c>
    </row>
    <row r="6" spans="1:4" s="299" customFormat="1" ht="20.25" customHeight="1">
      <c r="A6" s="315" t="s">
        <v>1095</v>
      </c>
      <c r="B6" s="312">
        <f>B7+B13+B34</f>
        <v>82013</v>
      </c>
      <c r="C6" s="316" t="s">
        <v>1096</v>
      </c>
      <c r="D6" s="317"/>
    </row>
    <row r="7" spans="1:4" s="299" customFormat="1" ht="20.25" customHeight="1">
      <c r="A7" s="315" t="s">
        <v>1097</v>
      </c>
      <c r="B7" s="312">
        <f>SUM(B8:B12)</f>
        <v>2587</v>
      </c>
      <c r="C7" s="316" t="s">
        <v>1098</v>
      </c>
      <c r="D7" s="317"/>
    </row>
    <row r="8" spans="1:4" s="298" customFormat="1" ht="20.25" customHeight="1">
      <c r="A8" s="318" t="s">
        <v>1099</v>
      </c>
      <c r="B8" s="319">
        <v>2098</v>
      </c>
      <c r="C8" s="320" t="s">
        <v>1100</v>
      </c>
      <c r="D8" s="321"/>
    </row>
    <row r="9" spans="1:4" s="298" customFormat="1" ht="20.25" customHeight="1">
      <c r="A9" s="318" t="s">
        <v>1101</v>
      </c>
      <c r="B9" s="319">
        <v>183</v>
      </c>
      <c r="C9" s="320" t="s">
        <v>1102</v>
      </c>
      <c r="D9" s="321"/>
    </row>
    <row r="10" spans="1:4" ht="20.25" customHeight="1">
      <c r="A10" s="318" t="s">
        <v>1103</v>
      </c>
      <c r="B10" s="319">
        <v>875</v>
      </c>
      <c r="C10" s="320" t="s">
        <v>1104</v>
      </c>
      <c r="D10" s="321"/>
    </row>
    <row r="11" spans="1:4" ht="20.25" customHeight="1">
      <c r="A11" s="318" t="s">
        <v>1105</v>
      </c>
      <c r="B11" s="319">
        <v>-313</v>
      </c>
      <c r="C11" s="320" t="s">
        <v>1106</v>
      </c>
      <c r="D11" s="321"/>
    </row>
    <row r="12" spans="1:4" ht="20.25" customHeight="1">
      <c r="A12" s="318" t="s">
        <v>1107</v>
      </c>
      <c r="B12" s="319">
        <v>-256</v>
      </c>
      <c r="C12" s="320"/>
      <c r="D12" s="321"/>
    </row>
    <row r="13" spans="1:4" s="300" customFormat="1" ht="20.25" customHeight="1">
      <c r="A13" s="315" t="s">
        <v>1108</v>
      </c>
      <c r="B13" s="312">
        <f>SUM(B14:B33)</f>
        <v>79381</v>
      </c>
      <c r="C13" s="316" t="s">
        <v>1109</v>
      </c>
      <c r="D13" s="317"/>
    </row>
    <row r="14" spans="1:4" ht="20.25" customHeight="1">
      <c r="A14" s="318" t="s">
        <v>1110</v>
      </c>
      <c r="B14" s="319"/>
      <c r="C14" s="320" t="s">
        <v>1111</v>
      </c>
      <c r="D14" s="321"/>
    </row>
    <row r="15" spans="1:4" ht="20.25" customHeight="1">
      <c r="A15" s="318" t="s">
        <v>1112</v>
      </c>
      <c r="B15" s="319">
        <v>41632</v>
      </c>
      <c r="C15" s="320" t="s">
        <v>1113</v>
      </c>
      <c r="D15" s="321"/>
    </row>
    <row r="16" spans="1:4" ht="20.25" customHeight="1">
      <c r="A16" s="318" t="s">
        <v>1120</v>
      </c>
      <c r="B16" s="319">
        <v>8357</v>
      </c>
      <c r="C16" s="320" t="s">
        <v>1117</v>
      </c>
      <c r="D16" s="321"/>
    </row>
    <row r="17" spans="1:4" ht="20.25" customHeight="1">
      <c r="A17" s="318" t="s">
        <v>1294</v>
      </c>
      <c r="B17" s="319">
        <v>7342</v>
      </c>
      <c r="C17" s="320"/>
      <c r="D17" s="321"/>
    </row>
    <row r="18" spans="1:4" ht="20.25" customHeight="1">
      <c r="A18" s="318" t="s">
        <v>1122</v>
      </c>
      <c r="B18" s="319">
        <v>849</v>
      </c>
      <c r="C18" s="320" t="s">
        <v>1119</v>
      </c>
      <c r="D18" s="321"/>
    </row>
    <row r="19" spans="1:4" ht="20.25" customHeight="1">
      <c r="A19" s="318" t="s">
        <v>1124</v>
      </c>
      <c r="B19" s="319"/>
      <c r="C19" s="320" t="s">
        <v>1121</v>
      </c>
      <c r="D19" s="321"/>
    </row>
    <row r="20" spans="1:4" ht="20.25" customHeight="1">
      <c r="A20" s="318" t="s">
        <v>1126</v>
      </c>
      <c r="B20" s="319"/>
      <c r="C20" s="320" t="s">
        <v>1123</v>
      </c>
      <c r="D20" s="321"/>
    </row>
    <row r="21" spans="1:4" ht="20.25" customHeight="1">
      <c r="A21" s="318" t="s">
        <v>1128</v>
      </c>
      <c r="B21" s="319"/>
      <c r="C21" s="320" t="s">
        <v>1125</v>
      </c>
      <c r="D21" s="321"/>
    </row>
    <row r="22" spans="1:4" ht="20.25" customHeight="1">
      <c r="A22" s="318" t="s">
        <v>1130</v>
      </c>
      <c r="B22" s="319"/>
      <c r="C22" s="320" t="s">
        <v>1127</v>
      </c>
      <c r="D22" s="321"/>
    </row>
    <row r="23" spans="1:4" ht="20.25" customHeight="1">
      <c r="A23" s="318" t="s">
        <v>1132</v>
      </c>
      <c r="B23" s="319"/>
      <c r="C23" s="320" t="s">
        <v>1129</v>
      </c>
      <c r="D23" s="321"/>
    </row>
    <row r="24" spans="1:4" ht="20.25" customHeight="1">
      <c r="A24" s="318" t="s">
        <v>1295</v>
      </c>
      <c r="B24" s="319"/>
      <c r="C24" s="320" t="s">
        <v>1296</v>
      </c>
      <c r="D24" s="321"/>
    </row>
    <row r="25" spans="1:4" ht="20.25" customHeight="1">
      <c r="A25" s="318" t="s">
        <v>1297</v>
      </c>
      <c r="B25" s="319"/>
      <c r="C25" s="318" t="s">
        <v>1298</v>
      </c>
      <c r="D25" s="321"/>
    </row>
    <row r="26" spans="1:4" ht="20.25" customHeight="1">
      <c r="A26" s="318" t="s">
        <v>1138</v>
      </c>
      <c r="B26" s="319">
        <v>736</v>
      </c>
      <c r="C26" s="322" t="s">
        <v>1135</v>
      </c>
      <c r="D26" s="321"/>
    </row>
    <row r="27" spans="1:4" ht="20.25" customHeight="1">
      <c r="A27" s="318" t="s">
        <v>1146</v>
      </c>
      <c r="B27" s="319">
        <v>5904</v>
      </c>
      <c r="C27" s="318" t="s">
        <v>1299</v>
      </c>
      <c r="D27" s="321"/>
    </row>
    <row r="28" spans="1:4" ht="20.25" customHeight="1">
      <c r="A28" s="318" t="s">
        <v>1140</v>
      </c>
      <c r="B28" s="319"/>
      <c r="C28" s="320" t="s">
        <v>1137</v>
      </c>
      <c r="D28" s="321"/>
    </row>
    <row r="29" spans="1:4" ht="20.25" customHeight="1">
      <c r="A29" s="318" t="s">
        <v>1118</v>
      </c>
      <c r="B29" s="319">
        <v>1332</v>
      </c>
      <c r="C29" s="320" t="s">
        <v>1300</v>
      </c>
      <c r="D29" s="321"/>
    </row>
    <row r="30" spans="1:4" ht="20.25" customHeight="1">
      <c r="A30" s="318" t="s">
        <v>1142</v>
      </c>
      <c r="B30" s="319">
        <v>700</v>
      </c>
      <c r="C30" s="320" t="s">
        <v>1139</v>
      </c>
      <c r="D30" s="321"/>
    </row>
    <row r="31" spans="1:4" ht="20.25" customHeight="1">
      <c r="A31" s="318" t="s">
        <v>1144</v>
      </c>
      <c r="B31" s="319">
        <v>7677</v>
      </c>
      <c r="C31" s="320" t="s">
        <v>1141</v>
      </c>
      <c r="D31" s="321"/>
    </row>
    <row r="32" spans="1:4" ht="20.25" customHeight="1">
      <c r="A32" s="318" t="s">
        <v>1170</v>
      </c>
      <c r="B32" s="319">
        <v>4852</v>
      </c>
      <c r="C32" s="320"/>
      <c r="D32" s="321"/>
    </row>
    <row r="33" spans="1:4" ht="20.25" customHeight="1">
      <c r="A33" s="318" t="s">
        <v>1186</v>
      </c>
      <c r="B33" s="319"/>
      <c r="C33" s="320" t="s">
        <v>1143</v>
      </c>
      <c r="D33" s="321"/>
    </row>
    <row r="34" spans="1:4" s="300" customFormat="1" ht="20.25" customHeight="1">
      <c r="A34" s="315" t="s">
        <v>1188</v>
      </c>
      <c r="B34" s="312">
        <f>SUM(B35:B54)</f>
        <v>45</v>
      </c>
      <c r="C34" s="316" t="s">
        <v>1145</v>
      </c>
      <c r="D34" s="317"/>
    </row>
    <row r="35" spans="1:4" ht="20.25" customHeight="1">
      <c r="A35" s="318" t="s">
        <v>1147</v>
      </c>
      <c r="B35" s="319"/>
      <c r="C35" s="323" t="s">
        <v>1147</v>
      </c>
      <c r="D35" s="321"/>
    </row>
    <row r="36" spans="1:4" ht="20.25" customHeight="1">
      <c r="A36" s="318" t="s">
        <v>1149</v>
      </c>
      <c r="B36" s="319"/>
      <c r="C36" s="323" t="s">
        <v>1149</v>
      </c>
      <c r="D36" s="321"/>
    </row>
    <row r="37" spans="1:4" ht="20.25" customHeight="1">
      <c r="A37" s="318" t="s">
        <v>1151</v>
      </c>
      <c r="B37" s="319"/>
      <c r="C37" s="323" t="s">
        <v>1151</v>
      </c>
      <c r="D37" s="321"/>
    </row>
    <row r="38" spans="1:4" ht="20.25" customHeight="1">
      <c r="A38" s="318" t="s">
        <v>1153</v>
      </c>
      <c r="B38" s="319">
        <v>45</v>
      </c>
      <c r="C38" s="323" t="s">
        <v>1153</v>
      </c>
      <c r="D38" s="321"/>
    </row>
    <row r="39" spans="1:4" ht="20.25" customHeight="1">
      <c r="A39" s="318" t="s">
        <v>1155</v>
      </c>
      <c r="B39" s="319"/>
      <c r="C39" s="323" t="s">
        <v>1155</v>
      </c>
      <c r="D39" s="321"/>
    </row>
    <row r="40" spans="1:4" ht="20.25" customHeight="1">
      <c r="A40" s="318" t="s">
        <v>1157</v>
      </c>
      <c r="B40" s="319"/>
      <c r="C40" s="323" t="s">
        <v>1157</v>
      </c>
      <c r="D40" s="321"/>
    </row>
    <row r="41" spans="1:4" ht="20.25" customHeight="1">
      <c r="A41" s="318" t="s">
        <v>1159</v>
      </c>
      <c r="B41" s="319"/>
      <c r="C41" s="323" t="s">
        <v>1159</v>
      </c>
      <c r="D41" s="321"/>
    </row>
    <row r="42" spans="1:4" ht="20.25" customHeight="1">
      <c r="A42" s="318" t="s">
        <v>1161</v>
      </c>
      <c r="B42" s="319"/>
      <c r="C42" s="323" t="s">
        <v>1161</v>
      </c>
      <c r="D42" s="321"/>
    </row>
    <row r="43" spans="1:4" ht="20.25" customHeight="1">
      <c r="A43" s="318" t="s">
        <v>1196</v>
      </c>
      <c r="B43" s="319"/>
      <c r="C43" s="323" t="s">
        <v>1163</v>
      </c>
      <c r="D43" s="321"/>
    </row>
    <row r="44" spans="1:4" ht="20.25" customHeight="1">
      <c r="A44" s="318" t="s">
        <v>1165</v>
      </c>
      <c r="B44" s="319"/>
      <c r="C44" s="323" t="s">
        <v>1165</v>
      </c>
      <c r="D44" s="321"/>
    </row>
    <row r="45" spans="1:4" ht="20.25" customHeight="1">
      <c r="A45" s="318" t="s">
        <v>1167</v>
      </c>
      <c r="B45" s="319"/>
      <c r="C45" s="323" t="s">
        <v>1167</v>
      </c>
      <c r="D45" s="321"/>
    </row>
    <row r="46" spans="1:4" ht="20.25" customHeight="1">
      <c r="A46" s="318" t="s">
        <v>1169</v>
      </c>
      <c r="B46" s="319"/>
      <c r="C46" s="323" t="s">
        <v>1169</v>
      </c>
      <c r="D46" s="321"/>
    </row>
    <row r="47" spans="1:4" ht="20.25" customHeight="1">
      <c r="A47" s="318" t="s">
        <v>1171</v>
      </c>
      <c r="B47" s="319"/>
      <c r="C47" s="323" t="s">
        <v>1171</v>
      </c>
      <c r="D47" s="321"/>
    </row>
    <row r="48" spans="1:4" ht="20.25" customHeight="1">
      <c r="A48" s="318" t="s">
        <v>1173</v>
      </c>
      <c r="B48" s="319"/>
      <c r="C48" s="323" t="s">
        <v>1173</v>
      </c>
      <c r="D48" s="321"/>
    </row>
    <row r="49" spans="1:4" ht="20.25" customHeight="1">
      <c r="A49" s="318" t="s">
        <v>1175</v>
      </c>
      <c r="B49" s="319"/>
      <c r="C49" s="323" t="s">
        <v>1175</v>
      </c>
      <c r="D49" s="321"/>
    </row>
    <row r="50" spans="1:4" ht="20.25" customHeight="1">
      <c r="A50" s="318" t="s">
        <v>1177</v>
      </c>
      <c r="B50" s="319"/>
      <c r="C50" s="323" t="s">
        <v>1177</v>
      </c>
      <c r="D50" s="321"/>
    </row>
    <row r="51" spans="1:4" ht="20.25" customHeight="1">
      <c r="A51" s="318" t="s">
        <v>1179</v>
      </c>
      <c r="B51" s="319"/>
      <c r="C51" s="323" t="s">
        <v>1179</v>
      </c>
      <c r="D51" s="321"/>
    </row>
    <row r="52" spans="1:4" ht="20.25" customHeight="1">
      <c r="A52" s="318" t="s">
        <v>1181</v>
      </c>
      <c r="B52" s="319"/>
      <c r="C52" s="323" t="s">
        <v>1181</v>
      </c>
      <c r="D52" s="321"/>
    </row>
    <row r="53" spans="1:4" ht="20.25" customHeight="1">
      <c r="A53" s="318" t="s">
        <v>1183</v>
      </c>
      <c r="B53" s="319"/>
      <c r="C53" s="323" t="s">
        <v>1183</v>
      </c>
      <c r="D53" s="321"/>
    </row>
    <row r="54" spans="1:4" ht="20.25" customHeight="1">
      <c r="A54" s="318" t="s">
        <v>1301</v>
      </c>
      <c r="B54" s="319"/>
      <c r="C54" s="324" t="s">
        <v>1073</v>
      </c>
      <c r="D54" s="321"/>
    </row>
    <row r="55" spans="1:4" s="300" customFormat="1" ht="20.25" customHeight="1">
      <c r="A55" s="325" t="s">
        <v>1201</v>
      </c>
      <c r="B55" s="312"/>
      <c r="C55" s="316" t="s">
        <v>1081</v>
      </c>
      <c r="D55" s="312">
        <f>SUM(D56:D57)</f>
        <v>1429</v>
      </c>
    </row>
    <row r="56" spans="1:4" ht="20.25" customHeight="1">
      <c r="A56" s="325" t="s">
        <v>1302</v>
      </c>
      <c r="B56" s="319">
        <f>SUM(B57)</f>
        <v>0</v>
      </c>
      <c r="C56" s="320" t="s">
        <v>1187</v>
      </c>
      <c r="D56" s="319">
        <v>2</v>
      </c>
    </row>
    <row r="57" spans="1:4" ht="20.25" customHeight="1">
      <c r="A57" s="318" t="s">
        <v>1303</v>
      </c>
      <c r="B57" s="319"/>
      <c r="C57" s="320" t="s">
        <v>1189</v>
      </c>
      <c r="D57" s="319">
        <v>1427</v>
      </c>
    </row>
    <row r="58" spans="1:4" ht="20.25" customHeight="1">
      <c r="A58" s="325" t="s">
        <v>1206</v>
      </c>
      <c r="B58" s="319"/>
      <c r="C58" s="316" t="s">
        <v>1190</v>
      </c>
      <c r="D58" s="321"/>
    </row>
    <row r="59" spans="1:4" ht="20.25" customHeight="1">
      <c r="A59" s="325" t="s">
        <v>1207</v>
      </c>
      <c r="B59" s="319"/>
      <c r="C59" s="316" t="s">
        <v>1084</v>
      </c>
      <c r="D59" s="321">
        <f>SUM(D60:D61)</f>
        <v>0</v>
      </c>
    </row>
    <row r="60" spans="1:4" ht="20.25" customHeight="1">
      <c r="A60" s="325" t="s">
        <v>1208</v>
      </c>
      <c r="B60" s="312">
        <v>391</v>
      </c>
      <c r="C60" s="320" t="s">
        <v>1191</v>
      </c>
      <c r="D60" s="321"/>
    </row>
    <row r="61" spans="1:4" ht="20.25" customHeight="1">
      <c r="A61" s="325" t="s">
        <v>1209</v>
      </c>
      <c r="B61" s="312">
        <v>148</v>
      </c>
      <c r="C61" s="320" t="s">
        <v>1192</v>
      </c>
      <c r="D61" s="321"/>
    </row>
    <row r="62" spans="1:4" ht="20.25" customHeight="1">
      <c r="A62" s="325" t="s">
        <v>1210</v>
      </c>
      <c r="B62" s="312">
        <v>11047</v>
      </c>
      <c r="C62" s="316" t="s">
        <v>1193</v>
      </c>
      <c r="D62" s="321"/>
    </row>
    <row r="63" spans="1:4" ht="20.25" customHeight="1">
      <c r="A63" s="325" t="s">
        <v>1304</v>
      </c>
      <c r="B63" s="319"/>
      <c r="C63" s="316" t="s">
        <v>1194</v>
      </c>
      <c r="D63" s="321"/>
    </row>
    <row r="64" spans="1:4" ht="20.25" customHeight="1">
      <c r="A64" s="325" t="s">
        <v>1305</v>
      </c>
      <c r="B64" s="319"/>
      <c r="C64" s="316" t="s">
        <v>1195</v>
      </c>
      <c r="D64" s="321"/>
    </row>
    <row r="65" spans="1:4" ht="20.25" customHeight="1">
      <c r="A65" s="325" t="s">
        <v>1306</v>
      </c>
      <c r="B65" s="312"/>
      <c r="C65" s="316" t="s">
        <v>1085</v>
      </c>
      <c r="D65" s="312">
        <v>148</v>
      </c>
    </row>
    <row r="66" spans="1:4" ht="20.25" customHeight="1">
      <c r="A66" s="326"/>
      <c r="B66" s="321"/>
      <c r="C66" s="316" t="s">
        <v>1197</v>
      </c>
      <c r="D66" s="321"/>
    </row>
    <row r="67" spans="1:4" ht="20.25" customHeight="1">
      <c r="A67" s="326"/>
      <c r="B67" s="321"/>
      <c r="C67" s="327" t="s">
        <v>1086</v>
      </c>
      <c r="D67" s="321"/>
    </row>
    <row r="68" spans="1:4" ht="20.25" customHeight="1">
      <c r="A68" s="328" t="s">
        <v>1211</v>
      </c>
      <c r="B68" s="312">
        <f>B5+B6+B56+B60+B63+B64+B61+B65+B62</f>
        <v>119972</v>
      </c>
      <c r="C68" s="329" t="s">
        <v>1212</v>
      </c>
      <c r="D68" s="312">
        <f>D5+D6+D55+D59+D65</f>
        <v>119972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39" right="0.39" top="0.71" bottom="0.71" header="0.2" footer="0.39"/>
  <pageSetup horizontalDpi="600" verticalDpi="600" orientation="portrait" paperSize="9" scale="9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A2" sqref="A2:B2"/>
    </sheetView>
  </sheetViews>
  <sheetFormatPr defaultColWidth="9.00390625" defaultRowHeight="54.75" customHeight="1"/>
  <cols>
    <col min="1" max="1" width="45.75390625" style="161" customWidth="1"/>
    <col min="2" max="2" width="29.50390625" style="161" customWidth="1"/>
    <col min="3" max="3" width="10.375" style="161" bestFit="1" customWidth="1"/>
    <col min="4" max="16384" width="9.00390625" style="161" customWidth="1"/>
  </cols>
  <sheetData>
    <row r="1" spans="1:2" ht="30.75" customHeight="1">
      <c r="A1" s="162" t="s">
        <v>1307</v>
      </c>
      <c r="B1" s="168"/>
    </row>
    <row r="2" spans="1:2" ht="54.75" customHeight="1">
      <c r="A2" s="169" t="s">
        <v>1308</v>
      </c>
      <c r="B2" s="169"/>
    </row>
    <row r="3" spans="1:2" ht="30.75" customHeight="1">
      <c r="A3" s="168"/>
      <c r="B3" s="170" t="s">
        <v>33</v>
      </c>
    </row>
    <row r="4" spans="1:2" ht="54.75" customHeight="1">
      <c r="A4" s="171" t="s">
        <v>1309</v>
      </c>
      <c r="B4" s="171" t="s">
        <v>1310</v>
      </c>
    </row>
    <row r="5" spans="1:2" ht="54.75" customHeight="1">
      <c r="A5" s="172" t="s">
        <v>1311</v>
      </c>
      <c r="B5" s="173">
        <v>176487</v>
      </c>
    </row>
    <row r="6" spans="1:2" ht="54.75" customHeight="1">
      <c r="A6" s="172" t="s">
        <v>1312</v>
      </c>
      <c r="B6" s="173">
        <v>39176</v>
      </c>
    </row>
    <row r="7" spans="1:2" ht="54.75" customHeight="1">
      <c r="A7" s="172" t="s">
        <v>1313</v>
      </c>
      <c r="B7" s="173">
        <v>31930</v>
      </c>
    </row>
    <row r="8" spans="1:2" ht="54.75" customHeight="1">
      <c r="A8" s="172" t="s">
        <v>1314</v>
      </c>
      <c r="B8" s="173">
        <v>183733</v>
      </c>
    </row>
    <row r="9" spans="1:2" ht="54.75" customHeight="1">
      <c r="A9" s="174" t="s">
        <v>1315</v>
      </c>
      <c r="B9" s="168"/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赵勇</dc:creator>
  <cp:keywords/>
  <dc:description/>
  <cp:lastModifiedBy>user</cp:lastModifiedBy>
  <cp:lastPrinted>2017-02-15T16:37:33Z</cp:lastPrinted>
  <dcterms:created xsi:type="dcterms:W3CDTF">2015-01-14T14:44:35Z</dcterms:created>
  <dcterms:modified xsi:type="dcterms:W3CDTF">2023-07-14T16:24:46Z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