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23" activeTab="27"/>
  </bookViews>
  <sheets>
    <sheet name="目录" sheetId="1" r:id="rId1"/>
    <sheet name="1区级收入" sheetId="2" r:id="rId2"/>
    <sheet name="2区级支出" sheetId="3" r:id="rId3"/>
    <sheet name="3、区级平衡" sheetId="4" r:id="rId4"/>
    <sheet name="4、区级收入" sheetId="5" r:id="rId5"/>
    <sheet name="5、区级支出" sheetId="6" r:id="rId6"/>
    <sheet name="6、区级基本支出" sheetId="7" r:id="rId7"/>
    <sheet name="7、区级平衡" sheetId="8" r:id="rId8"/>
    <sheet name="8、一般债务余额" sheetId="9" r:id="rId9"/>
    <sheet name="9、一般债务限额" sheetId="10" r:id="rId10"/>
    <sheet name="10、区级基金收入" sheetId="11" r:id="rId11"/>
    <sheet name="11、区级基金支出" sheetId="12" r:id="rId12"/>
    <sheet name="12、区级基金平衡" sheetId="13" r:id="rId13"/>
    <sheet name="13、区级基金收入" sheetId="14" r:id="rId14"/>
    <sheet name="14、区级基金支出" sheetId="15" r:id="rId15"/>
    <sheet name="15、专项债务余额" sheetId="16" r:id="rId16"/>
    <sheet name="16、专项债务限额" sheetId="17" r:id="rId17"/>
    <sheet name="17、区级国资收入" sheetId="18" r:id="rId18"/>
    <sheet name="18、区级国资支出" sheetId="19" r:id="rId19"/>
    <sheet name="19、区级国资收入" sheetId="20" r:id="rId20"/>
    <sheet name="20、区级国资支出" sheetId="21" r:id="rId21"/>
    <sheet name="21、区级社保基金收入" sheetId="22" r:id="rId22"/>
    <sheet name="22、区级社保基金支出" sheetId="23" r:id="rId23"/>
    <sheet name="23、区级社保结余" sheetId="24" r:id="rId24"/>
    <sheet name="24、区级社保基金收入" sheetId="25" r:id="rId25"/>
    <sheet name="25、区级社保基金支出" sheetId="26" r:id="rId26"/>
    <sheet name="26、区级社保基金结余" sheetId="27" r:id="rId27"/>
    <sheet name="27、重大政策和重点项目绩效目标申报表" sheetId="28" r:id="rId28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A01" localSheetId="17">#REF!</definedName>
    <definedName name="A01" localSheetId="18">#REF!</definedName>
    <definedName name="A01" localSheetId="19">#REF!</definedName>
    <definedName name="A01" localSheetId="20">#REF!</definedName>
    <definedName name="A01" localSheetId="5">#REF!</definedName>
    <definedName name="A01">#REF!</definedName>
    <definedName name="A08" localSheetId="17">'[3]A01-1'!$A$5:$C$36</definedName>
    <definedName name="A08" localSheetId="18">'[3]A01-1'!$A$5:$C$36</definedName>
    <definedName name="A08" localSheetId="19">'[3]A01-1'!$A$5:$C$36</definedName>
    <definedName name="A08" localSheetId="20">'[3]A01-1'!$A$5:$C$36</definedName>
    <definedName name="A08" localSheetId="5">'[4]A01-1'!$A$5:$C$36</definedName>
    <definedName name="A08">'[4]A01-1'!$A$5:$C$36</definedName>
    <definedName name="地区名称">#REF!</definedName>
    <definedName name="支出">#REF!</definedName>
    <definedName name="_xlnm.Print_Area" localSheetId="18">'18、区级国资支出'!$A$1:$H$25</definedName>
    <definedName name="_xlnm.Print_Area" localSheetId="3">'3、区级平衡'!$A$1:$D$109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<sst xmlns="http://schemas.openxmlformats.org/spreadsheetml/2006/main" count="3869" uniqueCount="1821">
  <si>
    <t>附件：</t>
  </si>
  <si>
    <t>第一部分  一般公共预算</t>
  </si>
  <si>
    <t>1、2020年广元市朝天区地方一般公共预算收入执行情况表</t>
  </si>
  <si>
    <t>2、2020年广元市朝天区一般公共预算支出执行情况表</t>
  </si>
  <si>
    <t>3、2020年广元市朝天区一般公共预算收支执行情况平衡表</t>
  </si>
  <si>
    <t>4、2021年广元市朝天区地方一般公共预算收入预算（草案）表</t>
  </si>
  <si>
    <t>5、2021年广元市朝天区一般公共预算支出预算（草案）表</t>
  </si>
  <si>
    <t>6、2021年广元市朝天区一般公共预算基本支出预算（草案）表</t>
  </si>
  <si>
    <t>7、2021年广元市朝天区一般公共预算收支预算平衡（草案）表</t>
  </si>
  <si>
    <t>8、2020年朝天区地方政府一般债务余额情况表</t>
  </si>
  <si>
    <t>9、2020年朝天区地方政府一般债务限额情况表</t>
  </si>
  <si>
    <t>第二部分 政府性基金预算</t>
  </si>
  <si>
    <t>10、2020年广元市朝天区政府性基金预算收入执行情况表</t>
  </si>
  <si>
    <t>11、2020年广元市朝天区政府性基金预算支出执行情况表</t>
  </si>
  <si>
    <t>12、2020年广元市朝天区政府性基金预算收支执行情况平衡表</t>
  </si>
  <si>
    <t>13、2021年广元市朝天区政府性基金预算收入预算（草案）表</t>
  </si>
  <si>
    <t>14、2021年广元市朝天区政府性基金预算支出预算（草案）表</t>
  </si>
  <si>
    <t>15、2020年朝天区地方政府专项债务余额情况表</t>
  </si>
  <si>
    <t>16、2020年朝天区地方政府专项债务限额情况表</t>
  </si>
  <si>
    <t>第三部分 国有资本经营预算</t>
  </si>
  <si>
    <t>17、2020年广元市朝天区国有资本经营预算收入执行情况表</t>
  </si>
  <si>
    <t>18、2020年广元市朝天区国有资本经营预算支出执行情况表</t>
  </si>
  <si>
    <t>19、2021年广元市朝天区国有资本经营收入预算（草案）表</t>
  </si>
  <si>
    <t>20、2021年广元市朝天区国有资本经营支出预算（草案）表</t>
  </si>
  <si>
    <t>第四部分 社会保险基金预算</t>
  </si>
  <si>
    <t>21、2020年广元市朝天区社会保险基金预算收入执行情况表</t>
  </si>
  <si>
    <t>22、2020年广元市朝天区社会保险基金预算支出执行情况表</t>
  </si>
  <si>
    <t>23、2020年广元市朝天区社会保险基金预算结余执行情况表</t>
  </si>
  <si>
    <t>24、2021年广元市朝天区社会保险基金收入预算（草案）表</t>
  </si>
  <si>
    <t>25、2021年广元市朝天区社会保险基金支出预算（草案）表</t>
  </si>
  <si>
    <t>26、2021年广元市朝天区社会保险基金结余预算（草案）表</t>
  </si>
  <si>
    <t>27、2021年广元市朝天区重大政策和重点项目绩效目标申报表</t>
  </si>
  <si>
    <t>表一</t>
  </si>
  <si>
    <t>2020年广元市朝天区地方一般公共预算收入执行情况表</t>
  </si>
  <si>
    <t>单位：万元</t>
  </si>
  <si>
    <t>预    算    科    目</t>
  </si>
  <si>
    <t>年初预算数</t>
  </si>
  <si>
    <t>调整预算数</t>
  </si>
  <si>
    <t>实际执行数</t>
  </si>
  <si>
    <r>
      <t>累计占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预算</t>
    </r>
    <r>
      <rPr>
        <sz val="10"/>
        <rFont val="Times New Roman"/>
        <family val="1"/>
      </rPr>
      <t>%</t>
    </r>
  </si>
  <si>
    <t>上年决算数</t>
  </si>
  <si>
    <r>
      <t>同口径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增减</t>
    </r>
    <r>
      <rPr>
        <sz val="10"/>
        <rFont val="Times New Roman"/>
        <family val="1"/>
      </rPr>
      <t>%</t>
    </r>
  </si>
  <si>
    <t>说  明</t>
  </si>
  <si>
    <t>税收收入</t>
  </si>
  <si>
    <t xml:space="preserve">   增 值 税</t>
  </si>
  <si>
    <t xml:space="preserve">   企业所得税</t>
  </si>
  <si>
    <t xml:space="preserve">   企业所得税退税</t>
  </si>
  <si>
    <t xml:space="preserve">   个人所得税</t>
  </si>
  <si>
    <t xml:space="preserve">   资源税</t>
  </si>
  <si>
    <t xml:space="preserve">   城市维护建设税</t>
  </si>
  <si>
    <t xml:space="preserve">   房产税</t>
  </si>
  <si>
    <t xml:space="preserve">   印花税</t>
  </si>
  <si>
    <t xml:space="preserve">   城镇土地使用税</t>
  </si>
  <si>
    <t xml:space="preserve">   土地增值税</t>
  </si>
  <si>
    <t xml:space="preserve">   车船税</t>
  </si>
  <si>
    <t xml:space="preserve">   耕地占用税</t>
  </si>
  <si>
    <t xml:space="preserve">   契税</t>
  </si>
  <si>
    <t xml:space="preserve">   烟叶税</t>
  </si>
  <si>
    <t xml:space="preserve">   环境保护税</t>
  </si>
  <si>
    <t xml:space="preserve">   其他税收收入</t>
  </si>
  <si>
    <t>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</si>
  <si>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</si>
  <si>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</si>
  <si>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</si>
  <si>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</si>
  <si>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</si>
  <si>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捐赠收入</t>
  </si>
  <si>
    <t xml:space="preserve">    其他收入</t>
  </si>
  <si>
    <t>本级收入合计</t>
  </si>
  <si>
    <t>表二</t>
  </si>
  <si>
    <t>2020年广元市朝天区一般公共预算支出执行情况表</t>
  </si>
  <si>
    <t>累计占预算%</t>
  </si>
  <si>
    <t>同口径增减%</t>
  </si>
  <si>
    <t>省级分科目结余</t>
  </si>
  <si>
    <t>一、一般公共服务支出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</si>
  <si>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</si>
  <si>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</si>
  <si>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</si>
  <si>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</si>
  <si>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</si>
  <si>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</si>
  <si>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</si>
  <si>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</si>
  <si>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</si>
  <si>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</si>
  <si>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</si>
  <si>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</si>
  <si>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</si>
  <si>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</si>
  <si>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</si>
  <si>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</si>
  <si>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</si>
  <si>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政府办公厅（室）及相关机构事务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</si>
  <si>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</si>
  <si>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</si>
  <si>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</si>
  <si>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</si>
  <si>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</si>
  <si>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其他政府办公厅（室）及相关机构事务支出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</si>
  <si>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</si>
  <si>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</si>
  <si>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</si>
  <si>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</si>
  <si>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</si>
  <si>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</si>
  <si>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</si>
  <si>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</si>
  <si>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</si>
  <si>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</si>
  <si>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</si>
  <si>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</si>
  <si>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</si>
  <si>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</si>
  <si>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</si>
  <si>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</si>
  <si>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</si>
  <si>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</si>
  <si>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</si>
  <si>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</si>
  <si>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</si>
  <si>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</si>
  <si>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</si>
  <si>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</si>
  <si>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</si>
  <si>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</si>
  <si>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</si>
  <si>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</si>
  <si>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</si>
  <si>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</si>
  <si>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</si>
  <si>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</si>
  <si>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</si>
  <si>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</si>
  <si>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人力资源事务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</si>
  <si>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</si>
  <si>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</si>
  <si>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</si>
  <si>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</si>
  <si>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</si>
  <si>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</si>
  <si>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</si>
  <si>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</si>
  <si>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</si>
  <si>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</si>
  <si>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</si>
  <si>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</si>
  <si>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</si>
  <si>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</si>
  <si>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</si>
  <si>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</si>
  <si>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</si>
  <si>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</si>
  <si>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</si>
  <si>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</si>
  <si>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</si>
  <si>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</si>
  <si>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</si>
  <si>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</si>
  <si>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</si>
  <si>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</si>
  <si>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</si>
  <si>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</si>
  <si>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</si>
  <si>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</si>
  <si>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党委办公厅（室）及相关机构事务</t>
  </si>
  <si>
    <t xml:space="preserve">    专项业务</t>
  </si>
  <si>
    <t xml:space="preserve">    其他党委办公厅（室）及相关机构事务支出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</si>
  <si>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</si>
  <si>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</si>
  <si>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</si>
  <si>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</si>
  <si>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</si>
  <si>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</si>
  <si>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</si>
  <si>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</si>
  <si>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</si>
  <si>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</si>
  <si>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其他共产党事务支出</t>
  </si>
  <si>
    <t xml:space="preserve">    其他共产党事务支出</t>
  </si>
  <si>
    <t xml:space="preserve">  网信事务</t>
  </si>
  <si>
    <t xml:space="preserve">    其他网信事务支出</t>
  </si>
  <si>
    <t xml:space="preserve">  市场监督管理事务</t>
  </si>
  <si>
    <t xml:space="preserve">    市场监督管理专项</t>
  </si>
  <si>
    <t xml:space="preserve">    市场秩序执法</t>
  </si>
  <si>
    <t xml:space="preserve">    消费者权益保护</t>
  </si>
  <si>
    <t xml:space="preserve">    价格监督检查</t>
  </si>
  <si>
    <t xml:space="preserve">    市场监督管理技术支持</t>
  </si>
  <si>
    <t xml:space="preserve">    质量基础</t>
  </si>
  <si>
    <t xml:space="preserve">    标准化管理</t>
  </si>
  <si>
    <t xml:space="preserve">    药品事务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</si>
  <si>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</si>
  <si>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</si>
  <si>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</si>
  <si>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</t>
  </si>
  <si>
    <t xml:space="preserve">    国家赔偿费用支出</t>
  </si>
  <si>
    <t xml:space="preserve">    其他一般公共服务支出</t>
  </si>
  <si>
    <t>二、外交支出</t>
  </si>
  <si>
    <t xml:space="preserve">  外交管理事务</t>
  </si>
  <si>
    <t xml:space="preserve">  驻外机构</t>
  </si>
  <si>
    <t xml:space="preserve">    驻外使领馆（团、处）</t>
  </si>
  <si>
    <t xml:space="preserve">  对外援助</t>
  </si>
  <si>
    <t xml:space="preserve">    援外优惠贷款贴息</t>
  </si>
  <si>
    <t xml:space="preserve">  国际组织</t>
  </si>
  <si>
    <t xml:space="preserve">    国际组织会费</t>
  </si>
  <si>
    <t xml:space="preserve">  对外合作与交流</t>
  </si>
  <si>
    <t xml:space="preserve">    在华国际会议</t>
  </si>
  <si>
    <t xml:space="preserve">  对外宣传</t>
  </si>
  <si>
    <t xml:space="preserve">    对外宣传</t>
  </si>
  <si>
    <t xml:space="preserve">  边界勘界联检</t>
  </si>
  <si>
    <t xml:space="preserve">    边界勘界</t>
  </si>
  <si>
    <t xml:space="preserve">  国际发展合作</t>
  </si>
  <si>
    <t xml:space="preserve">  其他外交支出</t>
  </si>
  <si>
    <t xml:space="preserve">    其他外交支出</t>
  </si>
  <si>
    <t>三、国防支出</t>
  </si>
  <si>
    <t xml:space="preserve">  现役部队</t>
  </si>
  <si>
    <t xml:space="preserve">    现役部队</t>
  </si>
  <si>
    <t xml:space="preserve">  国防科研事业</t>
  </si>
  <si>
    <t xml:space="preserve">    国防科研事业</t>
  </si>
  <si>
    <t xml:space="preserve">  专项工程</t>
  </si>
  <si>
    <t xml:space="preserve">    专项工程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</si>
  <si>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</si>
  <si>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</si>
  <si>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</si>
  <si>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</si>
  <si>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</si>
  <si>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</si>
  <si>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</si>
  <si>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</si>
  <si>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</si>
  <si>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</si>
  <si>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</t>
  </si>
  <si>
    <t xml:space="preserve">    其他国防支出</t>
  </si>
  <si>
    <t>四、公共安全支出</t>
  </si>
  <si>
    <t xml:space="preserve">  武装警察部队</t>
  </si>
  <si>
    <t xml:space="preserve">    武装警察部队</t>
  </si>
  <si>
    <t xml:space="preserve">    其他武装警察部队支出</t>
  </si>
  <si>
    <t xml:space="preserve">  公安</t>
  </si>
  <si>
    <t xml:space="preserve">    执法办案</t>
  </si>
  <si>
    <t xml:space="preserve">    移民事务</t>
  </si>
  <si>
    <t xml:space="preserve">    特别业务</t>
  </si>
  <si>
    <t xml:space="preserve">    其他公安支出</t>
  </si>
  <si>
    <t xml:space="preserve">  国家安全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</si>
  <si>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</si>
  <si>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</si>
  <si>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</si>
  <si>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</si>
  <si>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</si>
  <si>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</si>
  <si>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</si>
  <si>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</si>
  <si>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</si>
  <si>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</si>
  <si>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</si>
  <si>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</si>
  <si>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</si>
  <si>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</si>
  <si>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国家统一法律职业资格考试</t>
  </si>
  <si>
    <t xml:space="preserve">    仲裁</t>
  </si>
  <si>
    <t xml:space="preserve">    社区矫正</t>
  </si>
  <si>
    <t xml:space="preserve">    司法鉴定</t>
  </si>
  <si>
    <t xml:space="preserve">    法制建设</t>
  </si>
  <si>
    <t xml:space="preserve">    其他司法支出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</si>
  <si>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</si>
  <si>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</si>
  <si>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</si>
  <si>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</si>
  <si>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其他公共安全支出</t>
  </si>
  <si>
    <t xml:space="preserve">    其他公共安全支出</t>
  </si>
  <si>
    <t>五、教育支出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</si>
  <si>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</si>
  <si>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</si>
  <si>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</si>
  <si>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</si>
  <si>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</si>
  <si>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</si>
  <si>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</si>
  <si>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</si>
  <si>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</si>
  <si>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</si>
  <si>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</si>
  <si>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</si>
  <si>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</si>
  <si>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</si>
  <si>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</si>
  <si>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中等职业教育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</si>
  <si>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</si>
  <si>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</si>
  <si>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</si>
  <si>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</si>
  <si>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</si>
  <si>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</si>
  <si>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</si>
  <si>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</si>
  <si>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</si>
  <si>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</si>
  <si>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</si>
  <si>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</si>
  <si>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</si>
  <si>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</si>
  <si>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</si>
  <si>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</si>
  <si>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</si>
  <si>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</si>
  <si>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</si>
  <si>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</si>
  <si>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</si>
  <si>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</si>
  <si>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</si>
  <si>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</si>
  <si>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</si>
  <si>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</si>
  <si>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</si>
  <si>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</si>
  <si>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</si>
  <si>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</si>
  <si>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</si>
  <si>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</si>
  <si>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</si>
  <si>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</t>
  </si>
  <si>
    <t xml:space="preserve">    其他教育支出</t>
  </si>
  <si>
    <t>六、科学技术支出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</si>
  <si>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</si>
  <si>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</si>
  <si>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</si>
  <si>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</si>
  <si>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</si>
  <si>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</si>
  <si>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</si>
  <si>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</si>
  <si>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</si>
  <si>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</si>
  <si>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</si>
  <si>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</si>
  <si>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</si>
  <si>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</si>
  <si>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</si>
  <si>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</si>
  <si>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</si>
  <si>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</si>
  <si>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</si>
  <si>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</si>
  <si>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</si>
  <si>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</si>
  <si>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</si>
  <si>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</si>
  <si>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</si>
  <si>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</si>
  <si>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</si>
  <si>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</si>
  <si>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</si>
  <si>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</si>
  <si>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</si>
  <si>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</si>
  <si>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</si>
  <si>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科学技术普及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</si>
  <si>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</si>
  <si>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</si>
  <si>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</si>
  <si>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</si>
  <si>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</si>
  <si>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</si>
  <si>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</si>
  <si>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</si>
  <si>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</si>
  <si>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</t>
  </si>
  <si>
    <t xml:space="preserve">    科技奖励</t>
  </si>
  <si>
    <t xml:space="preserve">    核应急</t>
  </si>
  <si>
    <t xml:space="preserve">    转制科研机构</t>
  </si>
  <si>
    <t xml:space="preserve">    其他科学技术支出</t>
  </si>
  <si>
    <t>七、文化旅游体育与传媒支出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</si>
  <si>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</si>
  <si>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</si>
  <si>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</si>
  <si>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</si>
  <si>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</si>
  <si>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</si>
  <si>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</si>
  <si>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</si>
  <si>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</si>
  <si>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文化和旅游管理事务</t>
  </si>
  <si>
    <t xml:space="preserve">    旅游宣传</t>
  </si>
  <si>
    <t xml:space="preserve">    旅游行业业务管理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</si>
  <si>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</si>
  <si>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</si>
  <si>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</si>
  <si>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</si>
  <si>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</si>
  <si>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</si>
  <si>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</si>
  <si>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</si>
  <si>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</si>
  <si>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</si>
  <si>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</si>
  <si>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</si>
  <si>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</si>
  <si>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</si>
  <si>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</si>
  <si>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</si>
  <si>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</si>
  <si>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</si>
  <si>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</si>
  <si>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</si>
  <si>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</si>
  <si>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</si>
  <si>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  电视</t>
  </si>
  <si>
    <t xml:space="preserve">    其他广播电视支出</t>
  </si>
  <si>
    <t xml:space="preserve">  其他文化体育与传媒支出</t>
  </si>
  <si>
    <t xml:space="preserve">    宣传文化发展专项支出</t>
  </si>
  <si>
    <t xml:space="preserve">    文化产业发展专项支出</t>
  </si>
  <si>
    <t xml:space="preserve">    其他文化体育与传媒支出</t>
  </si>
  <si>
    <t>八、社会保障和就业支出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</si>
  <si>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</si>
  <si>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</si>
  <si>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</si>
  <si>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</si>
  <si>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</si>
  <si>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</si>
  <si>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</si>
  <si>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</si>
  <si>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</si>
  <si>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</si>
  <si>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</si>
  <si>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</si>
  <si>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</si>
  <si>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</si>
  <si>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</si>
  <si>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</si>
  <si>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</si>
  <si>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  用其他财政资金补充基金</t>
  </si>
  <si>
    <t xml:space="preserve">  行政事业单位养老支出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</si>
  <si>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</si>
  <si>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</si>
  <si>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</si>
  <si>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</si>
  <si>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</si>
  <si>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</si>
  <si>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</si>
  <si>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</si>
  <si>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</si>
  <si>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</si>
  <si>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</si>
  <si>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</si>
  <si>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</si>
  <si>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</si>
  <si>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</si>
  <si>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</si>
  <si>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</si>
  <si>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</si>
  <si>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</si>
  <si>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</si>
  <si>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</si>
  <si>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</si>
  <si>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</si>
  <si>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</si>
  <si>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</si>
  <si>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</si>
  <si>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</si>
  <si>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</si>
  <si>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</si>
  <si>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</si>
  <si>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</si>
  <si>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</si>
  <si>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</si>
  <si>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</si>
  <si>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</si>
  <si>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</si>
  <si>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</si>
  <si>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</si>
  <si>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</si>
  <si>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</si>
  <si>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</si>
  <si>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</si>
  <si>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</si>
  <si>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</si>
  <si>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</si>
  <si>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</si>
  <si>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</si>
  <si>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</si>
  <si>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</si>
  <si>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</si>
  <si>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</si>
  <si>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</si>
  <si>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</si>
  <si>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</si>
  <si>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</si>
  <si>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</si>
  <si>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</si>
  <si>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</si>
  <si>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</si>
  <si>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</si>
  <si>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</si>
  <si>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</si>
  <si>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</si>
  <si>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</si>
  <si>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</si>
  <si>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</si>
  <si>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</si>
  <si>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</si>
  <si>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</si>
  <si>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</si>
  <si>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</si>
  <si>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</si>
  <si>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</si>
  <si>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</si>
  <si>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</si>
  <si>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</si>
  <si>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</si>
  <si>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</si>
  <si>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</si>
  <si>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</si>
  <si>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</si>
  <si>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其他社会保障和就业支出</t>
  </si>
  <si>
    <t xml:space="preserve">    其他社会保障和就业支出</t>
  </si>
  <si>
    <t>九、卫生健康支出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</si>
  <si>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</si>
  <si>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</si>
  <si>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</si>
  <si>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</si>
  <si>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中医（民族）医院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</si>
  <si>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</si>
  <si>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</si>
  <si>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</si>
  <si>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</si>
  <si>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</si>
  <si>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</si>
  <si>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</si>
  <si>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</si>
  <si>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</si>
  <si>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</si>
  <si>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</si>
  <si>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</si>
  <si>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</si>
  <si>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</si>
  <si>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</si>
  <si>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</si>
  <si>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</si>
  <si>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</si>
  <si>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</si>
  <si>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</si>
  <si>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</si>
  <si>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</si>
  <si>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</si>
  <si>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</si>
  <si>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</si>
  <si>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</si>
  <si>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</si>
  <si>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中医（民族医）药专项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</si>
  <si>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</si>
  <si>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</si>
  <si>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</si>
  <si>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</si>
  <si>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</si>
  <si>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</si>
  <si>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</si>
  <si>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</si>
  <si>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</si>
  <si>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</si>
  <si>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</si>
  <si>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</si>
  <si>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</si>
  <si>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</si>
  <si>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</si>
  <si>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</si>
  <si>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</si>
  <si>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</si>
  <si>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</si>
  <si>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</si>
  <si>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</si>
  <si>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</si>
  <si>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</si>
  <si>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</si>
  <si>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</si>
  <si>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</t>
  </si>
  <si>
    <t xml:space="preserve">    老龄卫生健康事务</t>
  </si>
  <si>
    <t xml:space="preserve">  其他卫生健康支出</t>
  </si>
  <si>
    <t xml:space="preserve">    其他卫生健康支出</t>
  </si>
  <si>
    <t>十、节能环保支出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</si>
  <si>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</si>
  <si>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</si>
  <si>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</si>
  <si>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</si>
  <si>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</si>
  <si>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</si>
  <si>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</si>
  <si>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</si>
  <si>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</si>
  <si>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</si>
  <si>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</si>
  <si>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</si>
  <si>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</si>
  <si>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</si>
  <si>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</si>
  <si>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</si>
  <si>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</si>
  <si>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</si>
  <si>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</si>
  <si>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</si>
  <si>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</si>
  <si>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</si>
  <si>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</si>
  <si>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</si>
  <si>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</si>
  <si>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</si>
  <si>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</si>
  <si>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</si>
  <si>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</si>
  <si>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</si>
  <si>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</si>
  <si>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</si>
  <si>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</si>
  <si>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</si>
  <si>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</si>
  <si>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</si>
  <si>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</si>
  <si>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</si>
  <si>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</si>
  <si>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</si>
  <si>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</si>
  <si>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</si>
  <si>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</si>
  <si>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</t>
  </si>
  <si>
    <t xml:space="preserve">    已垦草原退耕还草</t>
  </si>
  <si>
    <t xml:space="preserve">  能源节约利用</t>
  </si>
  <si>
    <t xml:space="preserve">    能源节约利用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</si>
  <si>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</si>
  <si>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</si>
  <si>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</si>
  <si>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</si>
  <si>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</si>
  <si>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</si>
  <si>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</t>
  </si>
  <si>
    <t xml:space="preserve">    可再生能源</t>
  </si>
  <si>
    <t xml:space="preserve">  循环经济</t>
  </si>
  <si>
    <t xml:space="preserve">    循环经济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</si>
  <si>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</si>
  <si>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</si>
  <si>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</si>
  <si>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</si>
  <si>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</si>
  <si>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</si>
  <si>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</si>
  <si>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</si>
  <si>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</si>
  <si>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</si>
  <si>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</t>
  </si>
  <si>
    <t xml:space="preserve">    其他节能环保支出</t>
  </si>
  <si>
    <t>十一、城乡社区支出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</si>
  <si>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</si>
  <si>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</si>
  <si>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</si>
  <si>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</si>
  <si>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</si>
  <si>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</si>
  <si>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</si>
  <si>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</si>
  <si>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</si>
  <si>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</si>
  <si>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</si>
  <si>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</si>
  <si>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</si>
  <si>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</si>
  <si>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</si>
  <si>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</si>
  <si>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</si>
  <si>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 xml:space="preserve">  其他城乡社区支出</t>
  </si>
  <si>
    <t xml:space="preserve">    其他城乡社区支出</t>
  </si>
  <si>
    <t>十二、农林水支出</t>
  </si>
  <si>
    <t xml:space="preserve">  农业农村</t>
  </si>
  <si>
    <t xml:space="preserve">    农业生产发展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</si>
  <si>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</si>
  <si>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</si>
  <si>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</si>
  <si>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</si>
  <si>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</si>
  <si>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</si>
  <si>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</si>
  <si>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</si>
  <si>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</si>
  <si>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</si>
  <si>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</si>
  <si>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</si>
  <si>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</si>
  <si>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</si>
  <si>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</si>
  <si>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</si>
  <si>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</si>
  <si>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</si>
  <si>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其他农业农村支出</t>
  </si>
  <si>
    <t xml:space="preserve">  林业和草原</t>
  </si>
  <si>
    <t xml:space="preserve">    事业机构</t>
  </si>
  <si>
    <t xml:space="preserve">    森林培育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</si>
  <si>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</si>
  <si>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</si>
  <si>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</si>
  <si>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</si>
  <si>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</si>
  <si>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</si>
  <si>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</si>
  <si>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</si>
  <si>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</si>
  <si>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</si>
  <si>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</si>
  <si>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</si>
  <si>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</si>
  <si>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</si>
  <si>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林业草原防灾减灾</t>
  </si>
  <si>
    <t xml:space="preserve">    国家公园</t>
  </si>
  <si>
    <t xml:space="preserve">    草原管理</t>
  </si>
  <si>
    <t xml:space="preserve">    行业业务管理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</si>
  <si>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</si>
  <si>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</si>
  <si>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</si>
  <si>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</si>
  <si>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</si>
  <si>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</si>
  <si>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</si>
  <si>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</si>
  <si>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</si>
  <si>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</si>
  <si>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</si>
  <si>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</si>
  <si>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</si>
  <si>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</si>
  <si>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</si>
  <si>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</si>
  <si>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</si>
  <si>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</si>
  <si>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</si>
  <si>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</si>
  <si>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</si>
  <si>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</si>
  <si>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</si>
  <si>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</si>
  <si>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</si>
  <si>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</si>
  <si>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</si>
  <si>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</si>
  <si>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</si>
  <si>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</si>
  <si>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</si>
  <si>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</si>
  <si>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</si>
  <si>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</si>
  <si>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</si>
  <si>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</si>
  <si>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</si>
  <si>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</si>
  <si>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</si>
  <si>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</si>
  <si>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</si>
  <si>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</si>
  <si>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</si>
  <si>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</si>
  <si>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</si>
  <si>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</si>
  <si>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</si>
  <si>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</si>
  <si>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</si>
  <si>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</si>
  <si>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</si>
  <si>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</si>
  <si>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</si>
  <si>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</si>
  <si>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</si>
  <si>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</t>
  </si>
  <si>
    <t xml:space="preserve">    化解其他公益性乡村债务支出</t>
  </si>
  <si>
    <t xml:space="preserve">    其他农林水支出</t>
  </si>
  <si>
    <t>十三、交通运输支出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</si>
  <si>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</si>
  <si>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</si>
  <si>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</si>
  <si>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</si>
  <si>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</si>
  <si>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</si>
  <si>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</si>
  <si>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</si>
  <si>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</si>
  <si>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</si>
  <si>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</si>
  <si>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</si>
  <si>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</si>
  <si>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</si>
  <si>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</si>
  <si>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</si>
  <si>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</si>
  <si>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</si>
  <si>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</si>
  <si>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</si>
  <si>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</si>
  <si>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民用航空运输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</si>
  <si>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</si>
  <si>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</si>
  <si>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</si>
  <si>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</si>
  <si>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</si>
  <si>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</si>
  <si>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</si>
  <si>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</si>
  <si>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</si>
  <si>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</si>
  <si>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</si>
  <si>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</t>
  </si>
  <si>
    <t xml:space="preserve">    公共交通运营补助</t>
  </si>
  <si>
    <t xml:space="preserve">    其他交通运输支出</t>
  </si>
  <si>
    <t>十四、资源勘探信息等支出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</si>
  <si>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</si>
  <si>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</si>
  <si>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</si>
  <si>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</si>
  <si>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</si>
  <si>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</si>
  <si>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</si>
  <si>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</si>
  <si>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</si>
  <si>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</si>
  <si>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</si>
  <si>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</si>
  <si>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</si>
  <si>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</si>
  <si>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</si>
  <si>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</si>
  <si>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</si>
  <si>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</si>
  <si>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</si>
  <si>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</si>
  <si>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</si>
  <si>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</si>
  <si>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</si>
  <si>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</si>
  <si>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</si>
  <si>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</si>
  <si>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</si>
  <si>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</si>
  <si>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</si>
  <si>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</si>
  <si>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行业监管</t>
  </si>
  <si>
    <t xml:space="preserve">    技术基础研究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</si>
  <si>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</si>
  <si>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</si>
  <si>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</si>
  <si>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</si>
  <si>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</si>
  <si>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</si>
  <si>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</si>
  <si>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</si>
  <si>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</si>
  <si>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</si>
  <si>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</si>
  <si>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</si>
  <si>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</si>
  <si>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</si>
  <si>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</t>
  </si>
  <si>
    <t>十五、商业服务业等支出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</si>
  <si>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</si>
  <si>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</si>
  <si>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</si>
  <si>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</si>
  <si>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</si>
  <si>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</si>
  <si>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</si>
  <si>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</si>
  <si>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</si>
  <si>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</t>
  </si>
  <si>
    <t xml:space="preserve">    服务业基础设施建设</t>
  </si>
  <si>
    <t xml:space="preserve">    其他商业服务业等支出</t>
  </si>
  <si>
    <t>十六、金融支出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</si>
  <si>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</si>
  <si>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</si>
  <si>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</si>
  <si>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</si>
  <si>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</si>
  <si>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</si>
  <si>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</si>
  <si>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</si>
  <si>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</si>
  <si>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</si>
  <si>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</si>
  <si>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</si>
  <si>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</si>
  <si>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</si>
  <si>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</si>
  <si>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</si>
  <si>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</si>
  <si>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</si>
  <si>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</si>
  <si>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</si>
  <si>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</si>
  <si>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</si>
  <si>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</t>
  </si>
  <si>
    <t xml:space="preserve">    其他金融支出</t>
  </si>
  <si>
    <t>十七、援助其他地区支出</t>
  </si>
  <si>
    <t>十八、自然资源海洋气象等支出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</si>
  <si>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</si>
  <si>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</si>
  <si>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</si>
  <si>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</si>
  <si>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</si>
  <si>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</t>
  </si>
  <si>
    <t xml:space="preserve">    国土整治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</si>
  <si>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</si>
  <si>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</si>
  <si>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</si>
  <si>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</si>
  <si>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</si>
  <si>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地质勘查基金（周转金）支出</t>
  </si>
  <si>
    <t xml:space="preserve">    其他自然资源事物支出</t>
  </si>
  <si>
    <t xml:space="preserve">  海洋管理事务</t>
  </si>
  <si>
    <t xml:space="preserve">  测绘事务</t>
  </si>
  <si>
    <t xml:space="preserve">    其他测绘事务支出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</si>
  <si>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</si>
  <si>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</si>
  <si>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</si>
  <si>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</si>
  <si>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</si>
  <si>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</si>
  <si>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</si>
  <si>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</si>
  <si>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</si>
  <si>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</si>
  <si>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</si>
  <si>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</si>
  <si>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</t>
  </si>
  <si>
    <t xml:space="preserve">    其他自然资源海洋气象等支出</t>
  </si>
  <si>
    <t>十九、住房保障支出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</si>
  <si>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</si>
  <si>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</si>
  <si>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</si>
  <si>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</si>
  <si>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</si>
  <si>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</si>
  <si>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</si>
  <si>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</si>
  <si>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</si>
  <si>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</si>
  <si>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</si>
  <si>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</si>
  <si>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</si>
  <si>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</si>
  <si>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</si>
  <si>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</si>
  <si>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</si>
  <si>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二十、粮油物资储备支出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</si>
  <si>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</si>
  <si>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</si>
  <si>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</si>
  <si>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</si>
  <si>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</si>
  <si>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</si>
  <si>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</si>
  <si>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</si>
  <si>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</si>
  <si>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</si>
  <si>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</si>
  <si>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</si>
  <si>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</si>
  <si>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</si>
  <si>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</si>
  <si>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</si>
  <si>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</si>
  <si>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</si>
  <si>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</si>
  <si>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</si>
  <si>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</si>
  <si>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</si>
  <si>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</si>
  <si>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</si>
  <si>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</si>
  <si>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</si>
  <si>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</si>
  <si>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</si>
  <si>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</si>
  <si>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储备粮（油）库建设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</si>
  <si>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</si>
  <si>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</si>
  <si>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</si>
  <si>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</si>
  <si>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</si>
  <si>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</si>
  <si>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</si>
  <si>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</si>
  <si>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</si>
  <si>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</si>
  <si>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</si>
  <si>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</si>
  <si>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</si>
  <si>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</si>
  <si>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二十一、灾害防治及应急管理支出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</si>
  <si>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</si>
  <si>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</si>
  <si>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</si>
  <si>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</si>
  <si>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</si>
  <si>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</si>
  <si>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</si>
  <si>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</si>
  <si>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</si>
  <si>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</si>
  <si>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</si>
  <si>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</si>
  <si>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</si>
  <si>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</si>
  <si>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</si>
  <si>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</si>
  <si>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</si>
  <si>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</si>
  <si>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</si>
  <si>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</si>
  <si>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</si>
  <si>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</si>
  <si>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</si>
  <si>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</si>
  <si>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</si>
  <si>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</si>
  <si>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</si>
  <si>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</si>
  <si>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</si>
  <si>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</si>
  <si>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</si>
  <si>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</si>
  <si>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</si>
  <si>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中央自然灾害生活补助</t>
  </si>
  <si>
    <t xml:space="preserve">    地方自然灾害生活补助</t>
  </si>
  <si>
    <t xml:space="preserve">    自然灾害救灾补助</t>
  </si>
  <si>
    <t xml:space="preserve">    自然灾害灾后重建补助</t>
  </si>
  <si>
    <t xml:space="preserve">    其他自然灾害生活救助支出</t>
  </si>
  <si>
    <t xml:space="preserve">  其他灾害防治及应急管理支出</t>
  </si>
  <si>
    <t xml:space="preserve">    其他灾害防治及应急管理支出</t>
  </si>
  <si>
    <t>二十二、预备费</t>
  </si>
  <si>
    <t xml:space="preserve">  预备费</t>
  </si>
  <si>
    <t>二十三、其他支出</t>
  </si>
  <si>
    <t xml:space="preserve">  年初预留</t>
  </si>
  <si>
    <t xml:space="preserve">    年初预留</t>
  </si>
  <si>
    <t xml:space="preserve">  其他支出</t>
  </si>
  <si>
    <t xml:space="preserve">    其他支出</t>
  </si>
  <si>
    <t>二十四、债务付息支出</t>
  </si>
  <si>
    <t xml:space="preserve">  地方政府一般债务付息支出</t>
  </si>
  <si>
    <t xml:space="preserve">    地方政府一般债券付息支出</t>
  </si>
  <si>
    <t xml:space="preserve">    地方政府其他一般债务付息支出</t>
  </si>
  <si>
    <t>二十五、债务发行费用支出</t>
  </si>
  <si>
    <t xml:space="preserve">  地方政府一般债务发行费用支出</t>
  </si>
  <si>
    <t>本级支出总计</t>
  </si>
  <si>
    <t>上解上级支出</t>
  </si>
  <si>
    <t xml:space="preserve">        体制上解支出</t>
  </si>
  <si>
    <t xml:space="preserve">        专项上解支出</t>
  </si>
  <si>
    <t>债务还本支出</t>
  </si>
  <si>
    <t>安排预算稳定调节基金</t>
  </si>
  <si>
    <t>年终结余</t>
  </si>
  <si>
    <t>一般公共预算支出总计</t>
  </si>
  <si>
    <t>表三</t>
  </si>
  <si>
    <t>2020年广元市朝天区一般公共预算收支执行情况平衡表</t>
  </si>
  <si>
    <t>收入</t>
  </si>
  <si>
    <t>执行数</t>
  </si>
  <si>
    <t>支出</t>
  </si>
  <si>
    <t>一般公共预算收入</t>
  </si>
  <si>
    <t>一般公共预算支出</t>
  </si>
  <si>
    <t>上级补助收入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</si>
  <si>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</si>
  <si>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</si>
  <si>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</si>
  <si>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</si>
  <si>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</si>
  <si>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</si>
  <si>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</si>
  <si>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</si>
  <si>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</si>
  <si>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</si>
  <si>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</si>
  <si>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</si>
  <si>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</si>
  <si>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其他返还性收入</t>
  </si>
  <si>
    <t xml:space="preserve">    其他返还性支出</t>
  </si>
  <si>
    <t xml:space="preserve">  一般性转移支付收入</t>
  </si>
  <si>
    <t xml:space="preserve">  一般性转移支付支出</t>
  </si>
  <si>
    <t xml:space="preserve"> 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</si>
  <si>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</si>
  <si>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</si>
  <si>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</si>
  <si>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</si>
  <si>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</si>
  <si>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</si>
  <si>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</si>
  <si>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</si>
  <si>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</si>
  <si>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</si>
  <si>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</si>
  <si>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</si>
  <si>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</si>
  <si>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</si>
  <si>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</si>
  <si>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</si>
  <si>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</si>
  <si>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</si>
  <si>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</si>
  <si>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</si>
  <si>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</si>
  <si>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边境地区转移支付收入</t>
  </si>
  <si>
    <t xml:space="preserve">    边境地区转移支付支出</t>
  </si>
  <si>
    <t xml:space="preserve">    贫困地区转移支付收入</t>
  </si>
  <si>
    <t xml:space="preserve">    贫困地区转移支付支出</t>
  </si>
  <si>
    <t xml:space="preserve">    一般公共服务共同财政事权转移支付收入  </t>
  </si>
  <si>
    <t xml:space="preserve">    一般公共服务共同财政事权转移支付支出  </t>
  </si>
  <si>
    <t xml:space="preserve">    外交共同财政事权转移支付收入  </t>
  </si>
  <si>
    <t xml:space="preserve">    外交共同财政事权转移支付支出 </t>
  </si>
  <si>
    <t xml:space="preserve">    国防共同财政事权转移支付收入  </t>
  </si>
  <si>
    <t xml:space="preserve">    国防共同财政事权转移支付支出 </t>
  </si>
  <si>
    <t xml:space="preserve">    公共安全共同财政事权转移支付收入  </t>
  </si>
  <si>
    <t xml:space="preserve">    公共安全共同财政事权转移支付支出 </t>
  </si>
  <si>
    <t xml:space="preserve">    教育共同财政事权转移支付收入  </t>
  </si>
  <si>
    <t xml:space="preserve">    教育共同财政事权转移支付支出 </t>
  </si>
  <si>
    <t xml:space="preserve">    科学技术共同财政事权转移支付收入  </t>
  </si>
  <si>
    <t xml:space="preserve">    科学技术共同财政事权转移支付支出  </t>
  </si>
  <si>
    <t xml:space="preserve">    文化旅游体育与传媒共同财政事权转移支付收入  </t>
  </si>
  <si>
    <t xml:space="preserve">    文化旅游体育与传媒共同财政事权转移支付支出  </t>
  </si>
  <si>
    <t xml:space="preserve">    社会保障和就业共同财政事权转移支付收入  </t>
  </si>
  <si>
    <t xml:space="preserve">    社会保障和就业共同财政事权转移支付支出 </t>
  </si>
  <si>
    <t xml:space="preserve">    医疗卫生共同财政事权转移支付收入  </t>
  </si>
  <si>
    <t xml:space="preserve">    医疗卫生共同财政事权转移支付支出  </t>
  </si>
  <si>
    <t xml:space="preserve">    节能环保共同财政事权转移支付收入  </t>
  </si>
  <si>
    <t xml:space="preserve">    节能环保共同财政事权转移支付支出</t>
  </si>
  <si>
    <t xml:space="preserve">    城乡社区共同财政事权转移支付收入  </t>
  </si>
  <si>
    <t xml:space="preserve">    城乡社区共同财政事权转移支付支出</t>
  </si>
  <si>
    <t xml:space="preserve">    农林水共同财政事权转移支付收入  </t>
  </si>
  <si>
    <t xml:space="preserve">    农林水共同财政事权转移支付支出</t>
  </si>
  <si>
    <t xml:space="preserve">    交通运输共同财政事权转移支付收入  </t>
  </si>
  <si>
    <t xml:space="preserve">    交通运输共同财政事权转移支付支出 </t>
  </si>
  <si>
    <t xml:space="preserve">    资源勘探信息等共同财政事权转移支付收入  </t>
  </si>
  <si>
    <t xml:space="preserve">    资源勘探信息等共同财政事权转移支付支出 </t>
  </si>
  <si>
    <t xml:space="preserve">    商业服务业等共同财政事权转移支付收入  </t>
  </si>
  <si>
    <t xml:space="preserve">    商业服务业等共同财政事权转移支付支出</t>
  </si>
  <si>
    <t xml:space="preserve">    金融共同财政事权转移支付收入  </t>
  </si>
  <si>
    <t xml:space="preserve">    金融共同财政事权转移支付支出 </t>
  </si>
  <si>
    <t xml:space="preserve">    自然资源海洋气象等共同财政事权转移支付收入  </t>
  </si>
  <si>
    <t xml:space="preserve">    自然资源海洋气象等共同财政事权转移支付支出  </t>
  </si>
  <si>
    <t xml:space="preserve">    住房保障共同财政事权转移支付收入  </t>
  </si>
  <si>
    <t xml:space="preserve">    住房保障共同财政事权转移支付支出</t>
  </si>
  <si>
    <t xml:space="preserve">    粮油物资储备共同财政事权转移支付收入  </t>
  </si>
  <si>
    <t xml:space="preserve">    粮油物资储备共同财政事权转移支付支出</t>
  </si>
  <si>
    <t xml:space="preserve">    灾害防治及应急管理共同财政事权转移支付收入  </t>
  </si>
  <si>
    <t xml:space="preserve">    灾害防治及应急管理共同财政事权转移支付支出  </t>
  </si>
  <si>
    <t xml:space="preserve">    其他共同财政事权转移支付收入  </t>
  </si>
  <si>
    <t xml:space="preserve">    其他共同财政事权转移支付支出 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</si>
  <si>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</si>
  <si>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</si>
  <si>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</si>
  <si>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</si>
  <si>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</si>
  <si>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</si>
  <si>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</si>
  <si>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</si>
  <si>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</si>
  <si>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</si>
  <si>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</si>
  <si>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</si>
  <si>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</si>
  <si>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</si>
  <si>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</si>
  <si>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</si>
  <si>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</si>
  <si>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</si>
  <si>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</si>
  <si>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</si>
  <si>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</si>
  <si>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</si>
  <si>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</si>
  <si>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</si>
  <si>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>下级上解收入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</si>
  <si>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</si>
  <si>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</si>
  <si>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</si>
  <si>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</si>
  <si>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</si>
  <si>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</si>
  <si>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</si>
  <si>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>调出资金</t>
  </si>
  <si>
    <t xml:space="preserve">  从政府性基金预算调入</t>
  </si>
  <si>
    <t xml:space="preserve">  从抗疫特别国债调入</t>
  </si>
  <si>
    <t xml:space="preserve">  从国有资本经营预算调入</t>
  </si>
  <si>
    <t xml:space="preserve">  从其他资金调入</t>
  </si>
  <si>
    <t>债务收入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</si>
  <si>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</si>
  <si>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</si>
  <si>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</si>
  <si>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</si>
  <si>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</si>
  <si>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</si>
  <si>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</si>
  <si>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</si>
  <si>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</si>
  <si>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</si>
  <si>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</si>
  <si>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</si>
  <si>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</si>
  <si>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</si>
  <si>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</si>
  <si>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</si>
  <si>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</si>
  <si>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</si>
  <si>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</si>
  <si>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</si>
  <si>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</si>
  <si>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</si>
  <si>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</si>
  <si>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补充预算周转金</t>
  </si>
  <si>
    <t>国债转贷资金上年结余</t>
  </si>
  <si>
    <t>拨付国债转贷资金数</t>
  </si>
  <si>
    <t>国债转贷转补助数</t>
  </si>
  <si>
    <t>国债转贷资金结余</t>
  </si>
  <si>
    <t>动用预算稳定调节基金</t>
  </si>
  <si>
    <t>接受其他地区援助收入</t>
  </si>
  <si>
    <t>援助其他地区支出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</si>
  <si>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</si>
  <si>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</si>
  <si>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</si>
  <si>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</si>
  <si>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</si>
  <si>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</si>
  <si>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</si>
  <si>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</si>
  <si>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</si>
  <si>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</si>
  <si>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</si>
  <si>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减:结转下年的支出</t>
  </si>
  <si>
    <t>净结余</t>
  </si>
  <si>
    <t>收  入  总  计</t>
  </si>
  <si>
    <t>支  出  总  计</t>
  </si>
  <si>
    <t>表四</t>
  </si>
  <si>
    <t>2021年广元市朝天区地方一般公共预算收入预算（草案）表</t>
  </si>
  <si>
    <t>预算数</t>
  </si>
  <si>
    <t>一、增 值 税</t>
  </si>
  <si>
    <t>二、企业所得税</t>
  </si>
  <si>
    <t>三、企业所得税退税</t>
  </si>
  <si>
    <t>四、个人所得税</t>
  </si>
  <si>
    <t>五、资源税</t>
  </si>
  <si>
    <t>六、城市维护建设税</t>
  </si>
  <si>
    <t>七、房产税</t>
  </si>
  <si>
    <t>八、印花税</t>
  </si>
  <si>
    <t>九、城镇土地使用税</t>
  </si>
  <si>
    <t>十、土地增值税</t>
  </si>
  <si>
    <t>十一、车船税</t>
  </si>
  <si>
    <t>十二、耕地占用税</t>
  </si>
  <si>
    <t>十三、契税</t>
  </si>
  <si>
    <t>十四、烟叶税</t>
  </si>
  <si>
    <t>十五、环境保护税</t>
  </si>
  <si>
    <t>十六、其他税收收入</t>
  </si>
  <si>
    <t>十七、专项收入</t>
  </si>
  <si>
    <t>十八、行政事业性收费收入</t>
  </si>
  <si>
    <t>十九、罚没收入</t>
  </si>
  <si>
    <t>二十、国有资本经营收入</t>
  </si>
  <si>
    <t>二十一、国有资源(资产)有偿使用收入</t>
  </si>
  <si>
    <t>二十二、捐赠收入</t>
  </si>
  <si>
    <t>二十三、其他收入</t>
  </si>
  <si>
    <t>收入合计</t>
  </si>
  <si>
    <t>表五</t>
  </si>
  <si>
    <t>2021年广元市朝天区一般公共预算支出预算（草案）表</t>
  </si>
  <si>
    <t>支出预算数</t>
  </si>
  <si>
    <t>备注</t>
  </si>
  <si>
    <t>支出来源</t>
  </si>
  <si>
    <t>小计</t>
  </si>
  <si>
    <t>本级当年自有财力</t>
  </si>
  <si>
    <t>提前通知一般性转移支付补助</t>
  </si>
  <si>
    <t>提前通知专项转移支付补助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</si>
  <si>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</si>
  <si>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</si>
  <si>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</si>
  <si>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</si>
  <si>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</si>
  <si>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</si>
  <si>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</si>
  <si>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</si>
  <si>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</si>
  <si>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</si>
  <si>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</si>
  <si>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</si>
  <si>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</si>
  <si>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</si>
  <si>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</si>
  <si>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</si>
  <si>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  港澳事务</t>
  </si>
  <si>
    <t xml:space="preserve">    台湾事务</t>
  </si>
  <si>
    <t xml:space="preserve">    其他港澳台事务支出</t>
  </si>
  <si>
    <t xml:space="preserve">    其他对外联络事务支出</t>
  </si>
  <si>
    <t xml:space="preserve">    市场主体管理</t>
  </si>
  <si>
    <t xml:space="preserve">    安全业务</t>
  </si>
  <si>
    <t xml:space="preserve">    其他国家安全支出</t>
  </si>
  <si>
    <t xml:space="preserve">    公共法律服务</t>
  </si>
  <si>
    <t xml:space="preserve">    行政单位离退休</t>
  </si>
  <si>
    <t xml:space="preserve">    土壤</t>
  </si>
  <si>
    <t xml:space="preserve">    农田建设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</si>
  <si>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</si>
  <si>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</si>
  <si>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</si>
  <si>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</si>
  <si>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</si>
  <si>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</si>
  <si>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</si>
  <si>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</si>
  <si>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</si>
  <si>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</si>
  <si>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其他铁路运输支出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</si>
  <si>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</si>
  <si>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</si>
  <si>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</si>
  <si>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</si>
  <si>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</si>
  <si>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</si>
  <si>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  邮政普遍服务与特殊服务</t>
  </si>
  <si>
    <t xml:space="preserve">    其他邮政业支出</t>
  </si>
  <si>
    <t xml:space="preserve">    产业发展</t>
  </si>
  <si>
    <t xml:space="preserve">    土地资源调查</t>
  </si>
  <si>
    <t xml:space="preserve">    土地资源利用与保护</t>
  </si>
  <si>
    <t>表六</t>
  </si>
  <si>
    <t>2021年广元市朝天区一般公共预算基本支出预算（草案）表</t>
  </si>
  <si>
    <t>基本支出合计</t>
  </si>
  <si>
    <t>金额</t>
  </si>
  <si>
    <t>备 注</t>
  </si>
  <si>
    <t>一、机关工资福利支出</t>
  </si>
  <si>
    <t>工资奖金津补贴</t>
  </si>
  <si>
    <t>社会保障缴费</t>
  </si>
  <si>
    <t>住房公积金</t>
  </si>
  <si>
    <t>其他工资福利支出</t>
  </si>
  <si>
    <t>二、机关商品和服务支出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</si>
  <si>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</si>
  <si>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</si>
  <si>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</si>
  <si>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</si>
  <si>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</si>
  <si>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</si>
  <si>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</si>
  <si>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</si>
  <si>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</si>
  <si>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</si>
  <si>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三、对事业单位经常性补助</t>
  </si>
  <si>
    <t>工资福利支出</t>
  </si>
  <si>
    <t>商品和服务支出</t>
  </si>
  <si>
    <t>其他对事业单位补助</t>
  </si>
  <si>
    <t>合计</t>
  </si>
  <si>
    <t>表七</t>
  </si>
  <si>
    <t>2021年广元市朝天区一般公共预算收支预算平衡（草案）表</t>
  </si>
  <si>
    <t>一般公共预算支出合计</t>
  </si>
  <si>
    <t xml:space="preserve">上级补助收入         </t>
  </si>
  <si>
    <t>转移性支出</t>
  </si>
  <si>
    <t xml:space="preserve">    增值税和消费税税收返还收入</t>
  </si>
  <si>
    <t xml:space="preserve">    增值税和消费税税收返还支出</t>
  </si>
  <si>
    <t xml:space="preserve">    成品油价格和税费改革税收返还收入</t>
  </si>
  <si>
    <t xml:space="preserve">    成品油价格和税费改革税收返还支出</t>
  </si>
  <si>
    <t xml:space="preserve">    其他税收返还收入</t>
  </si>
  <si>
    <t xml:space="preserve">    其他税收返还支出</t>
  </si>
  <si>
    <t xml:space="preserve">    增值税收入划分改革返还补助</t>
  </si>
  <si>
    <t xml:space="preserve">    体制补助收入</t>
  </si>
  <si>
    <t xml:space="preserve">    化解债务补助支出</t>
  </si>
  <si>
    <t xml:space="preserve">    成品油价格和税费改革转移支付补助支出</t>
  </si>
  <si>
    <t xml:space="preserve">    基层公检法司转移支付支出</t>
  </si>
  <si>
    <t xml:space="preserve">    义务教育等转移支付支出</t>
  </si>
  <si>
    <t xml:space="preserve">    基本养老金转移支付支出</t>
  </si>
  <si>
    <t xml:space="preserve">    城乡居民医疗保险转移支付支出</t>
  </si>
  <si>
    <t xml:space="preserve">    农村综合改革转移支付支出</t>
  </si>
  <si>
    <t xml:space="preserve">    文化体育与传媒</t>
  </si>
  <si>
    <t xml:space="preserve">    医疗卫生</t>
  </si>
  <si>
    <t xml:space="preserve">    资源勘探电力信息等</t>
  </si>
  <si>
    <t xml:space="preserve">    国土海洋气象等</t>
  </si>
  <si>
    <t xml:space="preserve">  地方政府债券收入</t>
  </si>
  <si>
    <t>上年结余收入</t>
  </si>
  <si>
    <t xml:space="preserve">    地方政府一般债券还本</t>
  </si>
  <si>
    <t>调入预算稳定调节基金</t>
  </si>
  <si>
    <t xml:space="preserve">    地方政府其他一般债务还本</t>
  </si>
  <si>
    <t>增设预算周转金</t>
  </si>
  <si>
    <t>地方政府一般债券收入</t>
  </si>
  <si>
    <t>地方政府一般债券转贷收入</t>
  </si>
  <si>
    <t>盘活存量资金</t>
  </si>
  <si>
    <t>结转下年支出</t>
  </si>
  <si>
    <t>收入总计</t>
  </si>
  <si>
    <t>支出总计</t>
  </si>
  <si>
    <t>表八</t>
  </si>
  <si>
    <t>2020年朝天区地方政府一般债务余额情况表</t>
  </si>
  <si>
    <t>项        目</t>
  </si>
  <si>
    <t>金    额</t>
  </si>
  <si>
    <t>一、2019年末地方政府债务余额</t>
  </si>
  <si>
    <t>二、2020年地方政府债务举借额</t>
  </si>
  <si>
    <t>三、2020年地方政府债务偿还减少额</t>
  </si>
  <si>
    <t>四、2020年末地方政府债务余额</t>
  </si>
  <si>
    <t>注：本表反映举借额和偿还额均包含置换债券。</t>
  </si>
  <si>
    <t>表九</t>
  </si>
  <si>
    <t>2020年朝天区地方政府一般债务限额情况表</t>
  </si>
  <si>
    <t>地区</t>
  </si>
  <si>
    <t>2020年限额</t>
  </si>
  <si>
    <t>朝天区</t>
  </si>
  <si>
    <t>表十</t>
  </si>
  <si>
    <t>2020年广元市朝天区政府性基金预算收入执行情况表</t>
  </si>
  <si>
    <r>
      <t>预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算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科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目</t>
    </r>
  </si>
  <si>
    <t>实际
执行数</t>
  </si>
  <si>
    <t>累计占
预算%</t>
  </si>
  <si>
    <t>上年
决算数</t>
  </si>
  <si>
    <r>
      <t>说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明</t>
    </r>
  </si>
  <si>
    <t>一、农网还贷资金收入</t>
  </si>
  <si>
    <t>二、海南省高等级公路车辆通行附加费收入</t>
  </si>
  <si>
    <t>三、港口建设费收入</t>
  </si>
  <si>
    <t>四、散装水泥专项资金收入</t>
  </si>
  <si>
    <t>五、新型墙体材料专项基金收入</t>
  </si>
  <si>
    <t>六、新菜地开发建设基金收入</t>
  </si>
  <si>
    <t>七、新增建设用地土地有偿使用费收入</t>
  </si>
  <si>
    <t>八、南水北调工程建设基金收入</t>
  </si>
  <si>
    <t>九、城市公用事业附加收入</t>
  </si>
  <si>
    <t>十、国有土地收益基金收入</t>
  </si>
  <si>
    <t>十一、农业土地开发资金收入</t>
  </si>
  <si>
    <t>十二、国有土地使用权出让收入</t>
  </si>
  <si>
    <t>十三、大中型水库库区基金收入</t>
  </si>
  <si>
    <t>十四、彩票公益金收入</t>
  </si>
  <si>
    <t>十五、城市基础设施配套费收入</t>
  </si>
  <si>
    <t>十六、小型水库移民扶助基金收入</t>
  </si>
  <si>
    <t>十七、国家重大水利工程建设基金收入</t>
  </si>
  <si>
    <t>十八、车辆通行费</t>
  </si>
  <si>
    <t>十九、污水处理费收入</t>
  </si>
  <si>
    <t>二十、彩票发行机构和彩票销售机构的业务费用</t>
  </si>
  <si>
    <t>二十一、其他政府性基金收入</t>
  </si>
  <si>
    <t>转移性收入</t>
  </si>
  <si>
    <t xml:space="preserve">    政府性基金转移收入</t>
  </si>
  <si>
    <t xml:space="preserve">    　政府性基金转移支付收入</t>
  </si>
  <si>
    <t xml:space="preserve">    　抗疫特别国债转移支付收入</t>
  </si>
  <si>
    <t xml:space="preserve">    上年结余收入</t>
  </si>
  <si>
    <t xml:space="preserve">    调入资金</t>
  </si>
  <si>
    <t xml:space="preserve">    其中：地方政府性基金调入专项收入</t>
  </si>
  <si>
    <t xml:space="preserve">    地方政府专项债务收入</t>
  </si>
  <si>
    <t xml:space="preserve">    地方政府专项债券转贷收入</t>
  </si>
  <si>
    <t>表十一</t>
  </si>
  <si>
    <t>2020年广元市朝天区政府性基金预算支出执行情况表</t>
  </si>
  <si>
    <t>预算科目</t>
  </si>
  <si>
    <t>一、科学技术支出</t>
  </si>
  <si>
    <t>二、文化体育与传媒支出</t>
  </si>
  <si>
    <t xml:space="preserve">     旅游发展基金支出</t>
  </si>
  <si>
    <t xml:space="preserve">       地方旅游开发项目补助</t>
  </si>
  <si>
    <t>三、社会保障和就业支出</t>
  </si>
  <si>
    <t xml:space="preserve">     大中型水库移民后期扶持基金支出</t>
  </si>
  <si>
    <t xml:space="preserve">       移民补助</t>
  </si>
  <si>
    <t>四、节能环保支出</t>
  </si>
  <si>
    <t>五、城乡社区支出</t>
  </si>
  <si>
    <t xml:space="preserve">    政府住房基金及对应专项债务收入安排的支出</t>
  </si>
  <si>
    <t xml:space="preserve">      管理费用支出</t>
  </si>
  <si>
    <t xml:space="preserve">      廉租住房支出</t>
  </si>
  <si>
    <t xml:space="preserve">      公共租赁住房支出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</si>
  <si>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</si>
  <si>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</si>
  <si>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</si>
  <si>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>.</t>
  </si>
  <si>
    <t xml:space="preserve">      农村基础设施建设支出</t>
  </si>
  <si>
    <t xml:space="preserve">      城市建设支出</t>
  </si>
  <si>
    <t xml:space="preserve">      补助被征地农民支出</t>
  </si>
  <si>
    <t xml:space="preserve">      棚户区改造支出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</si>
  <si>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</si>
  <si>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</si>
  <si>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</si>
  <si>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</si>
  <si>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</si>
  <si>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</si>
  <si>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</si>
  <si>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>　    征地和拆迁补偿支出</t>
  </si>
  <si>
    <t>　    土地开发支出</t>
  </si>
  <si>
    <t>　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</si>
  <si>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</si>
  <si>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</si>
  <si>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公有房屋</t>
  </si>
  <si>
    <t xml:space="preserve">      其他城市基础设施配套费安排的支出</t>
  </si>
  <si>
    <t xml:space="preserve">   污水处理费及对应专项债务收入安排的支出</t>
  </si>
  <si>
    <t xml:space="preserve">      污水处理设施建设和运营</t>
  </si>
  <si>
    <t xml:space="preserve">      代征手续费</t>
  </si>
  <si>
    <t xml:space="preserve">      其他污水处理费安排的支出</t>
  </si>
  <si>
    <t>六、农林水支出</t>
  </si>
  <si>
    <t xml:space="preserve">  大中型水库库区基金安排的支出</t>
  </si>
  <si>
    <t xml:space="preserve">    基础设施建设和经济发展</t>
  </si>
  <si>
    <t>七、交通运输支出</t>
  </si>
  <si>
    <t>八、资源勘探信息等支出</t>
  </si>
  <si>
    <t>九、商业服务业等支出</t>
  </si>
  <si>
    <t>十、其他支出</t>
  </si>
  <si>
    <t xml:space="preserve">    其他政府性基金及对应专项债务收入安排的支出</t>
  </si>
  <si>
    <t xml:space="preserve">        其他政府性基金安排的支出</t>
  </si>
  <si>
    <t xml:space="preserve">        其他地方自行试点项目收益专项债券收入安排的支出</t>
  </si>
  <si>
    <t xml:space="preserve">    彩票公益金安排的支出</t>
  </si>
  <si>
    <t xml:space="preserve">        用于社会福利的彩票公益金支出</t>
  </si>
  <si>
    <t xml:space="preserve">        用于体育事业的彩票公益金支出</t>
  </si>
  <si>
    <t xml:space="preserve">        用于教育事业的彩票公益金支出</t>
  </si>
  <si>
    <t xml:space="preserve">        用于红十字事业的彩票公益金支出</t>
  </si>
  <si>
    <t xml:space="preserve">        用于残疾人事业的彩票公益金支出</t>
  </si>
  <si>
    <t xml:space="preserve">        用于文化事业的彩票公益金支出</t>
  </si>
  <si>
    <t xml:space="preserve">        用于扶贫的彩票公益金支出</t>
  </si>
  <si>
    <t xml:space="preserve">        用于法律援助的彩票公益金支出</t>
  </si>
  <si>
    <t xml:space="preserve">        用于城乡医疗救助的彩票公益金支出</t>
  </si>
  <si>
    <t xml:space="preserve">        用于其他社会公益事业的彩票公益金支出</t>
  </si>
  <si>
    <t>十一、债务还本支出</t>
  </si>
  <si>
    <t xml:space="preserve">    地方政府专项债务还本支出 </t>
  </si>
  <si>
    <t xml:space="preserve">      国有土地使用权出让金债务还本支出</t>
  </si>
  <si>
    <t>十二、债务付息支出</t>
  </si>
  <si>
    <t xml:space="preserve">    地方政府专项债务付息支出 </t>
  </si>
  <si>
    <t xml:space="preserve">      国有土地使用权出让金债务付息支出</t>
  </si>
  <si>
    <t>十三、债务发行费用支出</t>
  </si>
  <si>
    <t xml:space="preserve">    地方政府专项债务发行费用支出</t>
  </si>
  <si>
    <t xml:space="preserve">      国有土地使用权出让金债务发行费用支出</t>
  </si>
  <si>
    <t>十四、抗疫特别国债安排的支出</t>
  </si>
  <si>
    <t xml:space="preserve">   基础设施建设</t>
  </si>
  <si>
    <t xml:space="preserve">     公共卫生体系建设</t>
  </si>
  <si>
    <t xml:space="preserve">     重大疫情防控救治体系建设</t>
  </si>
  <si>
    <t xml:space="preserve">     粮食安全</t>
  </si>
  <si>
    <t xml:space="preserve">     能源安全</t>
  </si>
  <si>
    <t xml:space="preserve">     应急物资保障</t>
  </si>
  <si>
    <t xml:space="preserve">     产业链改造升级</t>
  </si>
  <si>
    <t xml:space="preserve">     城镇老旧小区改造</t>
  </si>
  <si>
    <t xml:space="preserve">     生态环境治理</t>
  </si>
  <si>
    <t xml:space="preserve">     交通基础设施建设</t>
  </si>
  <si>
    <t xml:space="preserve">     市政设施建设</t>
  </si>
  <si>
    <t xml:space="preserve">     重大区域规划基础设施建设</t>
  </si>
  <si>
    <t xml:space="preserve">     其他基础设施建设</t>
  </si>
  <si>
    <t xml:space="preserve">   抗疫相关支出</t>
  </si>
  <si>
    <t xml:space="preserve">     减免房租补贴</t>
  </si>
  <si>
    <t xml:space="preserve">     重点企业贷款贴息</t>
  </si>
  <si>
    <t xml:space="preserve">     创业担保贷款贴息</t>
  </si>
  <si>
    <t xml:space="preserve">     援企稳岗补贴</t>
  </si>
  <si>
    <t xml:space="preserve">     困难群众基本生活补助</t>
  </si>
  <si>
    <t xml:space="preserve">     其他抗疫相关支出</t>
  </si>
  <si>
    <t>本级支出合计</t>
  </si>
  <si>
    <t>政府性基金预算调出资金</t>
  </si>
  <si>
    <t>表十二</t>
  </si>
  <si>
    <t>2020年广元市朝天区政府性基金预算收支执行情况平衡表</t>
  </si>
  <si>
    <t>收 入</t>
  </si>
  <si>
    <t>支 出</t>
  </si>
  <si>
    <t>政府性基金预算收入</t>
  </si>
  <si>
    <t>政府性基金预算支出</t>
  </si>
  <si>
    <t>政府性基金预算上级补助收入</t>
  </si>
  <si>
    <t>政府性基金预算补助下级支出</t>
  </si>
  <si>
    <t>政府性基金预算下级上解收入</t>
  </si>
  <si>
    <t>政府性基金预算上解上级支出</t>
  </si>
  <si>
    <t>待偿债置换专项债券上年结余</t>
  </si>
  <si>
    <t>政府性基金预算上年结余</t>
  </si>
  <si>
    <t>政府性基金预算调入资金</t>
  </si>
  <si>
    <t xml:space="preserve">  一般公共预算调入</t>
  </si>
  <si>
    <t xml:space="preserve">  其他调入资金</t>
  </si>
  <si>
    <t xml:space="preserve">  地方政府专项债务还本支出</t>
  </si>
  <si>
    <t xml:space="preserve">    专项债务收入</t>
  </si>
  <si>
    <t xml:space="preserve">  地方政府专项债务转贷收入</t>
  </si>
  <si>
    <t>政府性基金预算省补助计划单列市收入</t>
  </si>
  <si>
    <t>政府性基金预算计划单列市上解省支出</t>
  </si>
  <si>
    <t>政府性基金预算计划单列市上解省收入</t>
  </si>
  <si>
    <t>政府性基金预算省补助计划单列市支出</t>
  </si>
  <si>
    <t>表十三</t>
  </si>
  <si>
    <t>2021年广元市朝天区政府性基金预算收入预算（草案）表</t>
  </si>
  <si>
    <t xml:space="preserve">    　政府性基金补助收入</t>
  </si>
  <si>
    <t xml:space="preserve">    　政府性基金上解收入</t>
  </si>
  <si>
    <t>表十四</t>
  </si>
  <si>
    <t>2021年广元市朝天区政府性基金预算支出预算（草案）表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</si>
  <si>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</si>
  <si>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</si>
  <si>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</si>
  <si>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</si>
  <si>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</si>
  <si>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 xml:space="preserve">    其他政府性基金支出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</si>
  <si>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</si>
  <si>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</si>
  <si>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</si>
  <si>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</si>
  <si>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</si>
  <si>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</si>
  <si>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</si>
  <si>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</si>
  <si>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</si>
  <si>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用于城乡医疗救助的彩票公益金支出</t>
  </si>
  <si>
    <t xml:space="preserve">      用于其他社会公益事业的彩票公益金支出</t>
  </si>
  <si>
    <t>十、债务还本支出</t>
  </si>
  <si>
    <t>十一、债务付息支出</t>
  </si>
  <si>
    <t>表十五</t>
  </si>
  <si>
    <t>2020年朝天区地方政府专项债务余额情况表</t>
  </si>
  <si>
    <t>表十六</t>
  </si>
  <si>
    <t>2020年朝天区地方政府专项债务限额情况表</t>
  </si>
  <si>
    <t>表十七</t>
  </si>
  <si>
    <t>2020年广元市朝天区国有资本经营预算收入执行情况表</t>
  </si>
  <si>
    <t>项      目</t>
  </si>
  <si>
    <t>一、利润收入</t>
  </si>
  <si>
    <t xml:space="preserve">    金融企业利润收入</t>
  </si>
  <si>
    <t xml:space="preserve">    石油石化企业利润收入</t>
  </si>
  <si>
    <t xml:space="preserve">    电力企业利润收入</t>
  </si>
  <si>
    <t xml:space="preserve">    地质勘查企业利润收入</t>
  </si>
  <si>
    <t xml:space="preserve">    卫生体育福利企业利润收入</t>
  </si>
  <si>
    <t xml:space="preserve">    教育文化广播企业利润收入</t>
  </si>
  <si>
    <t xml:space="preserve">    其他国有资本经营预算企业利润收入</t>
  </si>
  <si>
    <t>二、股利、股息收入</t>
  </si>
  <si>
    <t xml:space="preserve">    国有控股公司股利、股息收入</t>
  </si>
  <si>
    <t xml:space="preserve">    国有参股公司股利、股息收入</t>
  </si>
  <si>
    <t xml:space="preserve">    其他国有资本经营预算企业股利、股息收入</t>
  </si>
  <si>
    <t>三、产权转让收入</t>
  </si>
  <si>
    <t xml:space="preserve">    国有股权、股份转让收入</t>
  </si>
  <si>
    <t xml:space="preserve">    国有独资企业产权转让收入</t>
  </si>
  <si>
    <t xml:space="preserve">    其他国有资本经营预算企业产权转让收入</t>
  </si>
  <si>
    <t>四、其他收入</t>
  </si>
  <si>
    <t xml:space="preserve">    其他国有资本经营预算收入</t>
  </si>
  <si>
    <t>表十八</t>
  </si>
  <si>
    <t>2020年广元市朝天区国有资本经营预算支出执行情况表</t>
  </si>
  <si>
    <t xml:space="preserve">国有资本经营预算支出 </t>
  </si>
  <si>
    <t xml:space="preserve">    解决历史遗留问题及改革成本支出</t>
  </si>
  <si>
    <t xml:space="preserve">       厂办大集体改革支出</t>
  </si>
  <si>
    <t xml:space="preserve">       “三供一业”移交补助支出</t>
  </si>
  <si>
    <t xml:space="preserve">       国有企业办职教幼教补助支出</t>
  </si>
  <si>
    <t xml:space="preserve">       国有企业改革成本支出</t>
  </si>
  <si>
    <t xml:space="preserve">       其他解决历史遗留问题及改革成本支出</t>
  </si>
  <si>
    <t xml:space="preserve">    国有企业资本金注入</t>
  </si>
  <si>
    <t xml:space="preserve">       国有经济结构调整支出   </t>
  </si>
  <si>
    <t xml:space="preserve">       公益性设施投资支出</t>
  </si>
  <si>
    <t xml:space="preserve">       前瞻性战略性产业发展支出</t>
  </si>
  <si>
    <t xml:space="preserve">       其他国有企业资本金注入</t>
  </si>
  <si>
    <t xml:space="preserve">    国有企业政策性补贴</t>
  </si>
  <si>
    <t xml:space="preserve">       国有企业政策性补贴</t>
  </si>
  <si>
    <t xml:space="preserve">    金融国有资本经营预算支出</t>
  </si>
  <si>
    <t xml:space="preserve">       资本性支出</t>
  </si>
  <si>
    <t xml:space="preserve">       改革性支出</t>
  </si>
  <si>
    <t xml:space="preserve">       其他金融国有资本经营预算支出</t>
  </si>
  <si>
    <t xml:space="preserve">    其他国有资本经营预算支出</t>
  </si>
  <si>
    <t xml:space="preserve">       其他国有资本经营预算支出</t>
  </si>
  <si>
    <t>支出合计</t>
  </si>
  <si>
    <t>表十九</t>
  </si>
  <si>
    <t>2021年广元市朝天区国有资本经营收入预算（草案）表</t>
  </si>
  <si>
    <t>表二十</t>
  </si>
  <si>
    <t>2021年广元市朝天区国有资本经营支出预算（草案）表</t>
  </si>
  <si>
    <t>表二十一</t>
  </si>
  <si>
    <t>2020年广元市朝天区社会保险基金预算收入执行情况表</t>
  </si>
  <si>
    <t>项  目</t>
  </si>
  <si>
    <r>
      <t>累计占预算</t>
    </r>
    <r>
      <rPr>
        <sz val="10"/>
        <rFont val="Times New Roman"/>
        <family val="1"/>
      </rPr>
      <t>%</t>
    </r>
  </si>
  <si>
    <t>一、企业职工基本养老保险基金收入</t>
  </si>
  <si>
    <t xml:space="preserve">    其中：基本养老保险费收入</t>
  </si>
  <si>
    <t xml:space="preserve">          基本养老保险基金财政补贴收入</t>
  </si>
  <si>
    <t xml:space="preserve">          其他基本养老保险基金收入</t>
  </si>
  <si>
    <t>二、失业保险基金收入</t>
  </si>
  <si>
    <t xml:space="preserve">    其中：失业保险费收入</t>
  </si>
  <si>
    <t xml:space="preserve">          失业保险基金财政补贴收入</t>
  </si>
  <si>
    <t xml:space="preserve">          其他失业保险基金收入</t>
  </si>
  <si>
    <t>三、城镇职工基本医疗保险基金收入</t>
  </si>
  <si>
    <t xml:space="preserve">    其中：基本医疗保险费收入</t>
  </si>
  <si>
    <t xml:space="preserve">          基本医疗保险基金财政补贴收入</t>
  </si>
  <si>
    <t xml:space="preserve">          其他基本医疗保险基金收入</t>
  </si>
  <si>
    <t>四、工伤保险基金收入</t>
  </si>
  <si>
    <t xml:space="preserve">    其中：工伤保险费收入</t>
  </si>
  <si>
    <t xml:space="preserve">          工伤保险基金财政补贴收入</t>
  </si>
  <si>
    <t xml:space="preserve">          其他工伤保险基金收入</t>
  </si>
  <si>
    <r>
      <t>五、生育保险基金</t>
    </r>
    <r>
      <rPr>
        <sz val="10"/>
        <color indexed="8"/>
        <rFont val="宋体"/>
        <family val="0"/>
      </rPr>
      <t>收入</t>
    </r>
  </si>
  <si>
    <t xml:space="preserve">    其中：生育保险费收入</t>
  </si>
  <si>
    <t xml:space="preserve">          生育保险基金财政补贴收入</t>
  </si>
  <si>
    <t xml:space="preserve">          其他生育保险基金收入</t>
  </si>
  <si>
    <r>
      <t>六、城乡居民基本医疗保险基金</t>
    </r>
    <r>
      <rPr>
        <sz val="10"/>
        <color indexed="8"/>
        <rFont val="宋体"/>
        <family val="0"/>
      </rPr>
      <t>收入</t>
    </r>
  </si>
  <si>
    <t xml:space="preserve">    其中：城乡居民基本医疗保险基金财政补贴收入</t>
  </si>
  <si>
    <r>
      <t>七、城乡居民基本养老保险基金</t>
    </r>
    <r>
      <rPr>
        <sz val="10"/>
        <color indexed="8"/>
        <rFont val="宋体"/>
        <family val="0"/>
      </rPr>
      <t>收入</t>
    </r>
  </si>
  <si>
    <t>社会保险基金收入合计</t>
  </si>
  <si>
    <t>表二十二</t>
  </si>
  <si>
    <t>2020年广元市朝天区社会保险基金预算支出执行情况表</t>
  </si>
  <si>
    <t>一、企业职工基本养老保险基金支出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</si>
  <si>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</si>
  <si>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</si>
  <si>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</si>
  <si>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其他基本养老保险基金支出</t>
  </si>
  <si>
    <t>二、失业保险基金支出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</si>
  <si>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</si>
  <si>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</si>
  <si>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</si>
  <si>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</si>
  <si>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>三、城镇职工基本医疗保险基金支出</t>
  </si>
  <si>
    <t xml:space="preserve">    其中：基本医疗保险统筹基金待遇支出</t>
  </si>
  <si>
    <t xml:space="preserve">          医疗保险个人账户基金待遇支出</t>
  </si>
  <si>
    <t xml:space="preserve">          其他基本医疗保险基金支出</t>
  </si>
  <si>
    <t>四、工伤保险基金支出</t>
  </si>
  <si>
    <t xml:space="preserve">    其中：工伤保险待遇</t>
  </si>
  <si>
    <t xml:space="preserve">          其他工伤保险基金支出</t>
  </si>
  <si>
    <r>
      <t>五、生育保险基金</t>
    </r>
    <r>
      <rPr>
        <sz val="10"/>
        <color indexed="8"/>
        <rFont val="宋体"/>
        <family val="0"/>
      </rPr>
      <t>支出</t>
    </r>
  </si>
  <si>
    <t xml:space="preserve">    其中：生育保险金</t>
  </si>
  <si>
    <t xml:space="preserve">          其他生育保险基金支出</t>
  </si>
  <si>
    <r>
      <t>七、城乡居民基本养老保险基金</t>
    </r>
    <r>
      <rPr>
        <sz val="10"/>
        <color indexed="8"/>
        <rFont val="宋体"/>
        <family val="0"/>
      </rPr>
      <t>支出</t>
    </r>
  </si>
  <si>
    <t>社会保险基金支出合计</t>
  </si>
  <si>
    <t>表二十三</t>
  </si>
  <si>
    <t>2020年广元市朝天区社会保险基金预算结余执行情况表</t>
  </si>
  <si>
    <t>一、企业职工基本养老保险基金本年收支结余</t>
  </si>
  <si>
    <t>　　企业职工基本养老保险基金年末滚存结余</t>
  </si>
  <si>
    <t>二、失业保险基金本年收支结余</t>
  </si>
  <si>
    <t>　　失业保险基金年末滚存结余</t>
  </si>
  <si>
    <t>三、城镇职工基本医疗保险基金本年收支结余</t>
  </si>
  <si>
    <t>　　城镇职工基本医疗保险基金年末滚存结余</t>
  </si>
  <si>
    <t>四、工伤保险基金本年收支结余</t>
  </si>
  <si>
    <t>　　工伤保险基金年末滚存结余</t>
  </si>
  <si>
    <r>
      <t>五、生育保险基金</t>
    </r>
    <r>
      <rPr>
        <sz val="10"/>
        <color indexed="8"/>
        <rFont val="宋体"/>
        <family val="0"/>
      </rPr>
      <t>本年收支结余</t>
    </r>
  </si>
  <si>
    <t>　　生育保险基金年末滚存结余</t>
  </si>
  <si>
    <r>
      <t>六、居民基本医疗保险基金</t>
    </r>
    <r>
      <rPr>
        <sz val="10"/>
        <color indexed="8"/>
        <rFont val="宋体"/>
        <family val="0"/>
      </rPr>
      <t>本年收支结余</t>
    </r>
  </si>
  <si>
    <t xml:space="preserve">    居民基本医疗保险基金年末滚存结余</t>
  </si>
  <si>
    <t>　　(一)新型农村合作医疗基金本年收支结余</t>
  </si>
  <si>
    <t>　　　　新型农村合作医疗基金年末滚存结余</t>
  </si>
  <si>
    <t>　　(二)城镇居民基本医疗保险基金本年收支结余</t>
  </si>
  <si>
    <t>　　　　城镇居民基本医疗保险基金年末滚存结余</t>
  </si>
  <si>
    <t>　　(三)城乡居民基本医疗保险基金本年收支结余</t>
  </si>
  <si>
    <t>　　　　城乡居民基本医疗保险基金年末滚存结余</t>
  </si>
  <si>
    <r>
      <t>七、城乡居民基本养老保险基金</t>
    </r>
    <r>
      <rPr>
        <sz val="10"/>
        <color indexed="8"/>
        <rFont val="宋体"/>
        <family val="0"/>
      </rPr>
      <t>本年收支结余</t>
    </r>
  </si>
  <si>
    <t>　　城乡居民基本养老保险基金年末滚存结余</t>
  </si>
  <si>
    <t>社会保险基金本年收支结余</t>
  </si>
  <si>
    <t>社会保险基金年末滚存结余</t>
  </si>
  <si>
    <t>表二十四</t>
  </si>
  <si>
    <t>2021年广元市朝天区社会保险基金收入预算（草案）表</t>
  </si>
  <si>
    <t>表二十五</t>
  </si>
  <si>
    <t>2021年广元市朝天区社会保险基金支出预算（草案）表</t>
  </si>
  <si>
    <t>表二十六</t>
  </si>
  <si>
    <t>2021年广元市朝天区社会保险基金结余预算（草案）表</t>
  </si>
  <si>
    <t>六、城乡居民基本医疗保险基金本年收支结余</t>
  </si>
  <si>
    <t xml:space="preserve">    城乡居民基本医疗保险基金年末滚存结余</t>
  </si>
  <si>
    <t>表二十七</t>
  </si>
  <si>
    <t>预算项目支出绩效目标申报表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</si>
  <si>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2021</t>
    </r>
    <r>
      <rPr>
        <sz val="12"/>
        <rFont val="宋体"/>
        <family val="0"/>
      </rPr>
      <t>年度）</t>
    </r>
  </si>
  <si>
    <t>填报单位（盖章）：朝天区卫生健康局</t>
  </si>
  <si>
    <t>项目名称</t>
  </si>
  <si>
    <t xml:space="preserve">卫生健康（计划生育）省级补助资金 </t>
  </si>
  <si>
    <t>项目属性</t>
  </si>
  <si>
    <r>
      <rPr>
        <sz val="10"/>
        <rFont val="宋体"/>
        <family val="0"/>
      </rPr>
      <t xml:space="preserve">□新增项目   </t>
    </r>
    <r>
      <rPr>
        <sz val="10"/>
        <rFont val="Wingdings"/>
        <family val="0"/>
      </rPr>
      <t>þ</t>
    </r>
    <r>
      <rPr>
        <sz val="10"/>
        <rFont val="宋体"/>
        <family val="0"/>
      </rPr>
      <t>延续项目</t>
    </r>
  </si>
  <si>
    <t>预算单位</t>
  </si>
  <si>
    <t>朝天区卫生健康局</t>
  </si>
  <si>
    <t>项目口径</t>
  </si>
  <si>
    <r>
      <rPr>
        <sz val="10"/>
        <rFont val="Wingdings"/>
        <family val="0"/>
      </rPr>
      <t>þ</t>
    </r>
    <r>
      <rPr>
        <sz val="10"/>
        <rFont val="宋体"/>
        <family val="0"/>
      </rPr>
      <t>经常性   □阶段性   □一次性</t>
    </r>
  </si>
  <si>
    <t>项目资金
（元）</t>
  </si>
  <si>
    <t>年度资金总额：</t>
  </si>
  <si>
    <t xml:space="preserve">    其中：一般公共预算</t>
  </si>
  <si>
    <t xml:space="preserve">          政府性基金预算</t>
  </si>
  <si>
    <t xml:space="preserve">          国有资本经营预算</t>
  </si>
  <si>
    <t xml:space="preserve">          社会保险基金预算</t>
  </si>
  <si>
    <t>总体目标</t>
  </si>
  <si>
    <t>年度目标</t>
  </si>
  <si>
    <t xml:space="preserve">实施计划生育家庭特奖励扶助、特别扶助、独生子女父母奖励、计生特困家庭补助、并发症补助以及计生通等补助制度，缓解计划生育特殊家庭在生产、生活、医疗和养老等方面的困难，保障和改善民生，促进社会和谐。
</t>
  </si>
  <si>
    <t>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</si>
  <si>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</si>
  <si>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</si>
  <si>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</si>
  <si>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</si>
  <si>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</si>
  <si>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</si>
  <si>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农村部分计划生育家庭奖励人数</t>
  </si>
  <si>
    <t>5589人</t>
  </si>
  <si>
    <t>扶助独生子女伤残家庭人数</t>
  </si>
  <si>
    <t>34人</t>
  </si>
  <si>
    <t>扶助独生子女死亡家庭人数</t>
  </si>
  <si>
    <t>94人</t>
  </si>
  <si>
    <t>独生子女父母奖励补助人数</t>
  </si>
  <si>
    <t>1141人</t>
  </si>
  <si>
    <t>计划生育手术并发症人数</t>
  </si>
  <si>
    <t>质量指标</t>
  </si>
  <si>
    <t>计划生育专项补助资金到位率</t>
  </si>
  <si>
    <t>计划生育专项补助资金支付率</t>
  </si>
  <si>
    <t>新申报人员审核合格率</t>
  </si>
  <si>
    <t>时效指标</t>
  </si>
  <si>
    <t>计划生育专项补助资金兑现及时率</t>
  </si>
  <si>
    <t>成本指标</t>
  </si>
  <si>
    <t>农村部分计划生育家庭奖励资金</t>
  </si>
  <si>
    <t>39.62万元</t>
  </si>
  <si>
    <t>农村部分计划生育特别扶助资金</t>
  </si>
  <si>
    <t>31.98万元</t>
  </si>
  <si>
    <t>独生子女父母奖励资金</t>
  </si>
  <si>
    <t>11.29万元</t>
  </si>
  <si>
    <t>计划生育手术并发症补助资金</t>
  </si>
  <si>
    <t>6.7万元</t>
  </si>
  <si>
    <t>效益指标</t>
  </si>
  <si>
    <t>社会效益指标</t>
  </si>
  <si>
    <t>家庭发展能力</t>
  </si>
  <si>
    <t>提升</t>
  </si>
  <si>
    <t>社会稳定水平</t>
  </si>
  <si>
    <t>提高</t>
  </si>
  <si>
    <t>可持续影响指标</t>
  </si>
  <si>
    <t>保障和改善民生</t>
  </si>
  <si>
    <t>增强</t>
  </si>
  <si>
    <t>满意度指标</t>
  </si>
  <si>
    <t>群众满意度</t>
  </si>
  <si>
    <r>
      <rPr>
        <sz val="10"/>
        <rFont val="Arial"/>
        <family val="0"/>
      </rPr>
      <t>≥</t>
    </r>
    <r>
      <rPr>
        <sz val="10"/>
        <rFont val="宋体"/>
        <family val="0"/>
      </rPr>
      <t>95%</t>
    </r>
  </si>
  <si>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 xml:space="preserve"> 2021</t>
    </r>
    <r>
      <rPr>
        <sz val="12"/>
        <color indexed="8"/>
        <rFont val="宋体"/>
        <family val="0"/>
      </rPr>
      <t>年度）</t>
    </r>
  </si>
  <si>
    <t>填报单位（盖章）：广元市朝天区林业局</t>
  </si>
  <si>
    <t xml:space="preserve"> 森林防火队伍建设及防火物资采购</t>
  </si>
  <si>
    <t>√新增项目   □延续项目</t>
  </si>
  <si>
    <t>广元市朝天区林业局</t>
  </si>
  <si>
    <t>□经常性   □阶段性  √ 一次性</t>
  </si>
  <si>
    <t xml:space="preserve">建立森林消防专业队伍1支（50人）、配备科学装备；建设完善森林火灾监测系统一套；采购防火物质一批。           
</t>
  </si>
  <si>
    <t>建立森林消防专业队伍</t>
  </si>
  <si>
    <t>1支</t>
  </si>
  <si>
    <t>建设完善森林火灾监测系统</t>
  </si>
  <si>
    <t xml:space="preserve">一套
</t>
  </si>
  <si>
    <t>采购防火物质</t>
  </si>
  <si>
    <t>一批</t>
  </si>
  <si>
    <t>森林消防专业队伍队员素质</t>
  </si>
  <si>
    <t>优良</t>
  </si>
  <si>
    <t>建设完善森林火灾监测系统质量</t>
  </si>
  <si>
    <t>合格</t>
  </si>
  <si>
    <t>防火物资质量</t>
  </si>
  <si>
    <t>2021年度10月底前</t>
  </si>
  <si>
    <t>2021年度12月底前</t>
  </si>
  <si>
    <t>100000元</t>
  </si>
  <si>
    <t>300000元</t>
  </si>
  <si>
    <t>经济效益指标</t>
  </si>
  <si>
    <t>森林火灾损失率</t>
  </si>
  <si>
    <t>≤0.1‰</t>
  </si>
  <si>
    <t>保护群众生命财产效果</t>
  </si>
  <si>
    <t xml:space="preserve">显著
</t>
  </si>
  <si>
    <t>生态效益指标</t>
  </si>
  <si>
    <t>稳定森林覆盖率效果</t>
  </si>
  <si>
    <t>明显</t>
  </si>
  <si>
    <t>保持生态优良</t>
  </si>
  <si>
    <t>长期</t>
  </si>
  <si>
    <t>公众满意度</t>
  </si>
  <si>
    <t>≥95%</t>
  </si>
  <si>
    <t>林区农户满意度</t>
  </si>
  <si>
    <t>填报单位（盖章）：广元市朝天区公路养护段</t>
  </si>
  <si>
    <t>农村公路养护经费</t>
  </si>
  <si>
    <t>广元市朝天区公路养护段</t>
  </si>
  <si>
    <t>朝天区农村公路通行条件和路域环境基本改善，抗灾能力提升，列养率达到100%，年均养护工程比例不低于5%，中等及以上农村公路占比不低于75%。</t>
  </si>
  <si>
    <t>县道养护距离</t>
  </si>
  <si>
    <t>541.602公里</t>
  </si>
  <si>
    <t>乡道养护距离</t>
  </si>
  <si>
    <t>752.933公里</t>
  </si>
  <si>
    <t>村道养护距离</t>
  </si>
  <si>
    <t>1464.089公里</t>
  </si>
  <si>
    <t>隧道养护距离</t>
  </si>
  <si>
    <t>2474.6延米</t>
  </si>
  <si>
    <t>保持公路及其设施的完好率</t>
  </si>
  <si>
    <t>≧95%</t>
  </si>
  <si>
    <t>2021年完成阶段目标</t>
  </si>
  <si>
    <t>完成成本</t>
  </si>
  <si>
    <t>962万元</t>
  </si>
  <si>
    <t>公路通行条件和路域环境基本改善</t>
  </si>
  <si>
    <t>抗灾能力提升</t>
  </si>
  <si>
    <t>农村公路治理体系全面完善，治理能力全面提高</t>
  </si>
  <si>
    <t>实施区域通行人员满意度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</si>
</sst>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(* #,##0_);_(* \(#,##0\);_(* &quot;-&quot;_);_(@_)"/>
    <numFmt numFmtId="178" formatCode="_-* #,##0_-;\-* #,##0_-;_-* &quot;-&quot;_-;_-@_-"/>
    <numFmt numFmtId="179" formatCode="0.00_ "/>
    <numFmt numFmtId="180" formatCode="0.00_);[Red]\(0.00\)"/>
    <numFmt numFmtId="181" formatCode="#,##0_ "/>
    <numFmt numFmtId="182" formatCode="#,##0.00_ "/>
    <numFmt numFmtId="183" formatCode="0_ "/>
    <numFmt numFmtId="184" formatCode="0_ ;[Red]\-0\ "/>
    <numFmt numFmtId="185" formatCode="0_);[Red]\(0\)"/>
  </numFmts>
  <fonts count="61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8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color indexed="8"/>
      <name val="黑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Wingdings"/>
      <family val="0"/>
    </font>
    <font>
      <sz val="9"/>
      <color indexed="8"/>
      <name val="宋体"/>
      <family val="0"/>
    </font>
    <font>
      <sz val="10"/>
      <name val="Arial"/>
      <family val="0"/>
    </font>
    <font>
      <b/>
      <sz val="16"/>
      <name val="方正大标宋简体"/>
      <family val="0"/>
    </font>
    <font>
      <sz val="9"/>
      <name val="宋体"/>
      <family val="0"/>
    </font>
    <font>
      <b/>
      <sz val="10"/>
      <name val="黑体"/>
      <family val="0"/>
    </font>
    <font>
      <b/>
      <sz val="12"/>
      <name val="宋体"/>
      <family val="0"/>
    </font>
    <font>
      <b/>
      <sz val="20"/>
      <name val="方正大标宋简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20"/>
      <name val="方正小标宋简体"/>
      <family val="0"/>
    </font>
    <font>
      <sz val="12"/>
      <name val="Arial Narrow"/>
      <family val="0"/>
    </font>
    <font>
      <b/>
      <sz val="18"/>
      <name val="方正大标宋简体"/>
      <family val="0"/>
    </font>
    <font>
      <b/>
      <sz val="20"/>
      <name val="方正小标宋简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2"/>
      <name val="黑体"/>
      <family val="0"/>
    </font>
    <font>
      <b/>
      <sz val="20"/>
      <name val="宋体"/>
      <family val="0"/>
    </font>
    <font>
      <sz val="10"/>
      <name val="黑体"/>
      <family val="0"/>
    </font>
    <font>
      <b/>
      <sz val="10"/>
      <name val="方正大标宋简体"/>
      <family val="0"/>
    </font>
    <font>
      <b/>
      <sz val="22"/>
      <name val="方正大标宋简体"/>
      <family val="0"/>
    </font>
    <font>
      <sz val="14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2"/>
      <name val="Times New Roman"/>
      <family val="1"/>
    </font>
    <font>
      <sz val="11"/>
      <color indexed="60"/>
      <name val="宋体"/>
      <family val="0"/>
    </font>
    <font>
      <sz val="10"/>
      <color indexed="8"/>
      <name val="Arial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0"/>
      <name val="MS Sans Serif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2"/>
      <name val="仿宋_GB2312"/>
      <family val="0"/>
    </font>
    <font>
      <sz val="12"/>
      <name val="Courier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7"/>
      <name val="Small Fonts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9"/>
      <color theme="1"/>
      <name val="宋体"/>
      <family val="0"/>
    </font>
    <font>
      <sz val="9"/>
      <color rgb="FF00000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</borders>
  <cellStyleXfs count="1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0">
      <alignment/>
      <protection/>
    </xf>
    <xf numFmtId="0" fontId="50" fillId="0" borderId="0">
      <alignment/>
      <protection/>
    </xf>
    <xf numFmtId="178" fontId="0" fillId="0" borderId="0" applyFont="0" applyFill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1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24" fillId="0" borderId="0">
      <alignment vertical="center"/>
      <protection/>
    </xf>
    <xf numFmtId="0" fontId="44" fillId="0" borderId="2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53" fillId="3" borderId="3" applyNumberFormat="0" applyAlignment="0" applyProtection="0"/>
    <xf numFmtId="0" fontId="55" fillId="4" borderId="0" applyNumberFormat="0" applyBorder="0" applyAlignment="0" applyProtection="0"/>
    <xf numFmtId="0" fontId="34" fillId="5" borderId="0" applyNumberFormat="0" applyBorder="0" applyAlignment="0" applyProtection="0"/>
    <xf numFmtId="0" fontId="24" fillId="6" borderId="0" applyNumberFormat="0" applyBorder="0" applyAlignment="0" applyProtection="0"/>
    <xf numFmtId="0" fontId="42" fillId="7" borderId="0" applyNumberFormat="0" applyBorder="0" applyAlignment="0" applyProtection="0"/>
    <xf numFmtId="0" fontId="34" fillId="6" borderId="0" applyNumberFormat="0" applyBorder="0" applyAlignment="0" applyProtection="0"/>
    <xf numFmtId="0" fontId="0" fillId="0" borderId="0">
      <alignment vertical="center"/>
      <protection/>
    </xf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34" fillId="9" borderId="0" applyNumberFormat="0" applyBorder="0" applyAlignment="0" applyProtection="0"/>
    <xf numFmtId="0" fontId="0" fillId="0" borderId="0">
      <alignment vertical="center"/>
      <protection/>
    </xf>
    <xf numFmtId="0" fontId="42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40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14" fillId="0" borderId="0">
      <alignment/>
      <protection/>
    </xf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34" fillId="12" borderId="0" applyNumberFormat="0" applyBorder="0" applyAlignment="0" applyProtection="0"/>
    <xf numFmtId="0" fontId="24" fillId="13" borderId="0" applyNumberFormat="0" applyBorder="0" applyAlignment="0" applyProtection="0"/>
    <xf numFmtId="0" fontId="37" fillId="3" borderId="5" applyNumberFormat="0" applyAlignment="0" applyProtection="0"/>
    <xf numFmtId="0" fontId="44" fillId="0" borderId="2" applyNumberFormat="0" applyFill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41" fontId="0" fillId="0" borderId="0" applyFont="0" applyFill="0" applyBorder="0" applyAlignment="0" applyProtection="0"/>
    <xf numFmtId="0" fontId="34" fillId="16" borderId="0" applyNumberFormat="0" applyBorder="0" applyAlignment="0" applyProtection="0"/>
    <xf numFmtId="0" fontId="54" fillId="0" borderId="0" applyNumberFormat="0" applyFill="0" applyBorder="0" applyAlignment="0" applyProtection="0"/>
    <xf numFmtId="0" fontId="46" fillId="0" borderId="0">
      <alignment/>
      <protection/>
    </xf>
    <xf numFmtId="0" fontId="53" fillId="3" borderId="3" applyNumberFormat="0" applyAlignment="0" applyProtection="0"/>
    <xf numFmtId="0" fontId="24" fillId="17" borderId="0" applyNumberFormat="0" applyBorder="0" applyAlignment="0" applyProtection="0"/>
    <xf numFmtId="0" fontId="55" fillId="4" borderId="0" applyNumberFormat="0" applyBorder="0" applyAlignment="0" applyProtection="0"/>
    <xf numFmtId="44" fontId="0" fillId="0" borderId="0" applyFont="0" applyFill="0" applyBorder="0" applyAlignment="0" applyProtection="0"/>
    <xf numFmtId="0" fontId="34" fillId="16" borderId="0" applyNumberFormat="0" applyBorder="0" applyAlignment="0" applyProtection="0"/>
    <xf numFmtId="0" fontId="51" fillId="0" borderId="6" applyNumberFormat="0" applyFill="0" applyAlignment="0" applyProtection="0"/>
    <xf numFmtId="0" fontId="24" fillId="8" borderId="0" applyNumberFormat="0" applyBorder="0" applyAlignment="0" applyProtection="0"/>
    <xf numFmtId="0" fontId="0" fillId="0" borderId="0">
      <alignment/>
      <protection/>
    </xf>
    <xf numFmtId="37" fontId="56" fillId="0" borderId="0">
      <alignment/>
      <protection/>
    </xf>
    <xf numFmtId="4" fontId="46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47" fillId="19" borderId="7" applyNumberFormat="0" applyAlignment="0" applyProtection="0"/>
    <xf numFmtId="0" fontId="24" fillId="17" borderId="0" applyNumberFormat="0" applyBorder="0" applyAlignment="0" applyProtection="0"/>
    <xf numFmtId="0" fontId="24" fillId="2" borderId="0" applyNumberFormat="0" applyBorder="0" applyAlignment="0" applyProtection="0"/>
    <xf numFmtId="0" fontId="41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0" fillId="0" borderId="4" applyNumberFormat="0" applyFill="0" applyAlignment="0" applyProtection="0"/>
    <xf numFmtId="0" fontId="24" fillId="20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>
      <alignment/>
      <protection/>
    </xf>
    <xf numFmtId="0" fontId="24" fillId="1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1" applyNumberFormat="0" applyFill="0" applyAlignment="0" applyProtection="0"/>
    <xf numFmtId="0" fontId="39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36" fillId="0" borderId="8" applyNumberFormat="0" applyFill="0" applyAlignment="0" applyProtection="0"/>
    <xf numFmtId="0" fontId="37" fillId="3" borderId="5" applyNumberFormat="0" applyAlignment="0" applyProtection="0"/>
    <xf numFmtId="0" fontId="24" fillId="17" borderId="0" applyNumberFormat="0" applyBorder="0" applyAlignment="0" applyProtection="0"/>
    <xf numFmtId="0" fontId="34" fillId="21" borderId="0" applyNumberFormat="0" applyBorder="0" applyAlignment="0" applyProtection="0"/>
    <xf numFmtId="0" fontId="34" fillId="16" borderId="0" applyNumberFormat="0" applyBorder="0" applyAlignment="0" applyProtection="0"/>
    <xf numFmtId="0" fontId="0" fillId="0" borderId="0">
      <alignment/>
      <protection/>
    </xf>
    <xf numFmtId="0" fontId="24" fillId="18" borderId="0" applyNumberFormat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4" fillId="15" borderId="0" applyNumberFormat="0" applyBorder="0" applyAlignment="0" applyProtection="0"/>
    <xf numFmtId="0" fontId="34" fillId="5" borderId="0" applyNumberFormat="0" applyBorder="0" applyAlignment="0" applyProtection="0"/>
    <xf numFmtId="0" fontId="0" fillId="0" borderId="0">
      <alignment/>
      <protection/>
    </xf>
    <xf numFmtId="0" fontId="24" fillId="14" borderId="0" applyNumberFormat="0" applyBorder="0" applyAlignment="0" applyProtection="0"/>
    <xf numFmtId="0" fontId="47" fillId="19" borderId="7" applyNumberFormat="0" applyAlignment="0" applyProtection="0"/>
    <xf numFmtId="0" fontId="24" fillId="20" borderId="0" applyNumberFormat="0" applyBorder="0" applyAlignment="0" applyProtection="0"/>
    <xf numFmtId="0" fontId="35" fillId="14" borderId="3" applyNumberFormat="0" applyAlignment="0" applyProtection="0"/>
    <xf numFmtId="0" fontId="36" fillId="0" borderId="8" applyNumberFormat="0" applyFill="0" applyAlignment="0" applyProtection="0"/>
    <xf numFmtId="0" fontId="0" fillId="0" borderId="0">
      <alignment/>
      <protection/>
    </xf>
    <xf numFmtId="0" fontId="0" fillId="22" borderId="9" applyNumberFormat="0" applyFont="0" applyAlignment="0" applyProtection="0"/>
    <xf numFmtId="0" fontId="34" fillId="12" borderId="0" applyNumberFormat="0" applyBorder="0" applyAlignment="0" applyProtection="0"/>
    <xf numFmtId="0" fontId="0" fillId="0" borderId="0">
      <alignment vertical="center"/>
      <protection/>
    </xf>
    <xf numFmtId="0" fontId="34" fillId="6" borderId="0" applyNumberFormat="0" applyBorder="0" applyAlignment="0" applyProtection="0"/>
    <xf numFmtId="0" fontId="24" fillId="2" borderId="0" applyNumberFormat="0" applyBorder="0" applyAlignment="0" applyProtection="0"/>
    <xf numFmtId="0" fontId="0" fillId="0" borderId="0">
      <alignment/>
      <protection/>
    </xf>
    <xf numFmtId="0" fontId="34" fillId="10" borderId="0" applyNumberFormat="0" applyBorder="0" applyAlignment="0" applyProtection="0"/>
    <xf numFmtId="0" fontId="24" fillId="8" borderId="0" applyNumberFormat="0" applyBorder="0" applyAlignment="0" applyProtection="0"/>
    <xf numFmtId="0" fontId="0" fillId="0" borderId="0">
      <alignment/>
      <protection/>
    </xf>
    <xf numFmtId="0" fontId="24" fillId="22" borderId="9" applyNumberFormat="0" applyFont="0" applyAlignment="0" applyProtection="0"/>
    <xf numFmtId="0" fontId="34" fillId="15" borderId="0" applyNumberFormat="0" applyBorder="0" applyAlignment="0" applyProtection="0"/>
    <xf numFmtId="0" fontId="24" fillId="6" borderId="0" applyNumberFormat="0" applyBorder="0" applyAlignment="0" applyProtection="0"/>
    <xf numFmtId="0" fontId="35" fillId="14" borderId="3" applyNumberFormat="0" applyAlignment="0" applyProtection="0"/>
    <xf numFmtId="0" fontId="34" fillId="16" borderId="0" applyNumberFormat="0" applyBorder="0" applyAlignment="0" applyProtection="0"/>
    <xf numFmtId="0" fontId="24" fillId="10" borderId="0" applyNumberFormat="0" applyBorder="0" applyAlignment="0" applyProtection="0"/>
    <xf numFmtId="0" fontId="34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34" fillId="15" borderId="0" applyNumberFormat="0" applyBorder="0" applyAlignment="0" applyProtection="0"/>
    <xf numFmtId="0" fontId="34" fillId="23" borderId="0" applyNumberFormat="0" applyBorder="0" applyAlignment="0" applyProtection="0"/>
    <xf numFmtId="0" fontId="34" fillId="21" borderId="0" applyNumberFormat="0" applyBorder="0" applyAlignment="0" applyProtection="0"/>
    <xf numFmtId="0" fontId="34" fillId="11" borderId="0" applyNumberFormat="0" applyBorder="0" applyAlignment="0" applyProtection="0"/>
  </cellStyleXfs>
  <cellXfs count="548">
    <xf numFmtId="0" fontId="0" fillId="0" borderId="0" xfId="0" applyFont="1" applyAlignment="1">
      <alignment vertical="center"/>
    </xf>
    <xf numFmtId="0" fontId="2" fillId="0" borderId="0" xfId="30" applyFont="1" applyFill="1" applyAlignment="1">
      <alignment horizontal="left" vertical="center"/>
      <protection/>
    </xf>
    <xf numFmtId="0" fontId="3" fillId="0" borderId="0" xfId="38" applyFont="1" applyFill="1" applyBorder="1" applyAlignment="1">
      <alignment horizontal="center" vertical="center" wrapText="1"/>
      <protection/>
    </xf>
    <xf numFmtId="0" fontId="0" fillId="0" borderId="0" xfId="38" applyFont="1" applyFill="1" applyBorder="1" applyAlignment="1">
      <alignment horizontal="center" vertical="center" wrapText="1"/>
      <protection/>
    </xf>
    <xf numFmtId="0" fontId="4" fillId="0" borderId="10" xfId="38" applyFont="1" applyFill="1" applyBorder="1" applyAlignment="1">
      <alignment horizontal="left" vertical="center" wrapText="1"/>
      <protection/>
    </xf>
    <xf numFmtId="0" fontId="5" fillId="0" borderId="11" xfId="38" applyFont="1" applyFill="1" applyBorder="1" applyAlignment="1">
      <alignment horizontal="center" vertical="center" wrapText="1"/>
      <protection/>
    </xf>
    <xf numFmtId="0" fontId="5" fillId="0" borderId="12" xfId="38" applyFont="1" applyFill="1" applyBorder="1" applyAlignment="1">
      <alignment horizontal="center" vertical="center" wrapText="1"/>
      <protection/>
    </xf>
    <xf numFmtId="0" fontId="4" fillId="0" borderId="11" xfId="38" applyFont="1" applyFill="1" applyBorder="1" applyAlignment="1">
      <alignment horizontal="center" vertical="center" wrapText="1"/>
      <protection/>
    </xf>
    <xf numFmtId="0" fontId="4" fillId="0" borderId="13" xfId="38" applyFont="1" applyFill="1" applyBorder="1" applyAlignment="1">
      <alignment horizontal="center" vertical="center" wrapText="1"/>
      <protection/>
    </xf>
    <xf numFmtId="0" fontId="5" fillId="0" borderId="13" xfId="38" applyFont="1" applyFill="1" applyBorder="1" applyAlignment="1">
      <alignment horizontal="center" vertical="center" wrapText="1"/>
      <protection/>
    </xf>
    <xf numFmtId="0" fontId="4" fillId="0" borderId="14" xfId="38" applyFont="1" applyFill="1" applyBorder="1" applyAlignment="1">
      <alignment horizontal="center" vertical="center" wrapText="1"/>
      <protection/>
    </xf>
    <xf numFmtId="0" fontId="5" fillId="0" borderId="15" xfId="38" applyFont="1" applyFill="1" applyBorder="1" applyAlignment="1">
      <alignment horizontal="center" vertical="center" wrapText="1"/>
      <protection/>
    </xf>
    <xf numFmtId="0" fontId="5" fillId="0" borderId="0" xfId="38" applyFont="1" applyFill="1" applyBorder="1" applyAlignment="1">
      <alignment horizontal="center" vertical="center" wrapText="1"/>
      <protection/>
    </xf>
    <xf numFmtId="0" fontId="5" fillId="0" borderId="16" xfId="38" applyFont="1" applyFill="1" applyBorder="1" applyAlignment="1">
      <alignment horizontal="center" vertical="center" wrapText="1"/>
      <protection/>
    </xf>
    <xf numFmtId="0" fontId="4" fillId="0" borderId="14" xfId="38" applyFont="1" applyFill="1" applyBorder="1" applyAlignment="1">
      <alignment horizontal="left" vertical="center" wrapText="1"/>
      <protection/>
    </xf>
    <xf numFmtId="0" fontId="5" fillId="0" borderId="17" xfId="38" applyFont="1" applyFill="1" applyBorder="1" applyAlignment="1">
      <alignment horizontal="center" vertical="center" wrapText="1"/>
      <protection/>
    </xf>
    <xf numFmtId="0" fontId="5" fillId="0" borderId="10" xfId="38" applyFont="1" applyFill="1" applyBorder="1" applyAlignment="1">
      <alignment horizontal="center" vertical="center" wrapText="1"/>
      <protection/>
    </xf>
    <xf numFmtId="0" fontId="5" fillId="0" borderId="18" xfId="38" applyFont="1" applyFill="1" applyBorder="1" applyAlignment="1">
      <alignment horizontal="center" vertical="center" wrapText="1"/>
      <protection/>
    </xf>
    <xf numFmtId="0" fontId="5" fillId="0" borderId="19" xfId="38" applyFont="1" applyFill="1" applyBorder="1" applyAlignment="1">
      <alignment horizontal="center" vertical="center" textRotation="255" wrapText="1" readingOrder="1"/>
      <protection/>
    </xf>
    <xf numFmtId="0" fontId="4" fillId="0" borderId="20" xfId="38" applyFont="1" applyFill="1" applyBorder="1" applyAlignment="1">
      <alignment horizontal="center" vertical="center" wrapText="1"/>
      <protection/>
    </xf>
    <xf numFmtId="0" fontId="5" fillId="0" borderId="21" xfId="38" applyFont="1" applyFill="1" applyBorder="1" applyAlignment="1">
      <alignment horizontal="center" vertical="center" textRotation="255" wrapText="1" readingOrder="1"/>
      <protection/>
    </xf>
    <xf numFmtId="0" fontId="4" fillId="0" borderId="14" xfId="38" applyFont="1" applyFill="1" applyBorder="1" applyAlignment="1">
      <alignment horizontal="left" vertical="top" wrapText="1"/>
      <protection/>
    </xf>
    <xf numFmtId="0" fontId="4" fillId="0" borderId="20" xfId="38" applyFont="1" applyFill="1" applyBorder="1" applyAlignment="1">
      <alignment horizontal="left" vertical="top" wrapText="1"/>
      <protection/>
    </xf>
    <xf numFmtId="0" fontId="5" fillId="0" borderId="19" xfId="38" applyFont="1" applyFill="1" applyBorder="1" applyAlignment="1">
      <alignment horizontal="center" vertical="center" wrapText="1"/>
      <protection/>
    </xf>
    <xf numFmtId="0" fontId="4" fillId="0" borderId="22" xfId="38" applyFont="1" applyFill="1" applyBorder="1" applyAlignment="1">
      <alignment horizontal="center" vertical="center" wrapText="1"/>
      <protection/>
    </xf>
    <xf numFmtId="0" fontId="5" fillId="0" borderId="23" xfId="38" applyFont="1" applyFill="1" applyBorder="1" applyAlignment="1">
      <alignment horizontal="center" vertical="center" wrapText="1"/>
      <protection/>
    </xf>
    <xf numFmtId="0" fontId="4" fillId="0" borderId="15" xfId="38" applyFont="1" applyFill="1" applyBorder="1" applyAlignment="1">
      <alignment horizontal="center" vertical="center" wrapText="1"/>
      <protection/>
    </xf>
    <xf numFmtId="0" fontId="4" fillId="0" borderId="0" xfId="38" applyFont="1" applyFill="1" applyBorder="1" applyAlignment="1">
      <alignment horizontal="center" vertical="center" wrapText="1"/>
      <protection/>
    </xf>
    <xf numFmtId="0" fontId="4" fillId="0" borderId="17" xfId="38" applyFont="1" applyFill="1" applyBorder="1" applyAlignment="1">
      <alignment horizontal="center" vertical="center" wrapText="1"/>
      <protection/>
    </xf>
    <xf numFmtId="0" fontId="4" fillId="0" borderId="10" xfId="38" applyFont="1" applyFill="1" applyBorder="1" applyAlignment="1">
      <alignment horizontal="center" vertical="center" wrapText="1"/>
      <protection/>
    </xf>
    <xf numFmtId="0" fontId="5" fillId="0" borderId="0" xfId="38" applyFont="1" applyFill="1" applyAlignment="1">
      <alignment horizontal="center" vertical="center" wrapText="1"/>
      <protection/>
    </xf>
    <xf numFmtId="0" fontId="4" fillId="0" borderId="0" xfId="38" applyFont="1" applyFill="1" applyAlignment="1">
      <alignment horizontal="center" vertical="center" wrapText="1"/>
      <protection/>
    </xf>
    <xf numFmtId="0" fontId="6" fillId="0" borderId="0" xfId="38" applyFont="1" applyFill="1" applyBorder="1" applyAlignment="1">
      <alignment horizontal="center" vertical="center" wrapText="1"/>
      <protection/>
    </xf>
    <xf numFmtId="0" fontId="7" fillId="0" borderId="0" xfId="38" applyFont="1" applyFill="1" applyBorder="1" applyAlignment="1">
      <alignment horizontal="center" vertical="center" wrapText="1"/>
      <protection/>
    </xf>
    <xf numFmtId="0" fontId="8" fillId="0" borderId="10" xfId="38" applyFont="1" applyFill="1" applyBorder="1" applyAlignment="1">
      <alignment horizontal="left" vertical="center" wrapText="1"/>
      <protection/>
    </xf>
    <xf numFmtId="0" fontId="9" fillId="0" borderId="11" xfId="38" applyFont="1" applyFill="1" applyBorder="1" applyAlignment="1">
      <alignment horizontal="center" vertical="center" wrapText="1"/>
      <protection/>
    </xf>
    <xf numFmtId="0" fontId="9" fillId="0" borderId="12" xfId="38" applyFont="1" applyFill="1" applyBorder="1" applyAlignment="1">
      <alignment horizontal="center" vertical="center" wrapText="1"/>
      <protection/>
    </xf>
    <xf numFmtId="0" fontId="8" fillId="0" borderId="11" xfId="38" applyFont="1" applyFill="1" applyBorder="1" applyAlignment="1">
      <alignment horizontal="center" vertical="center" wrapText="1"/>
      <protection/>
    </xf>
    <xf numFmtId="0" fontId="8" fillId="0" borderId="13" xfId="38" applyFont="1" applyFill="1" applyBorder="1" applyAlignment="1">
      <alignment horizontal="center" vertical="center" wrapText="1"/>
      <protection/>
    </xf>
    <xf numFmtId="0" fontId="9" fillId="0" borderId="13" xfId="38" applyFont="1" applyFill="1" applyBorder="1" applyAlignment="1">
      <alignment horizontal="center" vertical="center" wrapText="1"/>
      <protection/>
    </xf>
    <xf numFmtId="0" fontId="8" fillId="0" borderId="14" xfId="38" applyFont="1" applyFill="1" applyBorder="1" applyAlignment="1">
      <alignment horizontal="center" vertical="center" wrapText="1"/>
      <protection/>
    </xf>
    <xf numFmtId="0" fontId="9" fillId="0" borderId="15" xfId="38" applyFont="1" applyFill="1" applyBorder="1" applyAlignment="1">
      <alignment horizontal="center" vertical="center" wrapText="1"/>
      <protection/>
    </xf>
    <xf numFmtId="0" fontId="9" fillId="0" borderId="0" xfId="38" applyFont="1" applyFill="1" applyBorder="1" applyAlignment="1">
      <alignment horizontal="center" vertical="center" wrapText="1"/>
      <protection/>
    </xf>
    <xf numFmtId="0" fontId="9" fillId="0" borderId="16" xfId="38" applyFont="1" applyFill="1" applyBorder="1" applyAlignment="1">
      <alignment horizontal="center" vertical="center" wrapText="1"/>
      <protection/>
    </xf>
    <xf numFmtId="0" fontId="8" fillId="0" borderId="14" xfId="38" applyFont="1" applyFill="1" applyBorder="1" applyAlignment="1">
      <alignment horizontal="left" vertical="center" wrapText="1"/>
      <protection/>
    </xf>
    <xf numFmtId="0" fontId="9" fillId="0" borderId="17" xfId="38" applyFont="1" applyFill="1" applyBorder="1" applyAlignment="1">
      <alignment horizontal="center" vertical="center" wrapText="1"/>
      <protection/>
    </xf>
    <xf numFmtId="0" fontId="9" fillId="0" borderId="10" xfId="38" applyFont="1" applyFill="1" applyBorder="1" applyAlignment="1">
      <alignment horizontal="center" vertical="center" wrapText="1"/>
      <protection/>
    </xf>
    <xf numFmtId="0" fontId="9" fillId="0" borderId="18" xfId="38" applyFont="1" applyFill="1" applyBorder="1" applyAlignment="1">
      <alignment horizontal="center" vertical="center" wrapText="1"/>
      <protection/>
    </xf>
    <xf numFmtId="0" fontId="9" fillId="0" borderId="19" xfId="38" applyFont="1" applyFill="1" applyBorder="1" applyAlignment="1">
      <alignment horizontal="center" vertical="center" textRotation="255" wrapText="1" readingOrder="1"/>
      <protection/>
    </xf>
    <xf numFmtId="0" fontId="8" fillId="0" borderId="20" xfId="38" applyFont="1" applyFill="1" applyBorder="1" applyAlignment="1">
      <alignment horizontal="center" vertical="center" wrapText="1"/>
      <protection/>
    </xf>
    <xf numFmtId="0" fontId="9" fillId="0" borderId="21" xfId="38" applyFont="1" applyFill="1" applyBorder="1" applyAlignment="1">
      <alignment horizontal="center" vertical="center" textRotation="255" wrapText="1" readingOrder="1"/>
      <protection/>
    </xf>
    <xf numFmtId="0" fontId="8" fillId="0" borderId="14" xfId="38" applyFont="1" applyFill="1" applyBorder="1" applyAlignment="1">
      <alignment horizontal="left" vertical="top" wrapText="1"/>
      <protection/>
    </xf>
    <xf numFmtId="0" fontId="8" fillId="0" borderId="20" xfId="38" applyFont="1" applyFill="1" applyBorder="1" applyAlignment="1">
      <alignment horizontal="left" vertical="top" wrapText="1"/>
      <protection/>
    </xf>
    <xf numFmtId="0" fontId="9" fillId="0" borderId="22" xfId="38" applyFont="1" applyFill="1" applyBorder="1" applyAlignment="1">
      <alignment horizontal="center" vertical="center" wrapText="1"/>
      <protection/>
    </xf>
    <xf numFmtId="0" fontId="8" fillId="0" borderId="22" xfId="38" applyFont="1" applyFill="1" applyBorder="1" applyAlignment="1">
      <alignment horizontal="center" vertical="center" wrapText="1"/>
      <protection/>
    </xf>
    <xf numFmtId="0" fontId="9" fillId="0" borderId="0" xfId="38" applyFont="1" applyFill="1" applyAlignment="1">
      <alignment horizontal="center" vertical="center" wrapText="1"/>
      <protection/>
    </xf>
    <xf numFmtId="0" fontId="8" fillId="0" borderId="0" xfId="38" applyFont="1" applyFill="1" applyAlignment="1">
      <alignment horizontal="center" vertical="center" wrapText="1"/>
      <protection/>
    </xf>
    <xf numFmtId="0" fontId="4" fillId="0" borderId="12" xfId="38" applyFont="1" applyFill="1" applyBorder="1" applyAlignment="1">
      <alignment horizontal="center" vertical="center" wrapText="1"/>
      <protection/>
    </xf>
    <xf numFmtId="0" fontId="10" fillId="0" borderId="11" xfId="38" applyFont="1" applyFill="1" applyBorder="1" applyAlignment="1">
      <alignment horizontal="center" vertical="center" wrapText="1"/>
      <protection/>
    </xf>
    <xf numFmtId="0" fontId="4" fillId="0" borderId="24" xfId="38" applyFont="1" applyFill="1" applyBorder="1" applyAlignment="1">
      <alignment horizontal="center" vertical="center" wrapText="1"/>
      <protection/>
    </xf>
    <xf numFmtId="0" fontId="4" fillId="0" borderId="24" xfId="38" applyFont="1" applyFill="1" applyBorder="1" applyAlignment="1">
      <alignment horizontal="left" vertical="center" wrapText="1"/>
      <protection/>
    </xf>
    <xf numFmtId="0" fontId="4" fillId="0" borderId="14" xfId="38" applyFont="1" applyFill="1" applyBorder="1" applyAlignment="1">
      <alignment vertical="center" wrapText="1"/>
      <protection/>
    </xf>
    <xf numFmtId="0" fontId="4" fillId="0" borderId="20" xfId="38" applyFont="1" applyFill="1" applyBorder="1" applyAlignment="1">
      <alignment vertical="center" wrapText="1"/>
      <protection/>
    </xf>
    <xf numFmtId="0" fontId="4" fillId="0" borderId="24" xfId="38" applyFont="1" applyFill="1" applyBorder="1" applyAlignment="1">
      <alignment vertical="center" wrapText="1"/>
      <protection/>
    </xf>
    <xf numFmtId="0" fontId="4" fillId="0" borderId="24" xfId="38" applyFont="1" applyFill="1" applyBorder="1" applyAlignment="1">
      <alignment horizontal="left" vertical="top" wrapText="1"/>
      <protection/>
    </xf>
    <xf numFmtId="0" fontId="59" fillId="0" borderId="22" xfId="0" applyFont="1" applyFill="1" applyBorder="1" applyAlignment="1">
      <alignment vertical="center" wrapText="1"/>
    </xf>
    <xf numFmtId="0" fontId="60" fillId="0" borderId="22" xfId="0" applyFont="1" applyFill="1" applyBorder="1" applyAlignment="1">
      <alignment horizontal="left" vertical="center" wrapText="1"/>
    </xf>
    <xf numFmtId="9" fontId="4" fillId="0" borderId="14" xfId="38" applyNumberFormat="1" applyFont="1" applyFill="1" applyBorder="1" applyAlignment="1">
      <alignment horizontal="center" vertical="center" wrapText="1"/>
      <protection/>
    </xf>
    <xf numFmtId="0" fontId="59" fillId="0" borderId="22" xfId="0" applyFont="1" applyFill="1" applyBorder="1" applyAlignment="1">
      <alignment horizontal="left" vertical="center" wrapText="1"/>
    </xf>
    <xf numFmtId="0" fontId="4" fillId="0" borderId="22" xfId="38" applyFont="1" applyFill="1" applyBorder="1" applyAlignment="1">
      <alignment vertical="center" wrapText="1"/>
      <protection/>
    </xf>
    <xf numFmtId="9" fontId="12" fillId="0" borderId="14" xfId="38" applyNumberFormat="1" applyFont="1" applyFill="1" applyBorder="1" applyAlignment="1">
      <alignment horizontal="center" vertical="center" wrapText="1"/>
      <protection/>
    </xf>
    <xf numFmtId="0" fontId="4" fillId="0" borderId="0" xfId="38" applyFont="1" applyFill="1" applyAlignment="1">
      <alignment vertical="center" wrapText="1"/>
      <protection/>
    </xf>
    <xf numFmtId="9" fontId="12" fillId="0" borderId="0" xfId="38" applyNumberFormat="1" applyFont="1" applyFill="1" applyAlignment="1">
      <alignment horizontal="center" vertical="center" wrapText="1"/>
      <protection/>
    </xf>
    <xf numFmtId="0" fontId="8" fillId="0" borderId="12" xfId="38" applyFont="1" applyFill="1" applyBorder="1" applyAlignment="1">
      <alignment horizontal="center" vertical="center" wrapText="1"/>
      <protection/>
    </xf>
    <xf numFmtId="0" fontId="9" fillId="0" borderId="19" xfId="38" applyFont="1" applyFill="1" applyBorder="1" applyAlignment="1">
      <alignment horizontal="center" vertical="center" wrapText="1"/>
      <protection/>
    </xf>
    <xf numFmtId="0" fontId="8" fillId="0" borderId="24" xfId="38" applyFont="1" applyFill="1" applyBorder="1" applyAlignment="1">
      <alignment horizontal="center" vertical="center" wrapText="1"/>
      <protection/>
    </xf>
    <xf numFmtId="0" fontId="8" fillId="0" borderId="14" xfId="38" applyFont="1" applyFill="1" applyBorder="1" applyAlignment="1">
      <alignment vertical="center" wrapText="1"/>
      <protection/>
    </xf>
    <xf numFmtId="0" fontId="8" fillId="0" borderId="20" xfId="38" applyFont="1" applyFill="1" applyBorder="1" applyAlignment="1">
      <alignment vertical="center" wrapText="1"/>
      <protection/>
    </xf>
    <xf numFmtId="0" fontId="8" fillId="0" borderId="24" xfId="38" applyFont="1" applyFill="1" applyBorder="1" applyAlignment="1">
      <alignment vertical="center" wrapText="1"/>
      <protection/>
    </xf>
    <xf numFmtId="0" fontId="8" fillId="0" borderId="24" xfId="38" applyFont="1" applyFill="1" applyBorder="1" applyAlignment="1">
      <alignment horizontal="left" vertical="center" wrapText="1"/>
      <protection/>
    </xf>
    <xf numFmtId="0" fontId="8" fillId="0" borderId="24" xfId="38" applyFont="1" applyFill="1" applyBorder="1" applyAlignment="1">
      <alignment horizontal="left" vertical="top" wrapText="1"/>
      <protection/>
    </xf>
    <xf numFmtId="0" fontId="8" fillId="0" borderId="22" xfId="0" applyFont="1" applyFill="1" applyBorder="1" applyAlignment="1">
      <alignment horizontal="center" vertical="center" wrapText="1"/>
    </xf>
    <xf numFmtId="0" fontId="3" fillId="0" borderId="0" xfId="38" applyFont="1" applyFill="1" applyBorder="1" applyAlignment="1">
      <alignment horizontal="center" vertical="center" wrapText="1"/>
      <protection/>
    </xf>
    <xf numFmtId="0" fontId="0" fillId="0" borderId="0" xfId="38" applyFont="1" applyFill="1" applyBorder="1" applyAlignment="1">
      <alignment horizontal="center" vertical="center" wrapText="1"/>
      <protection/>
    </xf>
    <xf numFmtId="0" fontId="5" fillId="0" borderId="22" xfId="38" applyFont="1" applyFill="1" applyBorder="1" applyAlignment="1">
      <alignment horizontal="center" vertical="center" wrapText="1"/>
      <protection/>
    </xf>
    <xf numFmtId="31" fontId="4" fillId="0" borderId="14" xfId="38" applyNumberFormat="1" applyFont="1" applyFill="1" applyBorder="1" applyAlignment="1">
      <alignment horizontal="center" vertical="center" wrapText="1"/>
      <protection/>
    </xf>
    <xf numFmtId="0" fontId="0" fillId="0" borderId="0" xfId="30" applyFill="1">
      <alignment vertical="center"/>
      <protection/>
    </xf>
    <xf numFmtId="179" fontId="0" fillId="0" borderId="0" xfId="30" applyNumberFormat="1" applyFont="1" applyFill="1">
      <alignment vertical="center"/>
      <protection/>
    </xf>
    <xf numFmtId="0" fontId="2" fillId="0" borderId="0" xfId="30" applyFont="1" applyFill="1">
      <alignment vertical="center"/>
      <protection/>
    </xf>
    <xf numFmtId="0" fontId="13" fillId="0" borderId="0" xfId="30" applyFont="1" applyFill="1" applyAlignment="1">
      <alignment horizontal="center" vertical="center"/>
      <protection/>
    </xf>
    <xf numFmtId="179" fontId="4" fillId="0" borderId="0" xfId="128" applyNumberFormat="1" applyFont="1" applyBorder="1" applyAlignment="1">
      <alignment horizontal="right" vertical="center"/>
      <protection/>
    </xf>
    <xf numFmtId="0" fontId="4" fillId="0" borderId="22" xfId="30" applyFont="1" applyFill="1" applyBorder="1" applyAlignment="1">
      <alignment horizontal="center" vertical="center" wrapText="1"/>
      <protection/>
    </xf>
    <xf numFmtId="179" fontId="4" fillId="0" borderId="22" xfId="30" applyNumberFormat="1" applyFont="1" applyFill="1" applyBorder="1" applyAlignment="1">
      <alignment horizontal="center" vertical="center" wrapText="1"/>
      <protection/>
    </xf>
    <xf numFmtId="0" fontId="8" fillId="0" borderId="22" xfId="30" applyFont="1" applyFill="1" applyBorder="1" applyAlignment="1">
      <alignment horizontal="justify" vertical="center" wrapText="1"/>
      <protection/>
    </xf>
    <xf numFmtId="0" fontId="4" fillId="0" borderId="22" xfId="30" applyFont="1" applyFill="1" applyBorder="1" applyAlignment="1">
      <alignment horizontal="justify" vertical="center" wrapText="1"/>
      <protection/>
    </xf>
    <xf numFmtId="0" fontId="14" fillId="0" borderId="22" xfId="0" applyFont="1" applyBorder="1" applyAlignment="1">
      <alignment horizontal="left" vertical="center" wrapText="1"/>
    </xf>
    <xf numFmtId="179" fontId="4" fillId="0" borderId="22" xfId="30" applyNumberFormat="1" applyFont="1" applyFill="1" applyBorder="1" applyAlignment="1">
      <alignment horizontal="right" vertical="center" wrapText="1"/>
      <protection/>
    </xf>
    <xf numFmtId="0" fontId="9" fillId="0" borderId="22" xfId="30" applyFont="1" applyFill="1" applyBorder="1" applyAlignment="1">
      <alignment horizontal="center" vertical="center" wrapText="1"/>
      <protection/>
    </xf>
    <xf numFmtId="179" fontId="15" fillId="0" borderId="22" xfId="30" applyNumberFormat="1" applyFont="1" applyFill="1" applyBorder="1" applyAlignment="1">
      <alignment horizontal="right" vertical="center" wrapText="1"/>
      <protection/>
    </xf>
    <xf numFmtId="0" fontId="0" fillId="0" borderId="0" xfId="30" applyFont="1" applyFill="1">
      <alignment vertical="center"/>
      <protection/>
    </xf>
    <xf numFmtId="179" fontId="5" fillId="0" borderId="22" xfId="30" applyNumberFormat="1" applyFont="1" applyFill="1" applyBorder="1" applyAlignment="1">
      <alignment horizontal="right" vertical="center" wrapText="1"/>
      <protection/>
    </xf>
    <xf numFmtId="0" fontId="4" fillId="0" borderId="0" xfId="30" applyFont="1" applyFill="1">
      <alignment vertical="center"/>
      <protection/>
    </xf>
    <xf numFmtId="0" fontId="16" fillId="0" borderId="0" xfId="30" applyFont="1" applyFill="1">
      <alignment vertical="center"/>
      <protection/>
    </xf>
    <xf numFmtId="179" fontId="0" fillId="0" borderId="0" xfId="30" applyNumberFormat="1" applyFill="1" applyAlignment="1">
      <alignment horizontal="right" vertical="center"/>
      <protection/>
    </xf>
    <xf numFmtId="0" fontId="17" fillId="0" borderId="0" xfId="30" applyFont="1" applyFill="1" applyAlignment="1">
      <alignment horizontal="center" vertical="center"/>
      <protection/>
    </xf>
    <xf numFmtId="179" fontId="4" fillId="0" borderId="0" xfId="30" applyNumberFormat="1" applyFont="1" applyFill="1" applyAlignment="1">
      <alignment horizontal="right" vertical="center"/>
      <protection/>
    </xf>
    <xf numFmtId="179" fontId="4" fillId="0" borderId="22" xfId="22" applyNumberFormat="1" applyFont="1" applyFill="1" applyBorder="1" applyAlignment="1">
      <alignment horizontal="center" vertical="center" wrapText="1"/>
      <protection/>
    </xf>
    <xf numFmtId="0" fontId="4" fillId="0" borderId="11" xfId="128" applyFont="1" applyBorder="1" applyAlignment="1">
      <alignment horizontal="center" vertical="center" wrapText="1"/>
      <protection/>
    </xf>
    <xf numFmtId="179" fontId="4" fillId="0" borderId="14" xfId="30" applyNumberFormat="1" applyFont="1" applyFill="1" applyBorder="1" applyAlignment="1">
      <alignment horizontal="right" vertical="center" wrapText="1"/>
      <protection/>
    </xf>
    <xf numFmtId="179" fontId="5" fillId="0" borderId="14" xfId="30" applyNumberFormat="1" applyFont="1" applyFill="1" applyBorder="1" applyAlignment="1">
      <alignment horizontal="right" vertical="center" wrapText="1"/>
      <protection/>
    </xf>
    <xf numFmtId="0" fontId="16" fillId="0" borderId="25" xfId="30" applyFont="1" applyFill="1" applyBorder="1" applyAlignment="1">
      <alignment horizontal="left" vertical="center" wrapText="1"/>
      <protection/>
    </xf>
    <xf numFmtId="179" fontId="0" fillId="0" borderId="25" xfId="30" applyNumberFormat="1" applyFont="1" applyFill="1" applyBorder="1" applyAlignment="1">
      <alignment horizontal="right" vertical="center" wrapText="1"/>
      <protection/>
    </xf>
    <xf numFmtId="179" fontId="4" fillId="0" borderId="19" xfId="103" applyNumberFormat="1" applyFont="1" applyFill="1" applyBorder="1" applyAlignment="1">
      <alignment horizontal="center" vertical="center" wrapText="1"/>
      <protection/>
    </xf>
    <xf numFmtId="179" fontId="4" fillId="24" borderId="19" xfId="103" applyNumberFormat="1" applyFont="1" applyFill="1" applyBorder="1" applyAlignment="1">
      <alignment horizontal="center" vertical="center" wrapText="1"/>
      <protection/>
    </xf>
    <xf numFmtId="0" fontId="4" fillId="0" borderId="19" xfId="103" applyFont="1" applyFill="1" applyBorder="1" applyAlignment="1">
      <alignment horizontal="center" vertical="center" wrapText="1"/>
      <protection/>
    </xf>
    <xf numFmtId="179" fontId="4" fillId="0" borderId="22" xfId="0" applyNumberFormat="1" applyFont="1" applyBorder="1" applyAlignment="1">
      <alignment horizontal="right" vertical="center" wrapText="1"/>
    </xf>
    <xf numFmtId="0" fontId="0" fillId="0" borderId="22" xfId="128" applyBorder="1">
      <alignment vertical="center"/>
      <protection/>
    </xf>
    <xf numFmtId="0" fontId="0" fillId="0" borderId="22" xfId="30" applyFill="1" applyBorder="1">
      <alignment vertical="center"/>
      <protection/>
    </xf>
    <xf numFmtId="179" fontId="5" fillId="0" borderId="22" xfId="0" applyNumberFormat="1" applyFont="1" applyBorder="1" applyAlignment="1">
      <alignment horizontal="right" vertical="center" wrapText="1"/>
    </xf>
    <xf numFmtId="0" fontId="16" fillId="0" borderId="22" xfId="30" applyFont="1" applyFill="1" applyBorder="1">
      <alignment vertical="center"/>
      <protection/>
    </xf>
    <xf numFmtId="179" fontId="0" fillId="0" borderId="0" xfId="30" applyNumberFormat="1" applyFont="1" applyFill="1" applyBorder="1" applyAlignment="1">
      <alignment horizontal="right" vertical="center" wrapText="1"/>
      <protection/>
    </xf>
    <xf numFmtId="0" fontId="16" fillId="0" borderId="0" xfId="30" applyFont="1" applyFill="1">
      <alignment vertical="center"/>
      <protection/>
    </xf>
    <xf numFmtId="0" fontId="0" fillId="25" borderId="0" xfId="30" applyFill="1">
      <alignment vertical="center"/>
      <protection/>
    </xf>
    <xf numFmtId="0" fontId="2" fillId="25" borderId="0" xfId="30" applyFont="1" applyFill="1">
      <alignment vertical="center"/>
      <protection/>
    </xf>
    <xf numFmtId="0" fontId="17" fillId="25" borderId="0" xfId="30" applyFont="1" applyFill="1" applyAlignment="1">
      <alignment horizontal="center" vertical="center"/>
      <protection/>
    </xf>
    <xf numFmtId="0" fontId="4" fillId="25" borderId="0" xfId="30" applyFont="1" applyFill="1">
      <alignment vertical="center"/>
      <protection/>
    </xf>
    <xf numFmtId="0" fontId="4" fillId="25" borderId="22" xfId="30" applyFont="1" applyFill="1" applyBorder="1" applyAlignment="1">
      <alignment horizontal="center" vertical="center" wrapText="1"/>
      <protection/>
    </xf>
    <xf numFmtId="179" fontId="4" fillId="25" borderId="14" xfId="30" applyNumberFormat="1" applyFont="1" applyFill="1" applyBorder="1" applyAlignment="1">
      <alignment horizontal="center" vertical="center" wrapText="1"/>
      <protection/>
    </xf>
    <xf numFmtId="179" fontId="4" fillId="25" borderId="22" xfId="22" applyNumberFormat="1" applyFont="1" applyFill="1" applyBorder="1" applyAlignment="1">
      <alignment horizontal="center" vertical="center" wrapText="1"/>
      <protection/>
    </xf>
    <xf numFmtId="0" fontId="4" fillId="25" borderId="14" xfId="30" applyFont="1" applyFill="1" applyBorder="1" applyAlignment="1">
      <alignment horizontal="center" vertical="center" wrapText="1"/>
      <protection/>
    </xf>
    <xf numFmtId="179" fontId="4" fillId="25" borderId="14" xfId="30" applyNumberFormat="1" applyFont="1" applyFill="1" applyBorder="1" applyAlignment="1">
      <alignment horizontal="right" vertical="center" wrapText="1"/>
      <protection/>
    </xf>
    <xf numFmtId="180" fontId="14" fillId="25" borderId="22" xfId="0" applyNumberFormat="1" applyFont="1" applyFill="1" applyBorder="1" applyAlignment="1">
      <alignment horizontal="right" vertical="center" wrapText="1"/>
    </xf>
    <xf numFmtId="179" fontId="5" fillId="25" borderId="14" xfId="30" applyNumberFormat="1" applyFont="1" applyFill="1" applyBorder="1" applyAlignment="1">
      <alignment horizontal="right" vertical="center" wrapText="1"/>
      <protection/>
    </xf>
    <xf numFmtId="0" fontId="4" fillId="0" borderId="0" xfId="30" applyFont="1" applyFill="1" applyAlignment="1">
      <alignment horizontal="right" vertical="center"/>
      <protection/>
    </xf>
    <xf numFmtId="179" fontId="4" fillId="0" borderId="22" xfId="103" applyNumberFormat="1" applyFont="1" applyFill="1" applyBorder="1" applyAlignment="1">
      <alignment horizontal="center" vertical="center" wrapText="1"/>
      <protection/>
    </xf>
    <xf numFmtId="179" fontId="4" fillId="24" borderId="22" xfId="103" applyNumberFormat="1" applyFont="1" applyFill="1" applyBorder="1" applyAlignment="1">
      <alignment horizontal="center" vertical="center" wrapText="1"/>
      <protection/>
    </xf>
    <xf numFmtId="0" fontId="4" fillId="0" borderId="22" xfId="103" applyFont="1" applyFill="1" applyBorder="1" applyAlignment="1">
      <alignment horizontal="center" vertical="center" wrapText="1"/>
      <protection/>
    </xf>
    <xf numFmtId="0" fontId="16" fillId="0" borderId="22" xfId="30" applyFont="1" applyFill="1" applyBorder="1">
      <alignment vertical="center"/>
      <protection/>
    </xf>
    <xf numFmtId="179" fontId="0" fillId="25" borderId="0" xfId="30" applyNumberFormat="1" applyFill="1">
      <alignment vertical="center"/>
      <protection/>
    </xf>
    <xf numFmtId="179" fontId="4" fillId="25" borderId="0" xfId="30" applyNumberFormat="1" applyFont="1" applyFill="1">
      <alignment vertical="center"/>
      <protection/>
    </xf>
    <xf numFmtId="179" fontId="4" fillId="25" borderId="0" xfId="30" applyNumberFormat="1" applyFont="1" applyFill="1" applyAlignment="1">
      <alignment horizontal="right" vertical="center"/>
      <protection/>
    </xf>
    <xf numFmtId="179" fontId="4" fillId="25" borderId="22" xfId="103" applyNumberFormat="1" applyFont="1" applyFill="1" applyBorder="1" applyAlignment="1">
      <alignment horizontal="center" vertical="center" wrapText="1"/>
      <protection/>
    </xf>
    <xf numFmtId="179" fontId="4" fillId="25" borderId="22" xfId="0" applyNumberFormat="1" applyFont="1" applyFill="1" applyBorder="1" applyAlignment="1">
      <alignment horizontal="right" vertical="center" wrapText="1"/>
    </xf>
    <xf numFmtId="0" fontId="0" fillId="0" borderId="22" xfId="128" applyFont="1" applyFill="1" applyBorder="1">
      <alignment vertical="center"/>
      <protection/>
    </xf>
    <xf numFmtId="0" fontId="18" fillId="0" borderId="22" xfId="128" applyFont="1" applyFill="1" applyBorder="1">
      <alignment vertical="center"/>
      <protection/>
    </xf>
    <xf numFmtId="0" fontId="16" fillId="0" borderId="22" xfId="128" applyFont="1" applyBorder="1">
      <alignment vertical="center"/>
      <protection/>
    </xf>
    <xf numFmtId="180" fontId="4" fillId="0" borderId="22" xfId="30" applyNumberFormat="1" applyFont="1" applyFill="1" applyBorder="1" applyAlignment="1">
      <alignment horizontal="right" vertical="center" wrapText="1"/>
      <protection/>
    </xf>
    <xf numFmtId="179" fontId="5" fillId="25" borderId="22" xfId="0" applyNumberFormat="1" applyFont="1" applyFill="1" applyBorder="1" applyAlignment="1">
      <alignment horizontal="right" vertical="center" wrapText="1"/>
    </xf>
    <xf numFmtId="0" fontId="0" fillId="0" borderId="0" xfId="128" applyBorder="1">
      <alignment vertical="center"/>
      <protection/>
    </xf>
    <xf numFmtId="0" fontId="16" fillId="0" borderId="0" xfId="128" applyFont="1" applyBorder="1">
      <alignment vertical="center"/>
      <protection/>
    </xf>
    <xf numFmtId="0" fontId="18" fillId="0" borderId="0" xfId="128" applyFont="1" applyFill="1">
      <alignment vertical="center"/>
      <protection/>
    </xf>
    <xf numFmtId="0" fontId="19" fillId="0" borderId="0" xfId="128" applyFont="1" applyFill="1">
      <alignment vertical="center"/>
      <protection/>
    </xf>
    <xf numFmtId="0" fontId="0" fillId="0" borderId="0" xfId="128" applyFont="1" applyFill="1">
      <alignment vertical="center"/>
      <protection/>
    </xf>
    <xf numFmtId="0" fontId="0" fillId="0" borderId="0" xfId="128">
      <alignment vertical="center"/>
      <protection/>
    </xf>
    <xf numFmtId="179" fontId="0" fillId="0" borderId="0" xfId="128" applyNumberFormat="1">
      <alignment vertical="center"/>
      <protection/>
    </xf>
    <xf numFmtId="0" fontId="2" fillId="0" borderId="0" xfId="128" applyFont="1" applyAlignment="1">
      <alignment horizontal="left" vertical="center"/>
      <protection/>
    </xf>
    <xf numFmtId="179" fontId="20" fillId="0" borderId="0" xfId="128" applyNumberFormat="1" applyFont="1" applyAlignment="1">
      <alignment horizontal="center" vertical="center"/>
      <protection/>
    </xf>
    <xf numFmtId="0" fontId="13" fillId="0" borderId="0" xfId="131" applyFont="1" applyAlignment="1">
      <alignment horizontal="center" vertical="center"/>
      <protection/>
    </xf>
    <xf numFmtId="179" fontId="13" fillId="0" borderId="0" xfId="131" applyNumberFormat="1" applyFont="1" applyAlignment="1">
      <alignment horizontal="center" vertical="center"/>
      <protection/>
    </xf>
    <xf numFmtId="0" fontId="4" fillId="0" borderId="0" xfId="128" applyFont="1" applyBorder="1" applyAlignment="1">
      <alignment horizontal="center" vertical="center"/>
      <protection/>
    </xf>
    <xf numFmtId="0" fontId="4" fillId="0" borderId="19" xfId="128" applyFont="1" applyBorder="1" applyAlignment="1">
      <alignment horizontal="center" vertical="center"/>
      <protection/>
    </xf>
    <xf numFmtId="179" fontId="4" fillId="0" borderId="19" xfId="128" applyNumberFormat="1" applyFont="1" applyBorder="1" applyAlignment="1">
      <alignment horizontal="center" vertical="center" wrapText="1"/>
      <protection/>
    </xf>
    <xf numFmtId="0" fontId="4" fillId="0" borderId="14" xfId="0" applyFont="1" applyBorder="1" applyAlignment="1">
      <alignment vertical="center"/>
    </xf>
    <xf numFmtId="179" fontId="4" fillId="0" borderId="22" xfId="131" applyNumberFormat="1" applyFont="1" applyBorder="1" applyAlignment="1">
      <alignment horizontal="right" vertical="center"/>
      <protection/>
    </xf>
    <xf numFmtId="0" fontId="4" fillId="0" borderId="14" xfId="0" applyFont="1" applyBorder="1" applyAlignment="1">
      <alignment horizontal="left" vertical="center"/>
    </xf>
    <xf numFmtId="179" fontId="5" fillId="0" borderId="22" xfId="131" applyNumberFormat="1" applyFont="1" applyBorder="1" applyAlignment="1">
      <alignment horizontal="right" vertical="center"/>
      <protection/>
    </xf>
    <xf numFmtId="179" fontId="4" fillId="0" borderId="22" xfId="128" applyNumberFormat="1" applyFont="1" applyFill="1" applyBorder="1" applyAlignment="1">
      <alignment horizontal="center" vertical="center"/>
      <protection/>
    </xf>
    <xf numFmtId="179" fontId="4" fillId="0" borderId="22" xfId="128" applyNumberFormat="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 horizontal="left" vertical="center"/>
    </xf>
    <xf numFmtId="179" fontId="4" fillId="0" borderId="19" xfId="128" applyNumberFormat="1" applyFont="1" applyFill="1" applyBorder="1" applyAlignment="1">
      <alignment horizontal="right" vertical="center"/>
      <protection/>
    </xf>
    <xf numFmtId="0" fontId="5" fillId="0" borderId="22" xfId="128" applyFont="1" applyFill="1" applyBorder="1" applyAlignment="1">
      <alignment horizontal="center" vertical="center"/>
      <protection/>
    </xf>
    <xf numFmtId="179" fontId="5" fillId="0" borderId="22" xfId="128" applyNumberFormat="1" applyFont="1" applyFill="1" applyBorder="1" applyAlignment="1">
      <alignment horizontal="right" vertical="center"/>
      <protection/>
    </xf>
    <xf numFmtId="179" fontId="0" fillId="0" borderId="0" xfId="128" applyNumberFormat="1" applyFont="1" applyFill="1" applyAlignment="1">
      <alignment horizontal="center" vertical="center"/>
      <protection/>
    </xf>
    <xf numFmtId="179" fontId="16" fillId="0" borderId="0" xfId="128" applyNumberFormat="1" applyFont="1" applyFill="1" applyAlignment="1">
      <alignment horizontal="center" vertical="center"/>
      <protection/>
    </xf>
    <xf numFmtId="0" fontId="21" fillId="0" borderId="0" xfId="128" applyFont="1" applyFill="1">
      <alignment vertical="center"/>
      <protection/>
    </xf>
    <xf numFmtId="0" fontId="16" fillId="0" borderId="0" xfId="128" applyFont="1">
      <alignment vertical="center"/>
      <protection/>
    </xf>
    <xf numFmtId="179" fontId="16" fillId="0" borderId="0" xfId="128" applyNumberFormat="1" applyFont="1" applyAlignment="1">
      <alignment horizontal="center" vertical="center"/>
      <protection/>
    </xf>
    <xf numFmtId="0" fontId="0" fillId="0" borderId="0" xfId="128" applyFont="1">
      <alignment vertical="center"/>
      <protection/>
    </xf>
    <xf numFmtId="179" fontId="0" fillId="0" borderId="0" xfId="128" applyNumberFormat="1" applyFont="1" applyAlignment="1">
      <alignment horizontal="center" vertical="center"/>
      <protection/>
    </xf>
    <xf numFmtId="0" fontId="2" fillId="0" borderId="0" xfId="128" applyFont="1">
      <alignment vertical="center"/>
      <protection/>
    </xf>
    <xf numFmtId="0" fontId="22" fillId="0" borderId="0" xfId="128" applyFont="1" applyAlignment="1">
      <alignment horizontal="center" vertical="center"/>
      <protection/>
    </xf>
    <xf numFmtId="179" fontId="22" fillId="0" borderId="0" xfId="128" applyNumberFormat="1" applyFont="1" applyAlignment="1">
      <alignment horizontal="center" vertical="center"/>
      <protection/>
    </xf>
    <xf numFmtId="0" fontId="4" fillId="0" borderId="14" xfId="131" applyFont="1" applyBorder="1" applyAlignment="1">
      <alignment vertical="center"/>
      <protection/>
    </xf>
    <xf numFmtId="179" fontId="4" fillId="0" borderId="22" xfId="131" applyNumberFormat="1" applyFont="1" applyFill="1" applyBorder="1" applyAlignment="1">
      <alignment horizontal="right" vertical="center"/>
      <protection/>
    </xf>
    <xf numFmtId="0" fontId="5" fillId="0" borderId="22" xfId="128" applyFont="1" applyBorder="1" applyAlignment="1">
      <alignment horizontal="center" vertical="center"/>
      <protection/>
    </xf>
    <xf numFmtId="179" fontId="5" fillId="0" borderId="22" xfId="128" applyNumberFormat="1" applyFont="1" applyBorder="1">
      <alignment vertical="center"/>
      <protection/>
    </xf>
    <xf numFmtId="0" fontId="0" fillId="0" borderId="0" xfId="128" applyFont="1" applyBorder="1">
      <alignment vertical="center"/>
      <protection/>
    </xf>
    <xf numFmtId="0" fontId="16" fillId="0" borderId="0" xfId="128" applyFont="1" applyFill="1">
      <alignment vertical="center"/>
      <protection/>
    </xf>
    <xf numFmtId="0" fontId="0" fillId="25" borderId="0" xfId="128" applyFill="1">
      <alignment vertical="center"/>
      <protection/>
    </xf>
    <xf numFmtId="179" fontId="0" fillId="25" borderId="0" xfId="128" applyNumberFormat="1" applyFill="1" applyAlignment="1">
      <alignment horizontal="right" vertical="center"/>
      <protection/>
    </xf>
    <xf numFmtId="181" fontId="2" fillId="25" borderId="0" xfId="131" applyNumberFormat="1" applyFont="1" applyFill="1">
      <alignment/>
      <protection/>
    </xf>
    <xf numFmtId="0" fontId="13" fillId="25" borderId="0" xfId="128" applyFont="1" applyFill="1" applyAlignment="1">
      <alignment horizontal="center" vertical="center"/>
      <protection/>
    </xf>
    <xf numFmtId="0" fontId="4" fillId="25" borderId="0" xfId="128" applyFont="1" applyFill="1" applyBorder="1" applyAlignment="1">
      <alignment horizontal="center" vertical="center"/>
      <protection/>
    </xf>
    <xf numFmtId="179" fontId="4" fillId="25" borderId="0" xfId="128" applyNumberFormat="1" applyFont="1" applyFill="1" applyBorder="1" applyAlignment="1">
      <alignment horizontal="right" vertical="center"/>
      <protection/>
    </xf>
    <xf numFmtId="0" fontId="4" fillId="25" borderId="19" xfId="128" applyFont="1" applyFill="1" applyBorder="1" applyAlignment="1">
      <alignment horizontal="center" vertical="center"/>
      <protection/>
    </xf>
    <xf numFmtId="179" fontId="4" fillId="25" borderId="11" xfId="128" applyNumberFormat="1" applyFont="1" applyFill="1" applyBorder="1" applyAlignment="1">
      <alignment horizontal="center" vertical="center" wrapText="1"/>
      <protection/>
    </xf>
    <xf numFmtId="0" fontId="4" fillId="25" borderId="14" xfId="0" applyFont="1" applyFill="1" applyBorder="1" applyAlignment="1">
      <alignment vertical="center"/>
    </xf>
    <xf numFmtId="179" fontId="4" fillId="25" borderId="14" xfId="131" applyNumberFormat="1" applyFont="1" applyFill="1" applyBorder="1" applyAlignment="1">
      <alignment horizontal="right" vertical="center"/>
      <protection/>
    </xf>
    <xf numFmtId="0" fontId="0" fillId="25" borderId="22" xfId="128" applyFill="1" applyBorder="1">
      <alignment vertical="center"/>
      <protection/>
    </xf>
    <xf numFmtId="179" fontId="4" fillId="25" borderId="22" xfId="131" applyNumberFormat="1" applyFont="1" applyFill="1" applyBorder="1" applyAlignment="1">
      <alignment horizontal="right" vertical="center"/>
      <protection/>
    </xf>
    <xf numFmtId="0" fontId="4" fillId="25" borderId="14" xfId="0" applyFont="1" applyFill="1" applyBorder="1" applyAlignment="1">
      <alignment horizontal="left" vertical="center"/>
    </xf>
    <xf numFmtId="179" fontId="5" fillId="25" borderId="14" xfId="131" applyNumberFormat="1" applyFont="1" applyFill="1" applyBorder="1" applyAlignment="1">
      <alignment horizontal="right" vertical="center"/>
      <protection/>
    </xf>
    <xf numFmtId="0" fontId="16" fillId="25" borderId="22" xfId="128" applyFont="1" applyFill="1" applyBorder="1">
      <alignment vertical="center"/>
      <protection/>
    </xf>
    <xf numFmtId="179" fontId="4" fillId="25" borderId="14" xfId="128" applyNumberFormat="1" applyFont="1" applyFill="1" applyBorder="1" applyAlignment="1">
      <alignment horizontal="center" vertical="center"/>
      <protection/>
    </xf>
    <xf numFmtId="0" fontId="18" fillId="25" borderId="22" xfId="128" applyFont="1" applyFill="1" applyBorder="1">
      <alignment vertical="center"/>
      <protection/>
    </xf>
    <xf numFmtId="179" fontId="4" fillId="25" borderId="22" xfId="128" applyNumberFormat="1" applyFont="1" applyFill="1" applyBorder="1" applyAlignment="1">
      <alignment horizontal="right" vertical="center"/>
      <protection/>
    </xf>
    <xf numFmtId="179" fontId="4" fillId="25" borderId="14" xfId="128" applyNumberFormat="1" applyFont="1" applyFill="1" applyBorder="1" applyAlignment="1">
      <alignment horizontal="right" vertical="center"/>
      <protection/>
    </xf>
    <xf numFmtId="0" fontId="4" fillId="25" borderId="11" xfId="0" applyFont="1" applyFill="1" applyBorder="1" applyAlignment="1">
      <alignment horizontal="left" vertical="center"/>
    </xf>
    <xf numFmtId="179" fontId="4" fillId="25" borderId="11" xfId="128" applyNumberFormat="1" applyFont="1" applyFill="1" applyBorder="1" applyAlignment="1">
      <alignment horizontal="right" vertical="center"/>
      <protection/>
    </xf>
    <xf numFmtId="0" fontId="5" fillId="25" borderId="22" xfId="128" applyFont="1" applyFill="1" applyBorder="1" applyAlignment="1">
      <alignment horizontal="center" vertical="center"/>
      <protection/>
    </xf>
    <xf numFmtId="179" fontId="5" fillId="25" borderId="14" xfId="128" applyNumberFormat="1" applyFont="1" applyFill="1" applyBorder="1" applyAlignment="1">
      <alignment horizontal="right" vertical="center"/>
      <protection/>
    </xf>
    <xf numFmtId="0" fontId="0" fillId="25" borderId="0" xfId="128" applyFont="1" applyFill="1">
      <alignment vertical="center"/>
      <protection/>
    </xf>
    <xf numFmtId="179" fontId="0" fillId="25" borderId="0" xfId="128" applyNumberFormat="1" applyFont="1" applyFill="1" applyAlignment="1">
      <alignment horizontal="right" vertical="center"/>
      <protection/>
    </xf>
    <xf numFmtId="0" fontId="16" fillId="25" borderId="0" xfId="128" applyFont="1" applyFill="1">
      <alignment vertical="center"/>
      <protection/>
    </xf>
    <xf numFmtId="179" fontId="16" fillId="25" borderId="0" xfId="128" applyNumberFormat="1" applyFont="1" applyFill="1" applyAlignment="1">
      <alignment horizontal="right" vertical="center"/>
      <protection/>
    </xf>
    <xf numFmtId="0" fontId="13" fillId="0" borderId="0" xfId="128" applyFont="1" applyAlignment="1">
      <alignment horizontal="center" vertical="center"/>
      <protection/>
    </xf>
    <xf numFmtId="179" fontId="4" fillId="25" borderId="0" xfId="128" applyNumberFormat="1" applyFont="1" applyFill="1" applyAlignment="1">
      <alignment horizontal="right" vertical="center"/>
      <protection/>
    </xf>
    <xf numFmtId="179" fontId="4" fillId="0" borderId="0" xfId="128" applyNumberFormat="1" applyFont="1" applyBorder="1" applyAlignment="1">
      <alignment horizontal="center" vertical="center" wrapText="1"/>
      <protection/>
    </xf>
    <xf numFmtId="179" fontId="4" fillId="25" borderId="19" xfId="103" applyNumberFormat="1" applyFont="1" applyFill="1" applyBorder="1" applyAlignment="1">
      <alignment horizontal="center" vertical="center" wrapText="1"/>
      <protection/>
    </xf>
    <xf numFmtId="179" fontId="4" fillId="25" borderId="11" xfId="103" applyNumberFormat="1" applyFont="1" applyFill="1" applyBorder="1" applyAlignment="1">
      <alignment horizontal="center" vertical="center" wrapText="1"/>
      <protection/>
    </xf>
    <xf numFmtId="0" fontId="0" fillId="0" borderId="22" xfId="128" applyFont="1" applyBorder="1">
      <alignment vertical="center"/>
      <protection/>
    </xf>
    <xf numFmtId="0" fontId="0" fillId="25" borderId="14" xfId="128" applyFont="1" applyFill="1" applyBorder="1">
      <alignment vertical="center"/>
      <protection/>
    </xf>
    <xf numFmtId="0" fontId="0" fillId="25" borderId="22" xfId="128" applyFont="1" applyFill="1" applyBorder="1">
      <alignment vertical="center"/>
      <protection/>
    </xf>
    <xf numFmtId="0" fontId="0" fillId="0" borderId="21" xfId="128" applyFont="1" applyBorder="1">
      <alignment vertical="center"/>
      <protection/>
    </xf>
    <xf numFmtId="179" fontId="5" fillId="25" borderId="22" xfId="128" applyNumberFormat="1" applyFont="1" applyFill="1" applyBorder="1" applyAlignment="1">
      <alignment horizontal="right" vertical="center"/>
      <protection/>
    </xf>
    <xf numFmtId="0" fontId="16" fillId="0" borderId="22" xfId="128" applyFont="1" applyFill="1" applyBorder="1">
      <alignment vertical="center"/>
      <protection/>
    </xf>
    <xf numFmtId="0" fontId="18" fillId="25" borderId="0" xfId="128" applyFont="1" applyFill="1">
      <alignment vertical="center"/>
      <protection/>
    </xf>
    <xf numFmtId="179" fontId="0" fillId="25" borderId="0" xfId="128" applyNumberFormat="1" applyFill="1">
      <alignment vertical="center"/>
      <protection/>
    </xf>
    <xf numFmtId="179" fontId="4" fillId="25" borderId="0" xfId="128" applyNumberFormat="1" applyFont="1" applyFill="1" applyBorder="1" applyAlignment="1">
      <alignment horizontal="center" vertical="center"/>
      <protection/>
    </xf>
    <xf numFmtId="179" fontId="4" fillId="25" borderId="14" xfId="103" applyNumberFormat="1" applyFont="1" applyFill="1" applyBorder="1" applyAlignment="1">
      <alignment horizontal="center" vertical="center" wrapText="1"/>
      <protection/>
    </xf>
    <xf numFmtId="0" fontId="4" fillId="25" borderId="14" xfId="131" applyFont="1" applyFill="1" applyBorder="1" applyAlignment="1">
      <alignment vertical="center"/>
      <protection/>
    </xf>
    <xf numFmtId="0" fontId="0" fillId="25" borderId="22" xfId="128" applyFill="1" applyBorder="1">
      <alignment vertical="center"/>
      <protection/>
    </xf>
    <xf numFmtId="0" fontId="0" fillId="25" borderId="22" xfId="128" applyFont="1" applyFill="1" applyBorder="1">
      <alignment vertical="center"/>
      <protection/>
    </xf>
    <xf numFmtId="179" fontId="5" fillId="25" borderId="14" xfId="128" applyNumberFormat="1" applyFont="1" applyFill="1" applyBorder="1">
      <alignment vertical="center"/>
      <protection/>
    </xf>
    <xf numFmtId="0" fontId="0" fillId="25" borderId="25" xfId="128" applyFont="1" applyFill="1" applyBorder="1" applyAlignment="1">
      <alignment horizontal="left" vertical="center"/>
      <protection/>
    </xf>
    <xf numFmtId="179" fontId="0" fillId="25" borderId="25" xfId="128" applyNumberFormat="1" applyFont="1" applyFill="1" applyBorder="1" applyAlignment="1">
      <alignment horizontal="left" vertical="center"/>
      <protection/>
    </xf>
    <xf numFmtId="179" fontId="4" fillId="25" borderId="0" xfId="128" applyNumberFormat="1" applyFont="1" applyFill="1">
      <alignment vertical="center"/>
      <protection/>
    </xf>
    <xf numFmtId="179" fontId="4" fillId="25" borderId="0" xfId="128" applyNumberFormat="1" applyFont="1" applyFill="1" applyBorder="1" applyAlignment="1">
      <alignment horizontal="center" vertical="center" wrapText="1"/>
      <protection/>
    </xf>
    <xf numFmtId="0" fontId="4" fillId="25" borderId="22" xfId="103" applyFont="1" applyFill="1" applyBorder="1" applyAlignment="1">
      <alignment horizontal="center" vertical="center" wrapText="1"/>
      <protection/>
    </xf>
    <xf numFmtId="0" fontId="18" fillId="25" borderId="22" xfId="128" applyFont="1" applyFill="1" applyBorder="1">
      <alignment vertical="center"/>
      <protection/>
    </xf>
    <xf numFmtId="179" fontId="0" fillId="25" borderId="0" xfId="128" applyNumberFormat="1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2" fillId="0" borderId="0" xfId="22" applyFont="1" applyFill="1" applyAlignment="1">
      <alignment vertical="center"/>
      <protection/>
    </xf>
    <xf numFmtId="0" fontId="2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22" xfId="0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left" vertical="center"/>
    </xf>
    <xf numFmtId="179" fontId="24" fillId="0" borderId="22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left" vertical="center"/>
    </xf>
    <xf numFmtId="181" fontId="0" fillId="0" borderId="0" xfId="22" applyNumberFormat="1" applyFont="1" applyAlignment="1">
      <alignment vertical="center"/>
      <protection/>
    </xf>
    <xf numFmtId="181" fontId="0" fillId="0" borderId="0" xfId="22" applyNumberFormat="1" applyFont="1">
      <alignment/>
      <protection/>
    </xf>
    <xf numFmtId="179" fontId="0" fillId="0" borderId="0" xfId="22" applyNumberFormat="1" applyFont="1" applyAlignment="1">
      <alignment horizontal="center"/>
      <protection/>
    </xf>
    <xf numFmtId="181" fontId="2" fillId="0" borderId="0" xfId="22" applyNumberFormat="1" applyFont="1">
      <alignment/>
      <protection/>
    </xf>
    <xf numFmtId="181" fontId="22" fillId="0" borderId="0" xfId="21" applyNumberFormat="1" applyFont="1" applyAlignment="1">
      <alignment horizontal="center" vertical="top"/>
      <protection/>
    </xf>
    <xf numFmtId="179" fontId="22" fillId="0" borderId="0" xfId="21" applyNumberFormat="1" applyFont="1" applyAlignment="1">
      <alignment horizontal="center" vertical="top"/>
      <protection/>
    </xf>
    <xf numFmtId="179" fontId="4" fillId="0" borderId="0" xfId="22" applyNumberFormat="1" applyFont="1" applyAlignment="1">
      <alignment horizontal="right" vertical="center" wrapText="1"/>
      <protection/>
    </xf>
    <xf numFmtId="181" fontId="4" fillId="0" borderId="22" xfId="22" applyNumberFormat="1" applyFont="1" applyBorder="1" applyAlignment="1">
      <alignment horizontal="center" vertical="center"/>
      <protection/>
    </xf>
    <xf numFmtId="179" fontId="4" fillId="0" borderId="22" xfId="38" applyNumberFormat="1" applyFont="1" applyFill="1" applyBorder="1" applyAlignment="1">
      <alignment horizontal="center" vertical="center"/>
      <protection/>
    </xf>
    <xf numFmtId="181" fontId="4" fillId="0" borderId="22" xfId="22" applyNumberFormat="1" applyFont="1" applyBorder="1" applyAlignment="1">
      <alignment vertical="center"/>
      <protection/>
    </xf>
    <xf numFmtId="3" fontId="4" fillId="0" borderId="22" xfId="0" applyNumberFormat="1" applyFont="1" applyFill="1" applyBorder="1" applyAlignment="1" applyProtection="1">
      <alignment vertical="center"/>
      <protection/>
    </xf>
    <xf numFmtId="179" fontId="4" fillId="0" borderId="22" xfId="38" applyNumberFormat="1" applyFont="1" applyFill="1" applyBorder="1" applyAlignment="1">
      <alignment horizontal="right" vertical="center"/>
      <protection/>
    </xf>
    <xf numFmtId="179" fontId="4" fillId="0" borderId="22" xfId="22" applyNumberFormat="1" applyFont="1" applyFill="1" applyBorder="1" applyAlignment="1" applyProtection="1">
      <alignment horizontal="right" vertical="center" wrapText="1"/>
      <protection/>
    </xf>
    <xf numFmtId="0" fontId="4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3" fontId="4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>
      <alignment horizontal="center" vertical="center"/>
    </xf>
    <xf numFmtId="179" fontId="5" fillId="0" borderId="19" xfId="22" applyNumberFormat="1" applyFont="1" applyFill="1" applyBorder="1" applyAlignment="1" applyProtection="1">
      <alignment horizontal="right" vertical="center" wrapText="1"/>
      <protection/>
    </xf>
    <xf numFmtId="3" fontId="4" fillId="0" borderId="19" xfId="0" applyNumberFormat="1" applyFont="1" applyFill="1" applyBorder="1" applyAlignment="1" applyProtection="1">
      <alignment horizontal="left" vertical="center"/>
      <protection/>
    </xf>
    <xf numFmtId="179" fontId="4" fillId="0" borderId="19" xfId="22" applyNumberFormat="1" applyFont="1" applyFill="1" applyBorder="1" applyAlignment="1" applyProtection="1">
      <alignment horizontal="right" vertical="center" wrapText="1"/>
      <protection/>
    </xf>
    <xf numFmtId="0" fontId="5" fillId="0" borderId="22" xfId="0" applyFont="1" applyFill="1" applyBorder="1" applyAlignment="1">
      <alignment horizontal="center" vertical="center"/>
    </xf>
    <xf numFmtId="179" fontId="5" fillId="0" borderId="22" xfId="22" applyNumberFormat="1" applyFont="1" applyFill="1" applyBorder="1" applyAlignment="1" applyProtection="1">
      <alignment horizontal="right" vertical="center" wrapText="1"/>
      <protection/>
    </xf>
    <xf numFmtId="179" fontId="0" fillId="0" borderId="0" xfId="22" applyNumberFormat="1" applyFont="1" applyAlignment="1">
      <alignment horizontal="right"/>
      <protection/>
    </xf>
    <xf numFmtId="179" fontId="22" fillId="0" borderId="0" xfId="21" applyNumberFormat="1" applyFont="1" applyAlignment="1">
      <alignment horizontal="right" vertical="top"/>
      <protection/>
    </xf>
    <xf numFmtId="181" fontId="4" fillId="0" borderId="0" xfId="22" applyNumberFormat="1" applyFont="1" applyAlignment="1">
      <alignment vertical="center"/>
      <protection/>
    </xf>
    <xf numFmtId="179" fontId="4" fillId="0" borderId="0" xfId="22" applyNumberFormat="1" applyFont="1" applyAlignment="1">
      <alignment horizontal="right" vertical="center"/>
      <protection/>
    </xf>
    <xf numFmtId="179" fontId="4" fillId="0" borderId="22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 applyProtection="1">
      <alignment vertical="center"/>
      <protection/>
    </xf>
    <xf numFmtId="181" fontId="5" fillId="0" borderId="22" xfId="22" applyNumberFormat="1" applyFont="1" applyBorder="1" applyAlignment="1">
      <alignment horizontal="center" vertical="center"/>
      <protection/>
    </xf>
    <xf numFmtId="0" fontId="5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9" fontId="4" fillId="0" borderId="22" xfId="22" applyNumberFormat="1" applyFont="1" applyBorder="1" applyAlignment="1">
      <alignment horizontal="right"/>
      <protection/>
    </xf>
    <xf numFmtId="1" fontId="4" fillId="0" borderId="14" xfId="0" applyNumberFormat="1" applyFont="1" applyFill="1" applyBorder="1" applyAlignment="1" applyProtection="1">
      <alignment vertical="center"/>
      <protection locked="0"/>
    </xf>
    <xf numFmtId="1" fontId="4" fillId="0" borderId="11" xfId="0" applyNumberFormat="1" applyFont="1" applyFill="1" applyBorder="1" applyAlignment="1" applyProtection="1">
      <alignment vertical="center"/>
      <protection locked="0"/>
    </xf>
    <xf numFmtId="179" fontId="4" fillId="0" borderId="19" xfId="22" applyNumberFormat="1" applyFont="1" applyBorder="1" applyAlignment="1">
      <alignment horizontal="right"/>
      <protection/>
    </xf>
    <xf numFmtId="0" fontId="1" fillId="0" borderId="0" xfId="22" applyFont="1" applyFill="1">
      <alignment/>
      <protection/>
    </xf>
    <xf numFmtId="0" fontId="25" fillId="0" borderId="0" xfId="22" applyFont="1" applyFill="1">
      <alignment/>
      <protection/>
    </xf>
    <xf numFmtId="0" fontId="0" fillId="0" borderId="0" xfId="22" applyFill="1">
      <alignment/>
      <protection/>
    </xf>
    <xf numFmtId="179" fontId="0" fillId="0" borderId="0" xfId="22" applyNumberFormat="1" applyFill="1">
      <alignment/>
      <protection/>
    </xf>
    <xf numFmtId="181" fontId="2" fillId="0" borderId="0" xfId="22" applyNumberFormat="1" applyFont="1" applyFill="1">
      <alignment/>
      <protection/>
    </xf>
    <xf numFmtId="179" fontId="25" fillId="0" borderId="0" xfId="38" applyNumberFormat="1" applyFont="1" applyFill="1" applyAlignment="1">
      <alignment vertical="center"/>
      <protection/>
    </xf>
    <xf numFmtId="0" fontId="25" fillId="0" borderId="0" xfId="38" applyFont="1" applyFill="1" applyAlignment="1">
      <alignment vertical="center"/>
      <protection/>
    </xf>
    <xf numFmtId="0" fontId="22" fillId="0" borderId="0" xfId="38" applyFont="1" applyFill="1" applyAlignment="1">
      <alignment horizontal="center" vertical="center"/>
      <protection/>
    </xf>
    <xf numFmtId="179" fontId="22" fillId="0" borderId="0" xfId="38" applyNumberFormat="1" applyFont="1" applyFill="1" applyAlignment="1">
      <alignment horizontal="center" vertical="center"/>
      <protection/>
    </xf>
    <xf numFmtId="179" fontId="5" fillId="0" borderId="0" xfId="38" applyNumberFormat="1" applyFont="1" applyFill="1" applyAlignment="1">
      <alignment vertical="center"/>
      <protection/>
    </xf>
    <xf numFmtId="179" fontId="4" fillId="0" borderId="26" xfId="38" applyNumberFormat="1" applyFont="1" applyFill="1" applyBorder="1" applyAlignment="1">
      <alignment horizontal="right" vertical="center"/>
      <protection/>
    </xf>
    <xf numFmtId="179" fontId="4" fillId="0" borderId="22" xfId="83" applyNumberFormat="1" applyFont="1" applyFill="1" applyBorder="1" applyAlignment="1">
      <alignment horizontal="center" vertical="center"/>
      <protection/>
    </xf>
    <xf numFmtId="0" fontId="4" fillId="25" borderId="22" xfId="0" applyNumberFormat="1" applyFont="1" applyFill="1" applyBorder="1" applyAlignment="1" applyProtection="1">
      <alignment vertical="center"/>
      <protection/>
    </xf>
    <xf numFmtId="179" fontId="4" fillId="26" borderId="22" xfId="0" applyNumberFormat="1" applyFont="1" applyFill="1" applyBorder="1" applyAlignment="1" applyProtection="1">
      <alignment horizontal="right" vertical="center"/>
      <protection/>
    </xf>
    <xf numFmtId="179" fontId="4" fillId="25" borderId="22" xfId="0" applyNumberFormat="1" applyFont="1" applyFill="1" applyBorder="1" applyAlignment="1" applyProtection="1">
      <alignment horizontal="right" vertical="center"/>
      <protection/>
    </xf>
    <xf numFmtId="179" fontId="5" fillId="0" borderId="22" xfId="38" applyNumberFormat="1" applyFont="1" applyFill="1" applyBorder="1" applyAlignment="1">
      <alignment horizontal="center" vertical="center"/>
      <protection/>
    </xf>
    <xf numFmtId="0" fontId="4" fillId="0" borderId="0" xfId="22" applyFont="1" applyFill="1" applyAlignment="1">
      <alignment vertical="center"/>
      <protection/>
    </xf>
    <xf numFmtId="0" fontId="5" fillId="0" borderId="0" xfId="22" applyFont="1" applyFill="1" applyAlignment="1">
      <alignment vertical="center"/>
      <protection/>
    </xf>
    <xf numFmtId="0" fontId="16" fillId="0" borderId="0" xfId="22" applyFont="1" applyFill="1">
      <alignment/>
      <protection/>
    </xf>
    <xf numFmtId="0" fontId="0" fillId="25" borderId="0" xfId="22" applyFont="1" applyFill="1">
      <alignment/>
      <protection/>
    </xf>
    <xf numFmtId="0" fontId="0" fillId="0" borderId="0" xfId="22" applyFont="1" applyFill="1">
      <alignment/>
      <protection/>
    </xf>
    <xf numFmtId="0" fontId="2" fillId="25" borderId="0" xfId="22" applyFont="1" applyFill="1">
      <alignment/>
      <protection/>
    </xf>
    <xf numFmtId="179" fontId="17" fillId="25" borderId="0" xfId="22" applyNumberFormat="1" applyFont="1" applyFill="1" applyBorder="1" applyAlignment="1">
      <alignment horizontal="center"/>
      <protection/>
    </xf>
    <xf numFmtId="0" fontId="26" fillId="25" borderId="0" xfId="22" applyFont="1" applyFill="1" applyAlignment="1">
      <alignment/>
      <protection/>
    </xf>
    <xf numFmtId="0" fontId="0" fillId="25" borderId="0" xfId="22" applyFont="1" applyFill="1" applyAlignment="1">
      <alignment/>
      <protection/>
    </xf>
    <xf numFmtId="0" fontId="4" fillId="25" borderId="19" xfId="22" applyFont="1" applyFill="1" applyBorder="1" applyAlignment="1">
      <alignment horizontal="center" vertical="center" wrapText="1"/>
      <protection/>
    </xf>
    <xf numFmtId="179" fontId="5" fillId="0" borderId="22" xfId="38" applyNumberFormat="1" applyFont="1" applyFill="1" applyBorder="1" applyAlignment="1">
      <alignment horizontal="right" vertical="center"/>
      <protection/>
    </xf>
    <xf numFmtId="179" fontId="4" fillId="25" borderId="22" xfId="22" applyNumberFormat="1" applyFont="1" applyFill="1" applyBorder="1" applyAlignment="1" applyProtection="1">
      <alignment horizontal="right" vertical="center" wrapText="1"/>
      <protection/>
    </xf>
    <xf numFmtId="179" fontId="4" fillId="0" borderId="22" xfId="22" applyNumberFormat="1" applyFont="1" applyBorder="1" applyAlignment="1">
      <alignment horizontal="right" vertical="center"/>
      <protection/>
    </xf>
    <xf numFmtId="0" fontId="4" fillId="25" borderId="0" xfId="22" applyFont="1" applyFill="1" applyAlignment="1">
      <alignment horizontal="right" vertical="center" wrapText="1"/>
      <protection/>
    </xf>
    <xf numFmtId="0" fontId="4" fillId="25" borderId="22" xfId="22" applyFont="1" applyFill="1" applyBorder="1" applyAlignment="1">
      <alignment horizontal="center" vertical="center" wrapText="1"/>
      <protection/>
    </xf>
    <xf numFmtId="179" fontId="4" fillId="25" borderId="22" xfId="22" applyNumberFormat="1" applyFont="1" applyFill="1" applyBorder="1" applyAlignment="1">
      <alignment horizontal="right" vertical="center" wrapText="1"/>
      <protection/>
    </xf>
    <xf numFmtId="179" fontId="4" fillId="25" borderId="22" xfId="22" applyNumberFormat="1" applyFont="1" applyFill="1" applyBorder="1" applyAlignment="1">
      <alignment horizontal="right" vertical="center"/>
      <protection/>
    </xf>
    <xf numFmtId="179" fontId="4" fillId="25" borderId="22" xfId="22" applyNumberFormat="1" applyFont="1" applyFill="1" applyBorder="1" applyAlignment="1">
      <alignment vertical="center"/>
      <protection/>
    </xf>
    <xf numFmtId="179" fontId="4" fillId="25" borderId="14" xfId="22" applyNumberFormat="1" applyFont="1" applyFill="1" applyBorder="1" applyAlignment="1" applyProtection="1">
      <alignment horizontal="right" vertical="center" wrapText="1"/>
      <protection/>
    </xf>
    <xf numFmtId="181" fontId="4" fillId="25" borderId="22" xfId="20" applyNumberFormat="1" applyFont="1" applyFill="1" applyBorder="1" applyAlignment="1">
      <alignment vertical="center" wrapText="1"/>
      <protection/>
    </xf>
    <xf numFmtId="182" fontId="4" fillId="25" borderId="22" xfId="20" applyNumberFormat="1" applyFont="1" applyFill="1" applyBorder="1" applyAlignment="1">
      <alignment horizontal="left" vertical="center" wrapText="1"/>
      <protection/>
    </xf>
    <xf numFmtId="0" fontId="4" fillId="25" borderId="22" xfId="22" applyFont="1" applyFill="1" applyBorder="1" applyAlignment="1">
      <alignment vertical="center"/>
      <protection/>
    </xf>
    <xf numFmtId="181" fontId="4" fillId="25" borderId="22" xfId="20" applyNumberFormat="1" applyFont="1" applyFill="1" applyBorder="1" applyAlignment="1">
      <alignment vertical="center"/>
      <protection/>
    </xf>
    <xf numFmtId="181" fontId="4" fillId="25" borderId="22" xfId="19" applyNumberFormat="1" applyFont="1" applyFill="1" applyBorder="1" applyAlignment="1">
      <alignment vertical="center"/>
      <protection/>
    </xf>
    <xf numFmtId="179" fontId="4" fillId="25" borderId="22" xfId="22" applyNumberFormat="1" applyFont="1" applyFill="1" applyBorder="1" applyAlignment="1">
      <alignment vertical="center" wrapText="1"/>
      <protection/>
    </xf>
    <xf numFmtId="0" fontId="4" fillId="0" borderId="0" xfId="22" applyFont="1" applyFill="1" applyAlignment="1">
      <alignment horizontal="right" vertical="center"/>
      <protection/>
    </xf>
    <xf numFmtId="179" fontId="4" fillId="25" borderId="27" xfId="22" applyNumberFormat="1" applyFont="1" applyFill="1" applyBorder="1" applyAlignment="1" applyProtection="1">
      <alignment horizontal="right" vertical="center" wrapText="1"/>
      <protection/>
    </xf>
    <xf numFmtId="3" fontId="4" fillId="0" borderId="27" xfId="0" applyNumberFormat="1" applyFont="1" applyFill="1" applyBorder="1" applyAlignment="1" applyProtection="1">
      <alignment horizontal="left" vertical="center"/>
      <protection/>
    </xf>
    <xf numFmtId="179" fontId="4" fillId="0" borderId="27" xfId="22" applyNumberFormat="1" applyFont="1" applyFill="1" applyBorder="1" applyAlignment="1" applyProtection="1">
      <alignment horizontal="right" vertical="center" wrapText="1"/>
      <protection/>
    </xf>
    <xf numFmtId="179" fontId="5" fillId="25" borderId="22" xfId="22" applyNumberFormat="1" applyFont="1" applyFill="1" applyBorder="1" applyAlignment="1" applyProtection="1">
      <alignment horizontal="right" vertical="center" wrapText="1"/>
      <protection/>
    </xf>
    <xf numFmtId="0" fontId="0" fillId="25" borderId="22" xfId="22" applyFont="1" applyFill="1" applyBorder="1">
      <alignment/>
      <protection/>
    </xf>
    <xf numFmtId="179" fontId="4" fillId="25" borderId="22" xfId="22" applyNumberFormat="1" applyFont="1" applyFill="1" applyBorder="1" applyAlignment="1" applyProtection="1">
      <alignment horizontal="right" vertical="center" wrapText="1"/>
      <protection/>
    </xf>
    <xf numFmtId="179" fontId="4" fillId="25" borderId="27" xfId="22" applyNumberFormat="1" applyFont="1" applyFill="1" applyBorder="1" applyAlignment="1">
      <alignment vertical="center" wrapText="1"/>
      <protection/>
    </xf>
    <xf numFmtId="179" fontId="4" fillId="25" borderId="28" xfId="22" applyNumberFormat="1" applyFont="1" applyFill="1" applyBorder="1" applyAlignment="1" applyProtection="1">
      <alignment horizontal="right" vertical="center" wrapText="1"/>
      <protection/>
    </xf>
    <xf numFmtId="179" fontId="4" fillId="25" borderId="29" xfId="22" applyNumberFormat="1" applyFont="1" applyFill="1" applyBorder="1" applyAlignment="1" applyProtection="1">
      <alignment horizontal="right" vertical="center" wrapText="1"/>
      <protection/>
    </xf>
    <xf numFmtId="179" fontId="5" fillId="25" borderId="22" xfId="22" applyNumberFormat="1" applyFont="1" applyFill="1" applyBorder="1" applyAlignment="1">
      <alignment vertical="center" wrapText="1"/>
      <protection/>
    </xf>
    <xf numFmtId="181" fontId="5" fillId="25" borderId="22" xfId="19" applyNumberFormat="1" applyFont="1" applyFill="1" applyBorder="1" applyAlignment="1">
      <alignment vertical="center" wrapText="1"/>
      <protection/>
    </xf>
    <xf numFmtId="179" fontId="5" fillId="25" borderId="22" xfId="22" applyNumberFormat="1" applyFont="1" applyFill="1" applyBorder="1" applyAlignment="1">
      <alignment horizontal="right" vertical="center" wrapText="1"/>
      <protection/>
    </xf>
    <xf numFmtId="0" fontId="16" fillId="25" borderId="22" xfId="22" applyFont="1" applyFill="1" applyBorder="1">
      <alignment/>
      <protection/>
    </xf>
    <xf numFmtId="183" fontId="5" fillId="0" borderId="0" xfId="22" applyNumberFormat="1" applyFont="1" applyFill="1" applyAlignment="1">
      <alignment vertical="center"/>
      <protection/>
    </xf>
    <xf numFmtId="0" fontId="4" fillId="0" borderId="0" xfId="22" applyFont="1" applyFill="1">
      <alignment/>
      <protection/>
    </xf>
    <xf numFmtId="0" fontId="16" fillId="25" borderId="0" xfId="22" applyFont="1" applyFill="1">
      <alignment/>
      <protection/>
    </xf>
    <xf numFmtId="179" fontId="16" fillId="25" borderId="0" xfId="22" applyNumberFormat="1" applyFont="1" applyFill="1">
      <alignment/>
      <protection/>
    </xf>
    <xf numFmtId="179" fontId="0" fillId="25" borderId="0" xfId="22" applyNumberFormat="1" applyFont="1" applyFill="1">
      <alignment/>
      <protection/>
    </xf>
    <xf numFmtId="0" fontId="15" fillId="25" borderId="0" xfId="22" applyFont="1" applyFill="1" applyAlignment="1">
      <alignment/>
      <protection/>
    </xf>
    <xf numFmtId="179" fontId="15" fillId="25" borderId="0" xfId="22" applyNumberFormat="1" applyFont="1" applyFill="1" applyAlignment="1">
      <alignment/>
      <protection/>
    </xf>
    <xf numFmtId="179" fontId="4" fillId="25" borderId="0" xfId="22" applyNumberFormat="1" applyFont="1" applyFill="1" applyAlignment="1">
      <alignment/>
      <protection/>
    </xf>
    <xf numFmtId="179" fontId="4" fillId="25" borderId="19" xfId="22" applyNumberFormat="1" applyFont="1" applyFill="1" applyBorder="1" applyAlignment="1">
      <alignment horizontal="center" vertical="center" wrapText="1"/>
      <protection/>
    </xf>
    <xf numFmtId="3" fontId="4" fillId="0" borderId="27" xfId="0" applyNumberFormat="1" applyFont="1" applyFill="1" applyBorder="1" applyAlignment="1" applyProtection="1">
      <alignment vertical="center"/>
      <protection/>
    </xf>
    <xf numFmtId="179" fontId="4" fillId="0" borderId="27" xfId="0" applyNumberFormat="1" applyFont="1" applyFill="1" applyBorder="1" applyAlignment="1">
      <alignment horizontal="right" vertical="center"/>
    </xf>
    <xf numFmtId="179" fontId="4" fillId="0" borderId="27" xfId="22" applyNumberFormat="1" applyFont="1" applyFill="1" applyBorder="1" applyAlignment="1" applyProtection="1">
      <alignment horizontal="right" vertical="center" wrapText="1"/>
      <protection/>
    </xf>
    <xf numFmtId="0" fontId="5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79" fontId="5" fillId="25" borderId="19" xfId="22" applyNumberFormat="1" applyFont="1" applyFill="1" applyBorder="1" applyAlignment="1" applyProtection="1">
      <alignment horizontal="right" vertical="center" wrapText="1"/>
      <protection/>
    </xf>
    <xf numFmtId="179" fontId="16" fillId="25" borderId="22" xfId="22" applyNumberFormat="1" applyFont="1" applyFill="1" applyBorder="1">
      <alignment/>
      <protection/>
    </xf>
    <xf numFmtId="1" fontId="4" fillId="0" borderId="22" xfId="0" applyNumberFormat="1" applyFont="1" applyFill="1" applyBorder="1" applyAlignment="1" applyProtection="1">
      <alignment vertical="center"/>
      <protection locked="0"/>
    </xf>
    <xf numFmtId="0" fontId="14" fillId="25" borderId="0" xfId="22" applyFont="1" applyFill="1" applyAlignment="1">
      <alignment horizontal="left" vertical="center" wrapText="1"/>
      <protection/>
    </xf>
    <xf numFmtId="0" fontId="5" fillId="25" borderId="22" xfId="22" applyFont="1" applyFill="1" applyBorder="1" applyAlignment="1">
      <alignment horizontal="center" vertical="center" wrapText="1"/>
      <protection/>
    </xf>
    <xf numFmtId="182" fontId="4" fillId="25" borderId="22" xfId="20" applyNumberFormat="1" applyFont="1" applyFill="1" applyBorder="1" applyAlignment="1">
      <alignment horizontal="left" vertical="center"/>
      <protection/>
    </xf>
    <xf numFmtId="182" fontId="4" fillId="25" borderId="22" xfId="20" applyNumberFormat="1" applyFont="1" applyFill="1" applyBorder="1" applyAlignment="1">
      <alignment horizontal="right" vertical="center"/>
      <protection/>
    </xf>
    <xf numFmtId="181" fontId="4" fillId="25" borderId="22" xfId="22" applyNumberFormat="1" applyFont="1" applyFill="1" applyBorder="1" applyAlignment="1">
      <alignment vertical="center" wrapText="1"/>
      <protection/>
    </xf>
    <xf numFmtId="0" fontId="4" fillId="25" borderId="22" xfId="22" applyNumberFormat="1" applyFont="1" applyFill="1" applyBorder="1" applyAlignment="1">
      <alignment vertical="center" wrapText="1"/>
      <protection/>
    </xf>
    <xf numFmtId="0" fontId="5" fillId="25" borderId="22" xfId="22" applyNumberFormat="1" applyFont="1" applyFill="1" applyBorder="1" applyAlignment="1">
      <alignment vertical="center" wrapText="1"/>
      <protection/>
    </xf>
    <xf numFmtId="0" fontId="5" fillId="25" borderId="19" xfId="22" applyNumberFormat="1" applyFont="1" applyFill="1" applyBorder="1" applyAlignment="1">
      <alignment vertical="center" wrapText="1"/>
      <protection/>
    </xf>
    <xf numFmtId="179" fontId="27" fillId="0" borderId="0" xfId="22" applyNumberFormat="1" applyFont="1" applyFill="1" applyBorder="1" applyAlignment="1">
      <alignment horizontal="center"/>
      <protection/>
    </xf>
    <xf numFmtId="0" fontId="5" fillId="0" borderId="0" xfId="22" applyFont="1" applyFill="1" applyBorder="1" applyAlignment="1">
      <alignment horizontal="center" vertical="center" wrapText="1"/>
      <protection/>
    </xf>
    <xf numFmtId="0" fontId="4" fillId="0" borderId="0" xfId="22" applyFont="1" applyFill="1" applyBorder="1" applyAlignment="1">
      <alignment vertical="center"/>
      <protection/>
    </xf>
    <xf numFmtId="182" fontId="4" fillId="0" borderId="0" xfId="20" applyNumberFormat="1" applyFont="1" applyFill="1" applyBorder="1" applyAlignment="1">
      <alignment horizontal="left" vertical="center"/>
      <protection/>
    </xf>
    <xf numFmtId="182" fontId="4" fillId="0" borderId="0" xfId="20" applyNumberFormat="1" applyFont="1" applyFill="1" applyBorder="1" applyAlignment="1">
      <alignment horizontal="right" vertical="center"/>
      <protection/>
    </xf>
    <xf numFmtId="181" fontId="4" fillId="0" borderId="0" xfId="22" applyNumberFormat="1" applyFont="1" applyFill="1" applyBorder="1" applyAlignment="1">
      <alignment vertical="center" wrapText="1"/>
      <protection/>
    </xf>
    <xf numFmtId="0" fontId="5" fillId="0" borderId="0" xfId="22" applyFont="1" applyFill="1" applyBorder="1" applyAlignment="1">
      <alignment vertical="center"/>
      <protection/>
    </xf>
    <xf numFmtId="0" fontId="0" fillId="0" borderId="0" xfId="103" applyFont="1" applyFill="1" applyAlignment="1">
      <alignment vertical="center"/>
      <protection/>
    </xf>
    <xf numFmtId="0" fontId="16" fillId="0" borderId="0" xfId="103" applyFont="1" applyFill="1" applyAlignment="1">
      <alignment vertical="center"/>
      <protection/>
    </xf>
    <xf numFmtId="0" fontId="16" fillId="0" borderId="0" xfId="103" applyFont="1" applyFill="1">
      <alignment/>
      <protection/>
    </xf>
    <xf numFmtId="0" fontId="0" fillId="0" borderId="0" xfId="103" applyFont="1" applyFill="1">
      <alignment/>
      <protection/>
    </xf>
    <xf numFmtId="179" fontId="0" fillId="0" borderId="0" xfId="103" applyNumberFormat="1" applyFont="1" applyFill="1">
      <alignment/>
      <protection/>
    </xf>
    <xf numFmtId="179" fontId="2" fillId="0" borderId="0" xfId="103" applyNumberFormat="1" applyFont="1" applyFill="1">
      <alignment/>
      <protection/>
    </xf>
    <xf numFmtId="179" fontId="22" fillId="0" borderId="0" xfId="103" applyNumberFormat="1" applyFont="1" applyFill="1" applyBorder="1" applyAlignment="1">
      <alignment horizontal="center"/>
      <protection/>
    </xf>
    <xf numFmtId="0" fontId="26" fillId="0" borderId="0" xfId="103" applyFont="1" applyFill="1" applyAlignment="1">
      <alignment/>
      <protection/>
    </xf>
    <xf numFmtId="179" fontId="26" fillId="0" borderId="0" xfId="103" applyNumberFormat="1" applyFont="1" applyFill="1" applyAlignment="1">
      <alignment/>
      <protection/>
    </xf>
    <xf numFmtId="179" fontId="4" fillId="0" borderId="0" xfId="103" applyNumberFormat="1" applyFont="1" applyFill="1" applyAlignment="1">
      <alignment horizontal="right" vertical="center" wrapText="1"/>
      <protection/>
    </xf>
    <xf numFmtId="0" fontId="5" fillId="0" borderId="22" xfId="103" applyFont="1" applyFill="1" applyBorder="1" applyAlignment="1">
      <alignment horizontal="center" vertical="center"/>
      <protection/>
    </xf>
    <xf numFmtId="179" fontId="5" fillId="0" borderId="22" xfId="103" applyNumberFormat="1" applyFont="1" applyFill="1" applyBorder="1" applyAlignment="1">
      <alignment horizontal="center" vertical="center"/>
      <protection/>
    </xf>
    <xf numFmtId="179" fontId="5" fillId="0" borderId="22" xfId="103" applyNumberFormat="1" applyFont="1" applyFill="1" applyBorder="1" applyAlignment="1">
      <alignment horizontal="center" vertical="center" wrapText="1"/>
      <protection/>
    </xf>
    <xf numFmtId="0" fontId="5" fillId="0" borderId="22" xfId="63" applyFont="1" applyFill="1" applyBorder="1" applyAlignment="1">
      <alignment horizontal="left" vertical="center"/>
      <protection/>
    </xf>
    <xf numFmtId="179" fontId="5" fillId="0" borderId="22" xfId="22" applyNumberFormat="1" applyFont="1" applyBorder="1" applyAlignment="1">
      <alignment horizontal="right" vertical="center" wrapText="1"/>
      <protection/>
    </xf>
    <xf numFmtId="179" fontId="5" fillId="0" borderId="22" xfId="103" applyNumberFormat="1" applyFont="1" applyFill="1" applyBorder="1" applyAlignment="1">
      <alignment horizontal="left" vertical="center" wrapText="1"/>
      <protection/>
    </xf>
    <xf numFmtId="179" fontId="5" fillId="0" borderId="22" xfId="103" applyNumberFormat="1" applyFont="1" applyFill="1" applyBorder="1" applyAlignment="1">
      <alignment horizontal="right" vertical="center" wrapText="1"/>
      <protection/>
    </xf>
    <xf numFmtId="49" fontId="5" fillId="0" borderId="22" xfId="63" applyNumberFormat="1" applyFont="1" applyFill="1" applyBorder="1" applyAlignment="1">
      <alignment horizontal="left" vertical="center"/>
      <protection/>
    </xf>
    <xf numFmtId="179" fontId="5" fillId="0" borderId="22" xfId="22" applyNumberFormat="1" applyFont="1" applyFill="1" applyBorder="1" applyAlignment="1" applyProtection="1">
      <alignment horizontal="left" vertical="center"/>
      <protection/>
    </xf>
    <xf numFmtId="179" fontId="5" fillId="0" borderId="22" xfId="103" applyNumberFormat="1" applyFont="1" applyFill="1" applyBorder="1" applyAlignment="1">
      <alignment horizontal="right" vertical="center"/>
      <protection/>
    </xf>
    <xf numFmtId="49" fontId="4" fillId="0" borderId="22" xfId="63" applyNumberFormat="1" applyFont="1" applyFill="1" applyBorder="1" applyAlignment="1">
      <alignment horizontal="left" vertical="center"/>
      <protection/>
    </xf>
    <xf numFmtId="179" fontId="4" fillId="0" borderId="22" xfId="22" applyNumberFormat="1" applyFont="1" applyBorder="1" applyAlignment="1">
      <alignment horizontal="right" vertical="center" wrapText="1"/>
      <protection/>
    </xf>
    <xf numFmtId="179" fontId="4" fillId="0" borderId="22" xfId="22" applyNumberFormat="1" applyFont="1" applyFill="1" applyBorder="1" applyAlignment="1" applyProtection="1">
      <alignment horizontal="left" vertical="center"/>
      <protection/>
    </xf>
    <xf numFmtId="179" fontId="4" fillId="0" borderId="22" xfId="103" applyNumberFormat="1" applyFont="1" applyFill="1" applyBorder="1" applyAlignment="1">
      <alignment horizontal="right" vertical="center"/>
      <protection/>
    </xf>
    <xf numFmtId="179" fontId="4" fillId="0" borderId="22" xfId="63" applyNumberFormat="1" applyFont="1" applyFill="1" applyBorder="1" applyAlignment="1">
      <alignment horizontal="left" vertical="center"/>
      <protection/>
    </xf>
    <xf numFmtId="179" fontId="4" fillId="0" borderId="22" xfId="22" applyNumberFormat="1" applyFont="1" applyFill="1" applyBorder="1" applyAlignment="1" applyProtection="1">
      <alignment vertical="center"/>
      <protection locked="0"/>
    </xf>
    <xf numFmtId="179" fontId="4" fillId="0" borderId="22" xfId="125" applyNumberFormat="1" applyFont="1" applyFill="1" applyBorder="1" applyAlignment="1" applyProtection="1">
      <alignment vertical="center"/>
      <protection/>
    </xf>
    <xf numFmtId="0" fontId="5" fillId="0" borderId="22" xfId="22" applyNumberFormat="1" applyFont="1" applyFill="1" applyBorder="1" applyAlignment="1" applyProtection="1">
      <alignment horizontal="left" vertical="center"/>
      <protection/>
    </xf>
    <xf numFmtId="0" fontId="4" fillId="0" borderId="22" xfId="103" applyFont="1" applyFill="1" applyBorder="1">
      <alignment/>
      <protection/>
    </xf>
    <xf numFmtId="179" fontId="5" fillId="0" borderId="22" xfId="63" applyNumberFormat="1" applyFont="1" applyFill="1" applyBorder="1" applyAlignment="1">
      <alignment horizontal="left" vertical="center"/>
      <protection/>
    </xf>
    <xf numFmtId="0" fontId="5" fillId="0" borderId="22" xfId="63" applyFont="1" applyFill="1" applyBorder="1" applyAlignment="1">
      <alignment horizontal="center" vertical="center"/>
      <protection/>
    </xf>
    <xf numFmtId="179" fontId="5" fillId="0" borderId="22" xfId="134" applyNumberFormat="1" applyFont="1" applyFill="1" applyBorder="1" applyAlignment="1">
      <alignment horizontal="center" vertical="center"/>
      <protection/>
    </xf>
    <xf numFmtId="0" fontId="16" fillId="0" borderId="0" xfId="22" applyFont="1">
      <alignment/>
      <protection/>
    </xf>
    <xf numFmtId="0" fontId="0" fillId="0" borderId="0" xfId="22">
      <alignment/>
      <protection/>
    </xf>
    <xf numFmtId="179" fontId="0" fillId="0" borderId="0" xfId="22" applyNumberFormat="1">
      <alignment/>
      <protection/>
    </xf>
    <xf numFmtId="0" fontId="22" fillId="0" borderId="0" xfId="22" applyFont="1" applyAlignment="1">
      <alignment horizontal="center" vertical="center"/>
      <protection/>
    </xf>
    <xf numFmtId="179" fontId="22" fillId="0" borderId="0" xfId="22" applyNumberFormat="1" applyFont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179" fontId="4" fillId="0" borderId="0" xfId="22" applyNumberFormat="1" applyFont="1">
      <alignment/>
      <protection/>
    </xf>
    <xf numFmtId="0" fontId="4" fillId="0" borderId="0" xfId="22" applyFont="1" applyFill="1" applyBorder="1" applyAlignment="1">
      <alignment horizontal="right" vertical="center" wrapText="1"/>
      <protection/>
    </xf>
    <xf numFmtId="0" fontId="5" fillId="0" borderId="22" xfId="0" applyFont="1" applyBorder="1" applyAlignment="1">
      <alignment horizontal="center" vertical="center"/>
    </xf>
    <xf numFmtId="179" fontId="5" fillId="0" borderId="22" xfId="0" applyNumberFormat="1" applyFont="1" applyBorder="1" applyAlignment="1">
      <alignment horizontal="center" vertical="center"/>
    </xf>
    <xf numFmtId="41" fontId="5" fillId="24" borderId="22" xfId="72" applyFont="1" applyFill="1" applyBorder="1" applyAlignment="1">
      <alignment horizontal="center" vertical="center"/>
    </xf>
    <xf numFmtId="179" fontId="5" fillId="0" borderId="22" xfId="22" applyNumberFormat="1" applyFont="1" applyBorder="1" applyAlignment="1">
      <alignment horizontal="right" vertical="center"/>
      <protection/>
    </xf>
    <xf numFmtId="0" fontId="5" fillId="0" borderId="22" xfId="22" applyFont="1" applyBorder="1">
      <alignment/>
      <protection/>
    </xf>
    <xf numFmtId="41" fontId="4" fillId="24" borderId="22" xfId="72" applyFont="1" applyFill="1" applyBorder="1" applyAlignment="1">
      <alignment horizontal="center" vertical="center"/>
    </xf>
    <xf numFmtId="0" fontId="4" fillId="0" borderId="22" xfId="22" applyFont="1" applyBorder="1">
      <alignment/>
      <protection/>
    </xf>
    <xf numFmtId="0" fontId="5" fillId="0" borderId="22" xfId="22" applyFont="1" applyBorder="1" applyAlignment="1">
      <alignment horizontal="center" vertical="center"/>
      <protection/>
    </xf>
    <xf numFmtId="0" fontId="16" fillId="25" borderId="0" xfId="22" applyFont="1" applyFill="1" applyAlignment="1">
      <alignment vertical="center"/>
      <protection/>
    </xf>
    <xf numFmtId="179" fontId="0" fillId="25" borderId="0" xfId="22" applyNumberFormat="1" applyFont="1" applyFill="1" applyAlignment="1">
      <alignment horizontal="right" vertical="center"/>
      <protection/>
    </xf>
    <xf numFmtId="179" fontId="4" fillId="25" borderId="0" xfId="22" applyNumberFormat="1" applyFont="1" applyFill="1" applyAlignment="1">
      <alignment horizontal="right" vertical="center"/>
      <protection/>
    </xf>
    <xf numFmtId="181" fontId="2" fillId="25" borderId="0" xfId="20" applyNumberFormat="1" applyFont="1" applyFill="1">
      <alignment/>
      <protection/>
    </xf>
    <xf numFmtId="179" fontId="2" fillId="25" borderId="0" xfId="20" applyNumberFormat="1" applyFont="1" applyFill="1" applyAlignment="1">
      <alignment horizontal="right" vertical="center"/>
      <protection/>
    </xf>
    <xf numFmtId="179" fontId="28" fillId="25" borderId="0" xfId="20" applyNumberFormat="1" applyFont="1" applyFill="1" applyAlignment="1">
      <alignment horizontal="right" vertical="center"/>
      <protection/>
    </xf>
    <xf numFmtId="0" fontId="17" fillId="25" borderId="0" xfId="22" applyFont="1" applyFill="1" applyAlignment="1">
      <alignment horizontal="center" vertical="center"/>
      <protection/>
    </xf>
    <xf numFmtId="179" fontId="17" fillId="25" borderId="0" xfId="22" applyNumberFormat="1" applyFont="1" applyFill="1" applyAlignment="1">
      <alignment horizontal="right" vertical="center"/>
      <protection/>
    </xf>
    <xf numFmtId="179" fontId="29" fillId="25" borderId="0" xfId="22" applyNumberFormat="1" applyFont="1" applyFill="1" applyAlignment="1">
      <alignment horizontal="right" vertical="center"/>
      <protection/>
    </xf>
    <xf numFmtId="0" fontId="4" fillId="25" borderId="0" xfId="22" applyFont="1" applyFill="1">
      <alignment/>
      <protection/>
    </xf>
    <xf numFmtId="0" fontId="5" fillId="25" borderId="19" xfId="22" applyFont="1" applyFill="1" applyBorder="1" applyAlignment="1">
      <alignment horizontal="center" vertical="center"/>
      <protection/>
    </xf>
    <xf numFmtId="179" fontId="5" fillId="25" borderId="22" xfId="22" applyNumberFormat="1" applyFont="1" applyFill="1" applyBorder="1" applyAlignment="1">
      <alignment horizontal="center" vertical="center" wrapText="1"/>
      <protection/>
    </xf>
    <xf numFmtId="0" fontId="5" fillId="25" borderId="30" xfId="22" applyFont="1" applyFill="1" applyBorder="1" applyAlignment="1">
      <alignment horizontal="center" vertical="center"/>
      <protection/>
    </xf>
    <xf numFmtId="0" fontId="5" fillId="25" borderId="21" xfId="22" applyFont="1" applyFill="1" applyBorder="1" applyAlignment="1">
      <alignment horizontal="center" vertical="center"/>
      <protection/>
    </xf>
    <xf numFmtId="0" fontId="4" fillId="25" borderId="22" xfId="63" applyFont="1" applyFill="1" applyBorder="1" applyAlignment="1">
      <alignment vertical="center"/>
      <protection/>
    </xf>
    <xf numFmtId="179" fontId="4" fillId="25" borderId="22" xfId="94" applyNumberFormat="1" applyFont="1" applyFill="1" applyBorder="1" applyAlignment="1">
      <alignment horizontal="right" vertical="center" wrapText="1"/>
      <protection/>
    </xf>
    <xf numFmtId="0" fontId="5" fillId="25" borderId="22" xfId="22" applyFont="1" applyFill="1" applyBorder="1" applyAlignment="1">
      <alignment horizontal="center" vertical="center"/>
      <protection/>
    </xf>
    <xf numFmtId="0" fontId="4" fillId="25" borderId="22" xfId="22" applyFont="1" applyFill="1" applyBorder="1" applyAlignment="1">
      <alignment horizontal="right" vertical="center" wrapText="1"/>
      <protection/>
    </xf>
    <xf numFmtId="0" fontId="4" fillId="25" borderId="22" xfId="22" applyFont="1" applyFill="1" applyBorder="1" applyAlignment="1">
      <alignment horizontal="right"/>
      <protection/>
    </xf>
    <xf numFmtId="0" fontId="4" fillId="25" borderId="22" xfId="22" applyFont="1" applyFill="1" applyBorder="1" applyAlignment="1">
      <alignment horizontal="left" wrapText="1"/>
      <protection/>
    </xf>
    <xf numFmtId="0" fontId="4" fillId="25" borderId="22" xfId="0" applyFont="1" applyFill="1" applyBorder="1" applyAlignment="1">
      <alignment vertical="center"/>
    </xf>
    <xf numFmtId="0" fontId="4" fillId="25" borderId="22" xfId="22" applyFont="1" applyFill="1" applyBorder="1">
      <alignment/>
      <protection/>
    </xf>
    <xf numFmtId="0" fontId="4" fillId="25" borderId="19" xfId="22" applyFont="1" applyFill="1" applyBorder="1">
      <alignment/>
      <protection/>
    </xf>
    <xf numFmtId="0" fontId="5" fillId="25" borderId="22" xfId="22" applyFont="1" applyFill="1" applyBorder="1">
      <alignment/>
      <protection/>
    </xf>
    <xf numFmtId="0" fontId="5" fillId="25" borderId="19" xfId="22" applyFont="1" applyFill="1" applyBorder="1">
      <alignment/>
      <protection/>
    </xf>
    <xf numFmtId="0" fontId="4" fillId="25" borderId="19" xfId="63" applyFont="1" applyFill="1" applyBorder="1" applyAlignment="1">
      <alignment vertical="center"/>
      <protection/>
    </xf>
    <xf numFmtId="0" fontId="4" fillId="25" borderId="22" xfId="22" applyFont="1" applyFill="1" applyBorder="1">
      <alignment/>
      <protection/>
    </xf>
    <xf numFmtId="0" fontId="5" fillId="25" borderId="22" xfId="0" applyNumberFormat="1" applyFont="1" applyFill="1" applyBorder="1" applyAlignment="1">
      <alignment horizontal="center" vertical="center"/>
    </xf>
    <xf numFmtId="179" fontId="5" fillId="25" borderId="22" xfId="94" applyNumberFormat="1" applyFont="1" applyFill="1" applyBorder="1" applyAlignment="1">
      <alignment horizontal="right" vertical="center" wrapText="1"/>
      <protection/>
    </xf>
    <xf numFmtId="0" fontId="1" fillId="0" borderId="0" xfId="22" applyFont="1">
      <alignment/>
      <protection/>
    </xf>
    <xf numFmtId="0" fontId="25" fillId="0" borderId="0" xfId="22" applyFont="1" applyAlignment="1">
      <alignment vertical="center"/>
      <protection/>
    </xf>
    <xf numFmtId="0" fontId="1" fillId="0" borderId="0" xfId="22" applyFont="1" applyAlignment="1">
      <alignment vertical="center"/>
      <protection/>
    </xf>
    <xf numFmtId="0" fontId="0" fillId="0" borderId="0" xfId="23" applyFont="1" applyAlignment="1">
      <alignment/>
      <protection/>
    </xf>
    <xf numFmtId="0" fontId="0" fillId="0" borderId="0" xfId="22" applyFont="1">
      <alignment/>
      <protection/>
    </xf>
    <xf numFmtId="179" fontId="0" fillId="0" borderId="0" xfId="22" applyNumberFormat="1" applyFont="1">
      <alignment/>
      <protection/>
    </xf>
    <xf numFmtId="181" fontId="2" fillId="0" borderId="0" xfId="20" applyNumberFormat="1" applyFont="1">
      <alignment/>
      <protection/>
    </xf>
    <xf numFmtId="0" fontId="13" fillId="0" borderId="0" xfId="22" applyFont="1" applyAlignment="1">
      <alignment horizontal="center"/>
      <protection/>
    </xf>
    <xf numFmtId="179" fontId="13" fillId="0" borderId="0" xfId="22" applyNumberFormat="1" applyFont="1" applyAlignment="1">
      <alignment horizontal="center"/>
      <protection/>
    </xf>
    <xf numFmtId="0" fontId="4" fillId="0" borderId="0" xfId="22" applyFont="1">
      <alignment/>
      <protection/>
    </xf>
    <xf numFmtId="179" fontId="4" fillId="0" borderId="0" xfId="22" applyNumberFormat="1" applyFont="1" applyAlignment="1">
      <alignment horizontal="right"/>
      <protection/>
    </xf>
    <xf numFmtId="0" fontId="5" fillId="0" borderId="19" xfId="22" applyFont="1" applyBorder="1" applyAlignment="1">
      <alignment horizontal="center" vertical="center"/>
      <protection/>
    </xf>
    <xf numFmtId="179" fontId="5" fillId="0" borderId="22" xfId="22" applyNumberFormat="1" applyFont="1" applyFill="1" applyBorder="1" applyAlignment="1">
      <alignment horizontal="center" vertical="center"/>
      <protection/>
    </xf>
    <xf numFmtId="0" fontId="5" fillId="0" borderId="22" xfId="22" applyFont="1" applyBorder="1" applyAlignment="1">
      <alignment vertical="center"/>
      <protection/>
    </xf>
    <xf numFmtId="183" fontId="1" fillId="0" borderId="0" xfId="22" applyNumberFormat="1" applyFont="1" applyAlignment="1">
      <alignment vertical="center"/>
      <protection/>
    </xf>
    <xf numFmtId="0" fontId="4" fillId="0" borderId="22" xfId="63" applyFont="1" applyFill="1" applyBorder="1" applyAlignment="1">
      <alignment vertical="center"/>
      <protection/>
    </xf>
    <xf numFmtId="179" fontId="4" fillId="0" borderId="22" xfId="94" applyNumberFormat="1" applyFont="1" applyFill="1" applyBorder="1" applyAlignment="1">
      <alignment horizontal="right" vertical="center" wrapText="1"/>
      <protection/>
    </xf>
    <xf numFmtId="0" fontId="5" fillId="0" borderId="14" xfId="22" applyFont="1" applyBorder="1" applyAlignment="1">
      <alignment vertical="center"/>
      <protection/>
    </xf>
    <xf numFmtId="0" fontId="5" fillId="0" borderId="14" xfId="22" applyFont="1" applyBorder="1" applyAlignment="1">
      <alignment horizontal="center" vertical="center"/>
      <protection/>
    </xf>
    <xf numFmtId="182" fontId="0" fillId="0" borderId="0" xfId="22" applyNumberFormat="1" applyFont="1">
      <alignment/>
      <protection/>
    </xf>
    <xf numFmtId="0" fontId="4" fillId="25" borderId="0" xfId="103" applyFont="1" applyFill="1" applyAlignment="1">
      <alignment vertical="center"/>
      <protection/>
    </xf>
    <xf numFmtId="0" fontId="5" fillId="25" borderId="0" xfId="103" applyFont="1" applyFill="1" applyAlignment="1">
      <alignment vertical="center"/>
      <protection/>
    </xf>
    <xf numFmtId="0" fontId="4" fillId="25" borderId="0" xfId="103" applyFont="1" applyFill="1">
      <alignment/>
      <protection/>
    </xf>
    <xf numFmtId="0" fontId="5" fillId="25" borderId="0" xfId="103" applyFont="1" applyFill="1">
      <alignment/>
      <protection/>
    </xf>
    <xf numFmtId="0" fontId="16" fillId="25" borderId="0" xfId="103" applyFont="1" applyFill="1">
      <alignment/>
      <protection/>
    </xf>
    <xf numFmtId="0" fontId="0" fillId="25" borderId="0" xfId="103" applyFont="1" applyFill="1">
      <alignment/>
      <protection/>
    </xf>
    <xf numFmtId="179" fontId="0" fillId="25" borderId="0" xfId="103" applyNumberFormat="1" applyFont="1" applyFill="1">
      <alignment/>
      <protection/>
    </xf>
    <xf numFmtId="0" fontId="2" fillId="25" borderId="0" xfId="103" applyFont="1" applyFill="1">
      <alignment/>
      <protection/>
    </xf>
    <xf numFmtId="179" fontId="2" fillId="25" borderId="0" xfId="103" applyNumberFormat="1" applyFont="1" applyFill="1">
      <alignment/>
      <protection/>
    </xf>
    <xf numFmtId="179" fontId="22" fillId="25" borderId="0" xfId="103" applyNumberFormat="1" applyFont="1" applyFill="1" applyBorder="1" applyAlignment="1">
      <alignment horizontal="center"/>
      <protection/>
    </xf>
    <xf numFmtId="0" fontId="26" fillId="25" borderId="0" xfId="103" applyFont="1" applyFill="1" applyAlignment="1">
      <alignment/>
      <protection/>
    </xf>
    <xf numFmtId="179" fontId="26" fillId="25" borderId="0" xfId="103" applyNumberFormat="1" applyFont="1" applyFill="1" applyAlignment="1">
      <alignment/>
      <protection/>
    </xf>
    <xf numFmtId="179" fontId="15" fillId="25" borderId="0" xfId="103" applyNumberFormat="1" applyFont="1" applyFill="1" applyAlignment="1">
      <alignment/>
      <protection/>
    </xf>
    <xf numFmtId="179" fontId="4" fillId="25" borderId="0" xfId="103" applyNumberFormat="1" applyFont="1" applyFill="1" applyAlignment="1">
      <alignment horizontal="right" vertical="center" wrapText="1"/>
      <protection/>
    </xf>
    <xf numFmtId="0" fontId="5" fillId="25" borderId="22" xfId="103" applyFont="1" applyFill="1" applyBorder="1" applyAlignment="1">
      <alignment horizontal="center" vertical="center"/>
      <protection/>
    </xf>
    <xf numFmtId="179" fontId="5" fillId="25" borderId="22" xfId="103" applyNumberFormat="1" applyFont="1" applyFill="1" applyBorder="1" applyAlignment="1">
      <alignment horizontal="center" vertical="center"/>
      <protection/>
    </xf>
    <xf numFmtId="179" fontId="5" fillId="25" borderId="22" xfId="103" applyNumberFormat="1" applyFont="1" applyFill="1" applyBorder="1" applyAlignment="1">
      <alignment horizontal="center" vertical="center" wrapText="1"/>
      <protection/>
    </xf>
    <xf numFmtId="0" fontId="5" fillId="25" borderId="22" xfId="0" applyNumberFormat="1" applyFont="1" applyFill="1" applyBorder="1" applyAlignment="1" applyProtection="1">
      <alignment vertical="center"/>
      <protection/>
    </xf>
    <xf numFmtId="3" fontId="5" fillId="25" borderId="22" xfId="0" applyNumberFormat="1" applyFont="1" applyFill="1" applyBorder="1" applyAlignment="1" applyProtection="1">
      <alignment horizontal="right" vertical="center"/>
      <protection/>
    </xf>
    <xf numFmtId="3" fontId="4" fillId="26" borderId="22" xfId="0" applyNumberFormat="1" applyFont="1" applyFill="1" applyBorder="1" applyAlignment="1" applyProtection="1">
      <alignment horizontal="right" vertical="center"/>
      <protection/>
    </xf>
    <xf numFmtId="3" fontId="4" fillId="26" borderId="27" xfId="0" applyNumberFormat="1" applyFont="1" applyFill="1" applyBorder="1" applyAlignment="1" applyProtection="1">
      <alignment horizontal="right" vertical="center"/>
      <protection/>
    </xf>
    <xf numFmtId="0" fontId="4" fillId="25" borderId="31" xfId="0" applyNumberFormat="1" applyFont="1" applyFill="1" applyBorder="1" applyAlignment="1" applyProtection="1">
      <alignment vertical="center"/>
      <protection/>
    </xf>
    <xf numFmtId="0" fontId="4" fillId="25" borderId="32" xfId="0" applyNumberFormat="1" applyFont="1" applyFill="1" applyBorder="1" applyAlignment="1" applyProtection="1">
      <alignment vertical="center"/>
      <protection/>
    </xf>
    <xf numFmtId="3" fontId="4" fillId="26" borderId="33" xfId="0" applyNumberFormat="1" applyFont="1" applyFill="1" applyBorder="1" applyAlignment="1" applyProtection="1">
      <alignment horizontal="right" vertical="center"/>
      <protection/>
    </xf>
    <xf numFmtId="184" fontId="4" fillId="25" borderId="0" xfId="103" applyNumberFormat="1" applyFont="1" applyFill="1" applyAlignment="1">
      <alignment vertical="center"/>
      <protection/>
    </xf>
    <xf numFmtId="3" fontId="4" fillId="25" borderId="22" xfId="0" applyNumberFormat="1" applyFont="1" applyFill="1" applyBorder="1" applyAlignment="1" applyProtection="1">
      <alignment horizontal="right" vertical="center"/>
      <protection/>
    </xf>
    <xf numFmtId="3" fontId="5" fillId="26" borderId="22" xfId="0" applyNumberFormat="1" applyFont="1" applyFill="1" applyBorder="1" applyAlignment="1" applyProtection="1">
      <alignment horizontal="right" vertical="center"/>
      <protection/>
    </xf>
    <xf numFmtId="0" fontId="5" fillId="25" borderId="22" xfId="0" applyNumberFormat="1" applyFont="1" applyFill="1" applyBorder="1" applyAlignment="1" applyProtection="1">
      <alignment horizontal="center" vertical="center"/>
      <protection/>
    </xf>
    <xf numFmtId="179" fontId="4" fillId="25" borderId="0" xfId="103" applyNumberFormat="1" applyFont="1" applyFill="1">
      <alignment/>
      <protection/>
    </xf>
    <xf numFmtId="0" fontId="28" fillId="25" borderId="0" xfId="103" applyFont="1" applyFill="1">
      <alignment/>
      <protection/>
    </xf>
    <xf numFmtId="179" fontId="30" fillId="25" borderId="0" xfId="103" applyNumberFormat="1" applyFont="1" applyFill="1" applyBorder="1" applyAlignment="1">
      <alignment horizontal="center"/>
      <protection/>
    </xf>
    <xf numFmtId="0" fontId="15" fillId="25" borderId="0" xfId="103" applyFont="1" applyFill="1" applyAlignment="1">
      <alignment/>
      <protection/>
    </xf>
    <xf numFmtId="179" fontId="4" fillId="25" borderId="0" xfId="103" applyNumberFormat="1" applyFont="1" applyFill="1" applyAlignment="1">
      <alignment/>
      <protection/>
    </xf>
    <xf numFmtId="0" fontId="4" fillId="0" borderId="22" xfId="22" applyFont="1" applyFill="1" applyBorder="1" applyAlignment="1">
      <alignment horizontal="center" vertical="center"/>
      <protection/>
    </xf>
    <xf numFmtId="179" fontId="4" fillId="25" borderId="22" xfId="22" applyNumberFormat="1" applyFont="1" applyFill="1" applyBorder="1" applyAlignment="1">
      <alignment horizontal="center" vertical="center"/>
      <protection/>
    </xf>
    <xf numFmtId="0" fontId="4" fillId="25" borderId="26" xfId="103" applyFont="1" applyFill="1" applyBorder="1" applyAlignment="1">
      <alignment horizontal="right" vertical="center" wrapText="1"/>
      <protection/>
    </xf>
    <xf numFmtId="0" fontId="4" fillId="25" borderId="19" xfId="103" applyFont="1" applyFill="1" applyBorder="1" applyAlignment="1">
      <alignment horizontal="center" vertical="center" wrapText="1"/>
      <protection/>
    </xf>
    <xf numFmtId="0" fontId="4" fillId="25" borderId="32" xfId="103" applyFont="1" applyFill="1" applyBorder="1" applyAlignment="1">
      <alignment vertical="center"/>
      <protection/>
    </xf>
    <xf numFmtId="0" fontId="4" fillId="25" borderId="32" xfId="103" applyFont="1" applyFill="1" applyBorder="1" applyAlignment="1">
      <alignment vertical="center" wrapText="1"/>
      <protection/>
    </xf>
    <xf numFmtId="0" fontId="4" fillId="25" borderId="32" xfId="22" applyFont="1" applyFill="1" applyBorder="1" applyAlignment="1">
      <alignment horizontal="left" vertical="center" wrapText="1"/>
      <protection/>
    </xf>
    <xf numFmtId="0" fontId="4" fillId="25" borderId="34" xfId="103" applyFont="1" applyFill="1" applyBorder="1" applyAlignment="1">
      <alignment vertical="center" wrapText="1"/>
      <protection/>
    </xf>
    <xf numFmtId="0" fontId="4" fillId="25" borderId="22" xfId="103" applyFont="1" applyFill="1" applyBorder="1">
      <alignment/>
      <protection/>
    </xf>
    <xf numFmtId="0" fontId="4" fillId="25" borderId="22" xfId="103" applyFont="1" applyFill="1" applyBorder="1" applyAlignment="1">
      <alignment vertical="center"/>
      <protection/>
    </xf>
    <xf numFmtId="183" fontId="4" fillId="25" borderId="22" xfId="103" applyNumberFormat="1" applyFont="1" applyFill="1" applyBorder="1" applyAlignment="1">
      <alignment vertical="center"/>
      <protection/>
    </xf>
    <xf numFmtId="180" fontId="4" fillId="25" borderId="22" xfId="22" applyNumberFormat="1" applyFont="1" applyFill="1" applyBorder="1" applyAlignment="1">
      <alignment horizontal="right" vertical="center" wrapText="1"/>
      <protection/>
    </xf>
    <xf numFmtId="179" fontId="4" fillId="25" borderId="22" xfId="103" applyNumberFormat="1" applyFont="1" applyFill="1" applyBorder="1">
      <alignment/>
      <protection/>
    </xf>
    <xf numFmtId="0" fontId="4" fillId="25" borderId="19" xfId="103" applyFont="1" applyFill="1" applyBorder="1">
      <alignment/>
      <protection/>
    </xf>
    <xf numFmtId="0" fontId="5" fillId="25" borderId="22" xfId="103" applyFont="1" applyFill="1" applyBorder="1">
      <alignment/>
      <protection/>
    </xf>
    <xf numFmtId="0" fontId="5" fillId="25" borderId="19" xfId="103" applyFont="1" applyFill="1" applyBorder="1">
      <alignment/>
      <protection/>
    </xf>
    <xf numFmtId="179" fontId="4" fillId="25" borderId="14" xfId="22" applyNumberFormat="1" applyFont="1" applyFill="1" applyBorder="1" applyAlignment="1">
      <alignment horizontal="right" vertical="center" wrapText="1"/>
      <protection/>
    </xf>
    <xf numFmtId="179" fontId="4" fillId="25" borderId="19" xfId="94" applyNumberFormat="1" applyFont="1" applyFill="1" applyBorder="1" applyAlignment="1">
      <alignment horizontal="right" vertical="center" wrapText="1"/>
      <protection/>
    </xf>
    <xf numFmtId="0" fontId="4" fillId="25" borderId="22" xfId="103" applyFont="1" applyFill="1" applyBorder="1">
      <alignment/>
      <protection/>
    </xf>
    <xf numFmtId="179" fontId="4" fillId="25" borderId="22" xfId="103" applyNumberFormat="1" applyFont="1" applyFill="1" applyBorder="1">
      <alignment/>
      <protection/>
    </xf>
    <xf numFmtId="0" fontId="5" fillId="25" borderId="22" xfId="103" applyFont="1" applyFill="1" applyBorder="1">
      <alignment/>
      <protection/>
    </xf>
    <xf numFmtId="0" fontId="4" fillId="0" borderId="0" xfId="103" applyFont="1" applyFill="1" applyAlignment="1">
      <alignment vertical="center"/>
      <protection/>
    </xf>
    <xf numFmtId="0" fontId="5" fillId="0" borderId="0" xfId="103" applyFont="1" applyFill="1" applyAlignment="1">
      <alignment vertical="center"/>
      <protection/>
    </xf>
    <xf numFmtId="179" fontId="17" fillId="25" borderId="0" xfId="103" applyNumberFormat="1" applyFont="1" applyFill="1" applyBorder="1" applyAlignment="1">
      <alignment horizontal="center" vertical="center"/>
      <protection/>
    </xf>
    <xf numFmtId="179" fontId="4" fillId="0" borderId="22" xfId="22" applyNumberFormat="1" applyFont="1" applyBorder="1" applyAlignment="1">
      <alignment horizontal="center" vertical="center"/>
      <protection/>
    </xf>
    <xf numFmtId="179" fontId="4" fillId="25" borderId="22" xfId="103" applyNumberFormat="1" applyFont="1" applyFill="1" applyBorder="1" applyAlignment="1">
      <alignment horizontal="right" vertical="center" wrapText="1"/>
      <protection/>
    </xf>
    <xf numFmtId="179" fontId="4" fillId="25" borderId="0" xfId="103" applyNumberFormat="1" applyFont="1" applyFill="1" applyBorder="1" applyAlignment="1">
      <alignment horizontal="right" vertical="center" wrapText="1"/>
      <protection/>
    </xf>
    <xf numFmtId="0" fontId="4" fillId="25" borderId="0" xfId="103" applyFont="1" applyFill="1" applyBorder="1" applyAlignment="1">
      <alignment horizontal="right" vertical="center" wrapText="1"/>
      <protection/>
    </xf>
    <xf numFmtId="185" fontId="5" fillId="25" borderId="22" xfId="103" applyNumberFormat="1" applyFont="1" applyFill="1" applyBorder="1" applyAlignment="1">
      <alignment horizontal="center" vertical="center"/>
      <protection/>
    </xf>
    <xf numFmtId="185" fontId="4" fillId="25" borderId="22" xfId="103" applyNumberFormat="1" applyFont="1" applyFill="1" applyBorder="1" applyAlignment="1">
      <alignment horizontal="center" vertical="center"/>
      <protection/>
    </xf>
    <xf numFmtId="185" fontId="4" fillId="25" borderId="22" xfId="103" applyNumberFormat="1" applyFont="1" applyFill="1" applyBorder="1" applyAlignment="1">
      <alignment horizontal="center" vertical="center" wrapText="1"/>
      <protection/>
    </xf>
    <xf numFmtId="0" fontId="0" fillId="0" borderId="0" xfId="103" applyFont="1" applyFill="1" applyAlignment="1">
      <alignment/>
      <protection/>
    </xf>
    <xf numFmtId="0" fontId="31" fillId="0" borderId="0" xfId="22" applyFont="1">
      <alignment/>
      <protection/>
    </xf>
    <xf numFmtId="0" fontId="32" fillId="0" borderId="0" xfId="22" applyFont="1" applyAlignment="1">
      <alignment horizontal="left" vertical="top"/>
      <protection/>
    </xf>
    <xf numFmtId="0" fontId="32" fillId="0" borderId="0" xfId="22" applyFont="1" applyAlignment="1">
      <alignment horizontal="center" vertical="top"/>
      <protection/>
    </xf>
    <xf numFmtId="0" fontId="31" fillId="0" borderId="0" xfId="22" applyFont="1" applyFill="1" applyAlignment="1">
      <alignment horizontal="left" vertical="top"/>
      <protection/>
    </xf>
    <xf numFmtId="0" fontId="31" fillId="0" borderId="0" xfId="22" applyFont="1" applyFill="1" applyAlignment="1">
      <alignment horizontal="center" vertical="top"/>
      <protection/>
    </xf>
    <xf numFmtId="0" fontId="31" fillId="0" borderId="0" xfId="22" applyFont="1" applyAlignment="1">
      <alignment horizontal="left" vertical="top"/>
      <protection/>
    </xf>
    <xf numFmtId="0" fontId="31" fillId="0" borderId="0" xfId="22" applyFont="1" applyAlignment="1">
      <alignment horizontal="center" vertical="top"/>
      <protection/>
    </xf>
    <xf numFmtId="0" fontId="31" fillId="0" borderId="0" xfId="22" applyFont="1" applyAlignment="1">
      <alignment horizontal="center"/>
      <protection/>
    </xf>
    <xf numFmtId="0" fontId="0" fillId="0" borderId="0" xfId="22" applyAlignment="1">
      <alignment horizontal="center"/>
      <protection/>
    </xf>
  </cellXfs>
  <cellStyles count="134">
    <cellStyle name="Normal" xfId="0"/>
    <cellStyle name="常规_2009年省与市县结算单（3.25改3定）" xfId="15"/>
    <cellStyle name="未定义" xfId="16"/>
    <cellStyle name="千位[0]_ 表八" xfId="17"/>
    <cellStyle name="普通_97-917" xfId="18"/>
    <cellStyle name="常规_一般预算简表" xfId="19"/>
    <cellStyle name="常规_基金预算_1" xfId="20"/>
    <cellStyle name="常规_基金分析表(99.3)" xfId="21"/>
    <cellStyle name="常规_2014年全省及省级财政收支执行及2015年预算草案表" xfId="22"/>
    <cellStyle name="常规_2001年预算：预算收入及财力（12月21日上午定案表）" xfId="23"/>
    <cellStyle name="常规 48" xfId="24"/>
    <cellStyle name="常规 4" xfId="25"/>
    <cellStyle name="常规 30" xfId="26"/>
    <cellStyle name="常规 3" xfId="27"/>
    <cellStyle name="常规 27 2" xfId="28"/>
    <cellStyle name="常规 27" xfId="29"/>
    <cellStyle name="常规_社保基金预算报人大建议表样" xfId="30"/>
    <cellStyle name="常规 21" xfId="31"/>
    <cellStyle name="常规 2 44" xfId="32"/>
    <cellStyle name="常规 112" xfId="33"/>
    <cellStyle name="Total" xfId="34"/>
    <cellStyle name="Title" xfId="35"/>
    <cellStyle name="常规 47 2" xfId="36"/>
    <cellStyle name="Warning Text" xfId="37"/>
    <cellStyle name="常规 2" xfId="38"/>
    <cellStyle name="Linked Cell" xfId="39"/>
    <cellStyle name="Heading 4" xfId="40"/>
    <cellStyle name="千分位[0]_laroux" xfId="41"/>
    <cellStyle name="Good" xfId="42"/>
    <cellStyle name="Explanatory Text" xfId="43"/>
    <cellStyle name="Calculation" xfId="44"/>
    <cellStyle name="Bad" xfId="45"/>
    <cellStyle name="Accent6" xfId="46"/>
    <cellStyle name="40% - 强调文字颜色 2" xfId="47"/>
    <cellStyle name="Neutral" xfId="48"/>
    <cellStyle name="60% - 强调文字颜色 2" xfId="49"/>
    <cellStyle name="常规 115" xfId="50"/>
    <cellStyle name="20% - Accent2" xfId="51"/>
    <cellStyle name="40% - 强调文字颜色 1" xfId="52"/>
    <cellStyle name="强调文字颜色 2" xfId="53"/>
    <cellStyle name="常规 48 2" xfId="54"/>
    <cellStyle name="适中" xfId="55"/>
    <cellStyle name="60% - Accent3" xfId="56"/>
    <cellStyle name="强调文字颜色 1" xfId="57"/>
    <cellStyle name="Heading 2" xfId="58"/>
    <cellStyle name="标题 4" xfId="59"/>
    <cellStyle name="好" xfId="60"/>
    <cellStyle name="常规 17" xfId="61"/>
    <cellStyle name="标题" xfId="62"/>
    <cellStyle name="常规_200704(第一稿）" xfId="63"/>
    <cellStyle name="60% - 强调文字颜色 1" xfId="64"/>
    <cellStyle name="20% - Accent1" xfId="65"/>
    <cellStyle name="Output" xfId="66"/>
    <cellStyle name="链接单元格" xfId="67"/>
    <cellStyle name="20% - Accent6" xfId="68"/>
    <cellStyle name="40% - 强调文字颜色 3" xfId="69"/>
    <cellStyle name="Accent2" xfId="70"/>
    <cellStyle name="强调文字颜色 4" xfId="71"/>
    <cellStyle name="Comma [0]" xfId="72"/>
    <cellStyle name="Accent5" xfId="73"/>
    <cellStyle name="Followed Hyperlink" xfId="74"/>
    <cellStyle name="Normal_APR" xfId="75"/>
    <cellStyle name="计算" xfId="76"/>
    <cellStyle name="20% - 强调文字颜色 4" xfId="77"/>
    <cellStyle name="差" xfId="78"/>
    <cellStyle name="Currency" xfId="79"/>
    <cellStyle name="60% - Accent5" xfId="80"/>
    <cellStyle name="标题 1" xfId="81"/>
    <cellStyle name="40% - Accent5" xfId="82"/>
    <cellStyle name="常规 47" xfId="83"/>
    <cellStyle name="no dec" xfId="84"/>
    <cellStyle name="千分位_97-917" xfId="85"/>
    <cellStyle name="20% - Accent5" xfId="86"/>
    <cellStyle name="20% - 强调文字颜色 2" xfId="87"/>
    <cellStyle name="警告文本" xfId="88"/>
    <cellStyle name="检查单元格" xfId="89"/>
    <cellStyle name="20% - Accent4" xfId="90"/>
    <cellStyle name="20% - Accent3" xfId="91"/>
    <cellStyle name="常规_2001年预算：收支预算草案（1月8日）" xfId="92"/>
    <cellStyle name="千位_ 表八" xfId="93"/>
    <cellStyle name="常规_Sheet1" xfId="94"/>
    <cellStyle name="常规 17 2" xfId="95"/>
    <cellStyle name="标题 2" xfId="96"/>
    <cellStyle name="40% - Accent6" xfId="97"/>
    <cellStyle name="Comma" xfId="98"/>
    <cellStyle name="常规 30 2" xfId="99"/>
    <cellStyle name="20% - 强调文字颜色 1" xfId="100"/>
    <cellStyle name="Percent" xfId="101"/>
    <cellStyle name="_ET_STYLE_NoName_00_" xfId="102"/>
    <cellStyle name="常规_(陈诚修改稿)2006年全省及省级财政决算及07年预算执行情况表(A4 留底自用)" xfId="103"/>
    <cellStyle name="汇总" xfId="104"/>
    <cellStyle name="解释性文本" xfId="105"/>
    <cellStyle name="Heading 1" xfId="106"/>
    <cellStyle name="标题 3" xfId="107"/>
    <cellStyle name="输出" xfId="108"/>
    <cellStyle name="40% - 强调文字颜色 4" xfId="109"/>
    <cellStyle name="Accent3" xfId="110"/>
    <cellStyle name="强调文字颜色 5" xfId="111"/>
    <cellStyle name="常规 47 2 2" xfId="112"/>
    <cellStyle name="20% - 强调文字颜色 5" xfId="113"/>
    <cellStyle name="RowLevel_0" xfId="114"/>
    <cellStyle name="Currency [0]" xfId="115"/>
    <cellStyle name="40% - 强调文字颜色 5" xfId="116"/>
    <cellStyle name="Accent4" xfId="117"/>
    <cellStyle name="强调文字颜色 6" xfId="118"/>
    <cellStyle name="常规 2 3" xfId="119"/>
    <cellStyle name="20% - 强调文字颜色 6" xfId="120"/>
    <cellStyle name="Check Cell" xfId="121"/>
    <cellStyle name="40% - 强调文字颜色 6" xfId="122"/>
    <cellStyle name="Input" xfId="123"/>
    <cellStyle name="Heading 3" xfId="124"/>
    <cellStyle name="常规_录入表" xfId="125"/>
    <cellStyle name="Note" xfId="126"/>
    <cellStyle name="60% - Accent1" xfId="127"/>
    <cellStyle name="常规_国有资本经营预算表样" xfId="128"/>
    <cellStyle name="60% - Accent2" xfId="129"/>
    <cellStyle name="20% - 强调文字颜色 3" xfId="130"/>
    <cellStyle name="常规_2015广元市朝天区国有资本经营预算" xfId="131"/>
    <cellStyle name="60% - 强调文字颜色 3" xfId="132"/>
    <cellStyle name="40% - Accent1" xfId="133"/>
    <cellStyle name="常规_2007年全省及省级财政收支执行及2008年预算草案表（报人大电子版）" xfId="134"/>
    <cellStyle name="注释" xfId="135"/>
    <cellStyle name="60% - 强调文字颜色 4" xfId="136"/>
    <cellStyle name="40% - Accent2" xfId="137"/>
    <cellStyle name="输入" xfId="138"/>
    <cellStyle name="60% - 强调文字颜色 5" xfId="139"/>
    <cellStyle name="40% - Accent3" xfId="140"/>
    <cellStyle name="60% - 强调文字颜色 6" xfId="141"/>
    <cellStyle name="Hyperlink" xfId="142"/>
    <cellStyle name="40% - Accent4" xfId="143"/>
    <cellStyle name="60% - Accent4" xfId="144"/>
    <cellStyle name="60% - Accent6" xfId="145"/>
    <cellStyle name="强调文字颜色 3" xfId="146"/>
    <cellStyle name="Accent1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externalLink" Target="externalLinks/externalLink5.xml" /><Relationship Id="rId36" Type="http://schemas.openxmlformats.org/officeDocument/2006/relationships/externalLink" Target="externalLinks/externalLink6.xml" /><Relationship Id="rId37" Type="http://schemas.openxmlformats.org/officeDocument/2006/relationships/externalLink" Target="externalLinks/externalLink7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&#25253;&#20154;&#22823;\2015&#24180;&#39044;&#31639;&#25253;&#20154;&#22823;\aacde\WINDOWS\!gzq\2001\08&#20915;&#31639;&#36164;&#26009;&#21367;\2001&#24180;&#39044;&#31639;&#22806;&#20915;&#31639;\2001&#24180;&#30465;&#26412;&#32423;&#39044;&#31639;&#22806;&#20915;&#31639;&#65288;&#24635;&#3492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acde\WINDOWS\!gzq\2001\08&#20915;&#31639;&#36164;&#26009;&#21367;\2001&#24180;&#39044;&#31639;&#22806;&#20915;&#31639;\2001&#24180;&#30465;&#26412;&#32423;&#39044;&#31639;&#22806;&#20915;&#31639;&#65288;&#24635;&#34920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5&#25253;&#20154;&#22823;\2015&#24180;&#39044;&#31639;&#25253;&#20154;&#22823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5&#25253;&#20154;&#22823;\2015&#24180;&#39044;&#31639;&#25253;&#20154;&#22823;\!gzq\2001\04&#39044;&#31639;&#26448;&#26009;&#21367;\2001&#24180;&#35843;&#25972;&#39044;&#31639;\2001&#24180;&#35843;&#25972;&#39044;&#31639;&#65288;06&#26376;&#24180;&#21021;&#39044;&#31639;&#19982;&#30495;&#23454;&#39044;&#31639;&#27604;&#36739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!gzq\2001\04&#39044;&#31639;&#26448;&#26009;&#21367;\2001&#24180;&#35843;&#25972;&#39044;&#31639;\2001&#24180;&#35843;&#25972;&#39044;&#31639;&#65288;06&#26376;&#24180;&#21021;&#39044;&#31639;&#19982;&#30495;&#23454;&#39044;&#31639;&#27604;&#36739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/2001/05&#39044;&#31639;&#26448;&#26009;&#21367;/2001&#24180;&#39044;&#31639;&#65306;&#22522;&#30784;&#26448;&#26009;&#23553;&#387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三种预算"/>
      <sheetName val="人代会与真实预算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三种预算"/>
      <sheetName val="人代会与真实预算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封面 (2)"/>
      <sheetName val="封面 (3)"/>
      <sheetName val="封面 (4)"/>
      <sheetName val="封面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workbookViewId="0" topLeftCell="A20">
      <selection activeCell="A36" sqref="A36:I36"/>
    </sheetView>
  </sheetViews>
  <sheetFormatPr defaultColWidth="9.00390625" defaultRowHeight="14.25"/>
  <cols>
    <col min="1" max="1" width="9.50390625" style="410" customWidth="1"/>
    <col min="2" max="8" width="9.00390625" style="410" customWidth="1"/>
    <col min="9" max="9" width="16.625" style="410" customWidth="1"/>
    <col min="10" max="16384" width="9.00390625" style="410" customWidth="1"/>
  </cols>
  <sheetData>
    <row r="1" spans="1:9" ht="18.75" customHeight="1">
      <c r="A1" s="540" t="s">
        <v>0</v>
      </c>
      <c r="B1" s="540"/>
      <c r="C1" s="540"/>
      <c r="D1" s="540"/>
      <c r="E1" s="540"/>
      <c r="F1" s="540"/>
      <c r="G1" s="540"/>
      <c r="H1" s="540"/>
      <c r="I1" s="540"/>
    </row>
    <row r="2" spans="1:9" s="539" customFormat="1" ht="32.25" customHeight="1">
      <c r="A2" s="541" t="s">
        <v>1</v>
      </c>
      <c r="B2" s="541"/>
      <c r="C2" s="541"/>
      <c r="D2" s="541"/>
      <c r="E2" s="541"/>
      <c r="F2" s="541"/>
      <c r="G2" s="541"/>
      <c r="H2" s="541"/>
      <c r="I2" s="541"/>
    </row>
    <row r="3" spans="1:9" s="539" customFormat="1" ht="32.25" customHeight="1">
      <c r="A3" s="542" t="s">
        <v>2</v>
      </c>
      <c r="B3" s="542"/>
      <c r="C3" s="542"/>
      <c r="D3" s="542"/>
      <c r="E3" s="542"/>
      <c r="F3" s="542"/>
      <c r="G3" s="542"/>
      <c r="H3" s="542"/>
      <c r="I3" s="542"/>
    </row>
    <row r="4" spans="1:9" s="539" customFormat="1" ht="32.25" customHeight="1">
      <c r="A4" s="542" t="s">
        <v>3</v>
      </c>
      <c r="B4" s="542"/>
      <c r="C4" s="542"/>
      <c r="D4" s="542"/>
      <c r="E4" s="542"/>
      <c r="F4" s="542"/>
      <c r="G4" s="542"/>
      <c r="H4" s="542"/>
      <c r="I4" s="542"/>
    </row>
    <row r="5" spans="1:9" s="539" customFormat="1" ht="32.25" customHeight="1">
      <c r="A5" s="542" t="s">
        <v>4</v>
      </c>
      <c r="B5" s="542"/>
      <c r="C5" s="542"/>
      <c r="D5" s="542"/>
      <c r="E5" s="542"/>
      <c r="F5" s="542"/>
      <c r="G5" s="542"/>
      <c r="H5" s="542"/>
      <c r="I5" s="542"/>
    </row>
    <row r="6" spans="1:9" s="539" customFormat="1" ht="32.25" customHeight="1">
      <c r="A6" s="542" t="s">
        <v>5</v>
      </c>
      <c r="B6" s="542"/>
      <c r="C6" s="542"/>
      <c r="D6" s="542"/>
      <c r="E6" s="542"/>
      <c r="F6" s="542"/>
      <c r="G6" s="542"/>
      <c r="H6" s="542"/>
      <c r="I6" s="542"/>
    </row>
    <row r="7" spans="1:9" s="539" customFormat="1" ht="32.25" customHeight="1">
      <c r="A7" s="542" t="s">
        <v>6</v>
      </c>
      <c r="B7" s="542"/>
      <c r="C7" s="542"/>
      <c r="D7" s="542"/>
      <c r="E7" s="542"/>
      <c r="F7" s="542"/>
      <c r="G7" s="542"/>
      <c r="H7" s="542"/>
      <c r="I7" s="542"/>
    </row>
    <row r="8" spans="1:9" s="539" customFormat="1" ht="32.25" customHeight="1">
      <c r="A8" s="542" t="s">
        <v>7</v>
      </c>
      <c r="B8" s="542"/>
      <c r="C8" s="542"/>
      <c r="D8" s="542"/>
      <c r="E8" s="542"/>
      <c r="F8" s="542"/>
      <c r="G8" s="542"/>
      <c r="H8" s="542"/>
      <c r="I8" s="542"/>
    </row>
    <row r="9" spans="1:9" s="539" customFormat="1" ht="32.25" customHeight="1">
      <c r="A9" s="542" t="s">
        <v>8</v>
      </c>
      <c r="B9" s="542"/>
      <c r="C9" s="542"/>
      <c r="D9" s="542"/>
      <c r="E9" s="542"/>
      <c r="F9" s="542"/>
      <c r="G9" s="542"/>
      <c r="H9" s="542"/>
      <c r="I9" s="542"/>
    </row>
    <row r="10" spans="1:9" s="539" customFormat="1" ht="32.25" customHeight="1">
      <c r="A10" s="542" t="s">
        <v>9</v>
      </c>
      <c r="B10" s="542"/>
      <c r="C10" s="542"/>
      <c r="D10" s="542"/>
      <c r="E10" s="542"/>
      <c r="F10" s="542"/>
      <c r="G10" s="542"/>
      <c r="H10" s="542"/>
      <c r="I10" s="542"/>
    </row>
    <row r="11" spans="1:9" s="539" customFormat="1" ht="32.25" customHeight="1">
      <c r="A11" s="542" t="s">
        <v>10</v>
      </c>
      <c r="B11" s="542"/>
      <c r="C11" s="542"/>
      <c r="D11" s="542"/>
      <c r="E11" s="542"/>
      <c r="F11" s="542"/>
      <c r="G11" s="542"/>
      <c r="H11" s="542"/>
      <c r="I11" s="542"/>
    </row>
    <row r="12" spans="1:9" s="539" customFormat="1" ht="21.75" customHeight="1">
      <c r="A12" s="543"/>
      <c r="B12" s="543"/>
      <c r="C12" s="543"/>
      <c r="D12" s="543"/>
      <c r="E12" s="543"/>
      <c r="F12" s="543"/>
      <c r="G12" s="543"/>
      <c r="H12" s="543"/>
      <c r="I12" s="543"/>
    </row>
    <row r="13" spans="1:9" s="539" customFormat="1" ht="32.25" customHeight="1">
      <c r="A13" s="541" t="s">
        <v>11</v>
      </c>
      <c r="B13" s="541"/>
      <c r="C13" s="541"/>
      <c r="D13" s="541"/>
      <c r="E13" s="541"/>
      <c r="F13" s="541"/>
      <c r="G13" s="541"/>
      <c r="H13" s="541"/>
      <c r="I13" s="541"/>
    </row>
    <row r="14" spans="1:9" s="539" customFormat="1" ht="32.25" customHeight="1">
      <c r="A14" s="542" t="s">
        <v>12</v>
      </c>
      <c r="B14" s="542"/>
      <c r="C14" s="542"/>
      <c r="D14" s="542"/>
      <c r="E14" s="542"/>
      <c r="F14" s="542"/>
      <c r="G14" s="542"/>
      <c r="H14" s="542"/>
      <c r="I14" s="542"/>
    </row>
    <row r="15" spans="1:9" s="539" customFormat="1" ht="32.25" customHeight="1">
      <c r="A15" s="542" t="s">
        <v>13</v>
      </c>
      <c r="B15" s="542"/>
      <c r="C15" s="542"/>
      <c r="D15" s="542"/>
      <c r="E15" s="542"/>
      <c r="F15" s="542"/>
      <c r="G15" s="542"/>
      <c r="H15" s="542"/>
      <c r="I15" s="542"/>
    </row>
    <row r="16" spans="1:9" s="539" customFormat="1" ht="32.25" customHeight="1">
      <c r="A16" s="542" t="s">
        <v>14</v>
      </c>
      <c r="B16" s="542"/>
      <c r="C16" s="542"/>
      <c r="D16" s="542"/>
      <c r="E16" s="542"/>
      <c r="F16" s="542"/>
      <c r="G16" s="542"/>
      <c r="H16" s="542"/>
      <c r="I16" s="542"/>
    </row>
    <row r="17" spans="1:9" s="539" customFormat="1" ht="32.25" customHeight="1">
      <c r="A17" s="542" t="s">
        <v>15</v>
      </c>
      <c r="B17" s="542"/>
      <c r="C17" s="542"/>
      <c r="D17" s="542"/>
      <c r="E17" s="542"/>
      <c r="F17" s="542"/>
      <c r="G17" s="542"/>
      <c r="H17" s="542"/>
      <c r="I17" s="542"/>
    </row>
    <row r="18" spans="1:9" s="539" customFormat="1" ht="32.25" customHeight="1">
      <c r="A18" s="542" t="s">
        <v>16</v>
      </c>
      <c r="B18" s="542"/>
      <c r="C18" s="542"/>
      <c r="D18" s="542"/>
      <c r="E18" s="542"/>
      <c r="F18" s="542"/>
      <c r="G18" s="542"/>
      <c r="H18" s="542"/>
      <c r="I18" s="542"/>
    </row>
    <row r="19" spans="1:9" s="539" customFormat="1" ht="32.25" customHeight="1">
      <c r="A19" s="542" t="s">
        <v>17</v>
      </c>
      <c r="B19" s="542"/>
      <c r="C19" s="542"/>
      <c r="D19" s="542"/>
      <c r="E19" s="542"/>
      <c r="F19" s="542"/>
      <c r="G19" s="542"/>
      <c r="H19" s="542"/>
      <c r="I19" s="542"/>
    </row>
    <row r="20" spans="1:9" s="539" customFormat="1" ht="32.25" customHeight="1">
      <c r="A20" s="542" t="s">
        <v>18</v>
      </c>
      <c r="B20" s="542"/>
      <c r="C20" s="542"/>
      <c r="D20" s="542"/>
      <c r="E20" s="542"/>
      <c r="F20" s="542"/>
      <c r="G20" s="542"/>
      <c r="H20" s="542"/>
      <c r="I20" s="542"/>
    </row>
    <row r="21" spans="1:9" s="539" customFormat="1" ht="21" customHeight="1">
      <c r="A21" s="543"/>
      <c r="B21" s="543"/>
      <c r="C21" s="543"/>
      <c r="D21" s="543"/>
      <c r="E21" s="543"/>
      <c r="F21" s="543"/>
      <c r="G21" s="543"/>
      <c r="H21" s="543"/>
      <c r="I21" s="543"/>
    </row>
    <row r="22" spans="1:9" s="539" customFormat="1" ht="32.25" customHeight="1">
      <c r="A22" s="541" t="s">
        <v>19</v>
      </c>
      <c r="B22" s="541"/>
      <c r="C22" s="541"/>
      <c r="D22" s="541"/>
      <c r="E22" s="541"/>
      <c r="F22" s="541"/>
      <c r="G22" s="541"/>
      <c r="H22" s="541"/>
      <c r="I22" s="541"/>
    </row>
    <row r="23" spans="1:9" s="539" customFormat="1" ht="32.25" customHeight="1">
      <c r="A23" s="544" t="s">
        <v>20</v>
      </c>
      <c r="B23" s="544"/>
      <c r="C23" s="544"/>
      <c r="D23" s="544"/>
      <c r="E23" s="544"/>
      <c r="F23" s="544"/>
      <c r="G23" s="544"/>
      <c r="H23" s="544"/>
      <c r="I23" s="544"/>
    </row>
    <row r="24" spans="1:9" s="539" customFormat="1" ht="32.25" customHeight="1">
      <c r="A24" s="544" t="s">
        <v>21</v>
      </c>
      <c r="B24" s="544"/>
      <c r="C24" s="544"/>
      <c r="D24" s="544"/>
      <c r="E24" s="544"/>
      <c r="F24" s="544"/>
      <c r="G24" s="544"/>
      <c r="H24" s="544"/>
      <c r="I24" s="544"/>
    </row>
    <row r="25" spans="1:9" s="539" customFormat="1" ht="32.25" customHeight="1">
      <c r="A25" s="544" t="s">
        <v>22</v>
      </c>
      <c r="B25" s="544"/>
      <c r="C25" s="544"/>
      <c r="D25" s="544"/>
      <c r="E25" s="544"/>
      <c r="F25" s="544"/>
      <c r="G25" s="544"/>
      <c r="H25" s="544"/>
      <c r="I25" s="544"/>
    </row>
    <row r="26" spans="1:9" s="539" customFormat="1" ht="32.25" customHeight="1">
      <c r="A26" s="544" t="s">
        <v>23</v>
      </c>
      <c r="B26" s="544"/>
      <c r="C26" s="544"/>
      <c r="D26" s="544"/>
      <c r="E26" s="544"/>
      <c r="F26" s="544"/>
      <c r="G26" s="544"/>
      <c r="H26" s="544"/>
      <c r="I26" s="544"/>
    </row>
    <row r="27" spans="1:9" s="539" customFormat="1" ht="21" customHeight="1">
      <c r="A27" s="545"/>
      <c r="B27" s="545"/>
      <c r="C27" s="545"/>
      <c r="D27" s="545"/>
      <c r="E27" s="545"/>
      <c r="F27" s="545"/>
      <c r="G27" s="545"/>
      <c r="H27" s="545"/>
      <c r="I27" s="545"/>
    </row>
    <row r="28" spans="1:9" s="539" customFormat="1" ht="32.25" customHeight="1">
      <c r="A28" s="541" t="s">
        <v>24</v>
      </c>
      <c r="B28" s="541"/>
      <c r="C28" s="541"/>
      <c r="D28" s="541"/>
      <c r="E28" s="541"/>
      <c r="F28" s="541"/>
      <c r="G28" s="541"/>
      <c r="H28" s="541"/>
      <c r="I28" s="541"/>
    </row>
    <row r="29" spans="1:9" s="539" customFormat="1" ht="32.25" customHeight="1">
      <c r="A29" s="544" t="s">
        <v>25</v>
      </c>
      <c r="B29" s="544"/>
      <c r="C29" s="544"/>
      <c r="D29" s="544"/>
      <c r="E29" s="544"/>
      <c r="F29" s="544"/>
      <c r="G29" s="544"/>
      <c r="H29" s="544"/>
      <c r="I29" s="544"/>
    </row>
    <row r="30" spans="1:9" s="539" customFormat="1" ht="32.25" customHeight="1">
      <c r="A30" s="544" t="s">
        <v>26</v>
      </c>
      <c r="B30" s="544"/>
      <c r="C30" s="544"/>
      <c r="D30" s="544"/>
      <c r="E30" s="544"/>
      <c r="F30" s="544"/>
      <c r="G30" s="544"/>
      <c r="H30" s="544"/>
      <c r="I30" s="544"/>
    </row>
    <row r="31" spans="1:9" s="539" customFormat="1" ht="32.25" customHeight="1">
      <c r="A31" s="544" t="s">
        <v>27</v>
      </c>
      <c r="B31" s="544"/>
      <c r="C31" s="544"/>
      <c r="D31" s="544"/>
      <c r="E31" s="544"/>
      <c r="F31" s="544"/>
      <c r="G31" s="544"/>
      <c r="H31" s="544"/>
      <c r="I31" s="544"/>
    </row>
    <row r="32" spans="1:9" s="539" customFormat="1" ht="32.25" customHeight="1">
      <c r="A32" s="544" t="s">
        <v>28</v>
      </c>
      <c r="B32" s="544"/>
      <c r="C32" s="544"/>
      <c r="D32" s="544"/>
      <c r="E32" s="544"/>
      <c r="F32" s="544"/>
      <c r="G32" s="544"/>
      <c r="H32" s="544"/>
      <c r="I32" s="544"/>
    </row>
    <row r="33" spans="1:9" s="539" customFormat="1" ht="32.25" customHeight="1">
      <c r="A33" s="544" t="s">
        <v>29</v>
      </c>
      <c r="B33" s="544"/>
      <c r="C33" s="544"/>
      <c r="D33" s="544"/>
      <c r="E33" s="544"/>
      <c r="F33" s="544"/>
      <c r="G33" s="544"/>
      <c r="H33" s="544"/>
      <c r="I33" s="544"/>
    </row>
    <row r="34" spans="1:9" s="539" customFormat="1" ht="32.25" customHeight="1">
      <c r="A34" s="544" t="s">
        <v>30</v>
      </c>
      <c r="B34" s="544"/>
      <c r="C34" s="544"/>
      <c r="D34" s="544"/>
      <c r="E34" s="544"/>
      <c r="F34" s="544"/>
      <c r="G34" s="544"/>
      <c r="H34" s="544"/>
      <c r="I34" s="544"/>
    </row>
    <row r="35" spans="1:9" s="539" customFormat="1" ht="32.25" customHeight="1">
      <c r="A35" s="544" t="s">
        <v>31</v>
      </c>
      <c r="B35" s="544"/>
      <c r="C35" s="544"/>
      <c r="D35" s="544"/>
      <c r="E35" s="544"/>
      <c r="F35" s="544"/>
      <c r="G35" s="544"/>
      <c r="H35" s="544"/>
      <c r="I35" s="544"/>
    </row>
    <row r="36" spans="1:9" s="539" customFormat="1" ht="32.25" customHeight="1">
      <c r="A36" s="546"/>
      <c r="B36" s="546"/>
      <c r="C36" s="546"/>
      <c r="D36" s="546"/>
      <c r="E36" s="546"/>
      <c r="F36" s="546"/>
      <c r="G36" s="546"/>
      <c r="H36" s="546"/>
      <c r="I36" s="546"/>
    </row>
    <row r="37" spans="1:9" ht="14.25">
      <c r="A37" s="547"/>
      <c r="B37" s="547"/>
      <c r="C37" s="547"/>
      <c r="D37" s="547"/>
      <c r="E37" s="547"/>
      <c r="F37" s="547"/>
      <c r="G37" s="547"/>
      <c r="H37" s="547"/>
      <c r="I37" s="547"/>
    </row>
    <row r="38" spans="1:9" ht="14.25">
      <c r="A38" s="547"/>
      <c r="B38" s="547"/>
      <c r="C38" s="547"/>
      <c r="D38" s="547"/>
      <c r="E38" s="547"/>
      <c r="F38" s="547"/>
      <c r="G38" s="547"/>
      <c r="H38" s="547"/>
      <c r="I38" s="547"/>
    </row>
    <row r="39" spans="1:9" ht="14.25">
      <c r="A39" s="547"/>
      <c r="B39" s="547"/>
      <c r="C39" s="547"/>
      <c r="D39" s="547"/>
      <c r="E39" s="547"/>
      <c r="F39" s="547"/>
      <c r="G39" s="547"/>
      <c r="H39" s="547"/>
      <c r="I39" s="547"/>
    </row>
    <row r="40" spans="1:9" ht="14.25">
      <c r="A40" s="547"/>
      <c r="B40" s="547"/>
      <c r="C40" s="547"/>
      <c r="D40" s="547"/>
      <c r="E40" s="547"/>
      <c r="F40" s="547"/>
      <c r="G40" s="547"/>
      <c r="H40" s="547"/>
      <c r="I40" s="547"/>
    </row>
    <row r="41" spans="1:9" ht="14.25">
      <c r="A41" s="547"/>
      <c r="B41" s="547"/>
      <c r="C41" s="547"/>
      <c r="D41" s="547"/>
      <c r="E41" s="547"/>
      <c r="F41" s="547"/>
      <c r="G41" s="547"/>
      <c r="H41" s="547"/>
      <c r="I41" s="547"/>
    </row>
    <row r="42" spans="1:9" ht="14.25">
      <c r="A42" s="547"/>
      <c r="B42" s="547"/>
      <c r="C42" s="547"/>
      <c r="D42" s="547"/>
      <c r="E42" s="547"/>
      <c r="F42" s="547"/>
      <c r="G42" s="547"/>
      <c r="H42" s="547"/>
      <c r="I42" s="547"/>
    </row>
    <row r="43" spans="1:9" ht="14.25">
      <c r="A43" s="547"/>
      <c r="B43" s="547"/>
      <c r="C43" s="547"/>
      <c r="D43" s="547"/>
      <c r="E43" s="547"/>
      <c r="F43" s="547"/>
      <c r="G43" s="547"/>
      <c r="H43" s="547"/>
      <c r="I43" s="547"/>
    </row>
    <row r="44" spans="1:9" ht="14.25">
      <c r="A44" s="547"/>
      <c r="B44" s="547"/>
      <c r="C44" s="547"/>
      <c r="D44" s="547"/>
      <c r="E44" s="547"/>
      <c r="F44" s="547"/>
      <c r="G44" s="547"/>
      <c r="H44" s="547"/>
      <c r="I44" s="547"/>
    </row>
    <row r="45" spans="1:9" ht="14.25">
      <c r="A45" s="547"/>
      <c r="B45" s="547"/>
      <c r="C45" s="547"/>
      <c r="D45" s="547"/>
      <c r="E45" s="547"/>
      <c r="F45" s="547"/>
      <c r="G45" s="547"/>
      <c r="H45" s="547"/>
      <c r="I45" s="547"/>
    </row>
    <row r="46" spans="1:9" ht="14.25">
      <c r="A46" s="547"/>
      <c r="B46" s="547"/>
      <c r="C46" s="547"/>
      <c r="D46" s="547"/>
      <c r="E46" s="547"/>
      <c r="F46" s="547"/>
      <c r="G46" s="547"/>
      <c r="H46" s="547"/>
      <c r="I46" s="547"/>
    </row>
    <row r="47" spans="1:9" ht="14.25">
      <c r="A47" s="547"/>
      <c r="B47" s="547"/>
      <c r="C47" s="547"/>
      <c r="D47" s="547"/>
      <c r="E47" s="547"/>
      <c r="F47" s="547"/>
      <c r="G47" s="547"/>
      <c r="H47" s="547"/>
      <c r="I47" s="547"/>
    </row>
    <row r="48" spans="1:9" ht="14.25">
      <c r="A48" s="547"/>
      <c r="B48" s="547"/>
      <c r="C48" s="547"/>
      <c r="D48" s="547"/>
      <c r="E48" s="547"/>
      <c r="F48" s="547"/>
      <c r="G48" s="547"/>
      <c r="H48" s="547"/>
      <c r="I48" s="547"/>
    </row>
    <row r="49" spans="1:9" ht="14.25">
      <c r="A49" s="547"/>
      <c r="B49" s="547"/>
      <c r="C49" s="547"/>
      <c r="D49" s="547"/>
      <c r="E49" s="547"/>
      <c r="F49" s="547"/>
      <c r="G49" s="547"/>
      <c r="H49" s="547"/>
      <c r="I49" s="547"/>
    </row>
    <row r="50" spans="1:9" ht="14.25">
      <c r="A50" s="547"/>
      <c r="B50" s="547"/>
      <c r="C50" s="547"/>
      <c r="D50" s="547"/>
      <c r="E50" s="547"/>
      <c r="F50" s="547"/>
      <c r="G50" s="547"/>
      <c r="H50" s="547"/>
      <c r="I50" s="547"/>
    </row>
    <row r="51" spans="1:9" ht="14.25">
      <c r="A51" s="547"/>
      <c r="B51" s="547"/>
      <c r="C51" s="547"/>
      <c r="D51" s="547"/>
      <c r="E51" s="547"/>
      <c r="F51" s="547"/>
      <c r="G51" s="547"/>
      <c r="H51" s="547"/>
      <c r="I51" s="547"/>
    </row>
    <row r="52" spans="1:9" ht="14.25">
      <c r="A52" s="547"/>
      <c r="B52" s="547"/>
      <c r="C52" s="547"/>
      <c r="D52" s="547"/>
      <c r="E52" s="547"/>
      <c r="F52" s="547"/>
      <c r="G52" s="547"/>
      <c r="H52" s="547"/>
      <c r="I52" s="547"/>
    </row>
    <row r="53" spans="1:9" ht="14.25">
      <c r="A53" s="547"/>
      <c r="B53" s="547"/>
      <c r="C53" s="547"/>
      <c r="D53" s="547"/>
      <c r="E53" s="547"/>
      <c r="F53" s="547"/>
      <c r="G53" s="547"/>
      <c r="H53" s="547"/>
      <c r="I53" s="547"/>
    </row>
    <row r="54" spans="1:9" ht="14.25">
      <c r="A54" s="547"/>
      <c r="B54" s="547"/>
      <c r="C54" s="547"/>
      <c r="D54" s="547"/>
      <c r="E54" s="547"/>
      <c r="F54" s="547"/>
      <c r="G54" s="547"/>
      <c r="H54" s="547"/>
      <c r="I54" s="547"/>
    </row>
    <row r="55" spans="1:9" ht="14.25">
      <c r="A55" s="547"/>
      <c r="B55" s="547"/>
      <c r="C55" s="547"/>
      <c r="D55" s="547"/>
      <c r="E55" s="547"/>
      <c r="F55" s="547"/>
      <c r="G55" s="547"/>
      <c r="H55" s="547"/>
      <c r="I55" s="547"/>
    </row>
    <row r="56" spans="1:9" ht="14.25">
      <c r="A56" s="547"/>
      <c r="B56" s="547"/>
      <c r="C56" s="547"/>
      <c r="D56" s="547"/>
      <c r="E56" s="547"/>
      <c r="F56" s="547"/>
      <c r="G56" s="547"/>
      <c r="H56" s="547"/>
      <c r="I56" s="547"/>
    </row>
    <row r="57" spans="1:9" ht="14.25">
      <c r="A57" s="547"/>
      <c r="B57" s="547"/>
      <c r="C57" s="547"/>
      <c r="D57" s="547"/>
      <c r="E57" s="547"/>
      <c r="F57" s="547"/>
      <c r="G57" s="547"/>
      <c r="H57" s="547"/>
      <c r="I57" s="547"/>
    </row>
    <row r="58" spans="1:9" ht="14.25">
      <c r="A58" s="547"/>
      <c r="B58" s="547"/>
      <c r="C58" s="547"/>
      <c r="D58" s="547"/>
      <c r="E58" s="547"/>
      <c r="F58" s="547"/>
      <c r="G58" s="547"/>
      <c r="H58" s="547"/>
      <c r="I58" s="547"/>
    </row>
    <row r="59" spans="1:9" ht="14.25">
      <c r="A59" s="547"/>
      <c r="B59" s="547"/>
      <c r="C59" s="547"/>
      <c r="D59" s="547"/>
      <c r="E59" s="547"/>
      <c r="F59" s="547"/>
      <c r="G59" s="547"/>
      <c r="H59" s="547"/>
      <c r="I59" s="547"/>
    </row>
    <row r="60" spans="1:9" ht="14.25">
      <c r="A60" s="547"/>
      <c r="B60" s="547"/>
      <c r="C60" s="547"/>
      <c r="D60" s="547"/>
      <c r="E60" s="547"/>
      <c r="F60" s="547"/>
      <c r="G60" s="547"/>
      <c r="H60" s="547"/>
      <c r="I60" s="547"/>
    </row>
    <row r="61" spans="1:9" ht="14.25">
      <c r="A61" s="547"/>
      <c r="B61" s="547"/>
      <c r="C61" s="547"/>
      <c r="D61" s="547"/>
      <c r="E61" s="547"/>
      <c r="F61" s="547"/>
      <c r="G61" s="547"/>
      <c r="H61" s="547"/>
      <c r="I61" s="547"/>
    </row>
    <row r="62" spans="1:9" ht="14.25">
      <c r="A62" s="547"/>
      <c r="B62" s="547"/>
      <c r="C62" s="547"/>
      <c r="D62" s="547"/>
      <c r="E62" s="547"/>
      <c r="F62" s="547"/>
      <c r="G62" s="547"/>
      <c r="H62" s="547"/>
      <c r="I62" s="547"/>
    </row>
    <row r="63" spans="1:9" ht="14.25">
      <c r="A63" s="547"/>
      <c r="B63" s="547"/>
      <c r="C63" s="547"/>
      <c r="D63" s="547"/>
      <c r="E63" s="547"/>
      <c r="F63" s="547"/>
      <c r="G63" s="547"/>
      <c r="H63" s="547"/>
      <c r="I63" s="547"/>
    </row>
    <row r="64" spans="1:9" ht="14.25">
      <c r="A64" s="547"/>
      <c r="B64" s="547"/>
      <c r="C64" s="547"/>
      <c r="D64" s="547"/>
      <c r="E64" s="547"/>
      <c r="F64" s="547"/>
      <c r="G64" s="547"/>
      <c r="H64" s="547"/>
      <c r="I64" s="547"/>
    </row>
    <row r="65" spans="1:9" ht="14.25">
      <c r="A65" s="547"/>
      <c r="B65" s="547"/>
      <c r="C65" s="547"/>
      <c r="D65" s="547"/>
      <c r="E65" s="547"/>
      <c r="F65" s="547"/>
      <c r="G65" s="547"/>
      <c r="H65" s="547"/>
      <c r="I65" s="547"/>
    </row>
    <row r="66" spans="1:9" ht="14.25">
      <c r="A66" s="547"/>
      <c r="B66" s="547"/>
      <c r="C66" s="547"/>
      <c r="D66" s="547"/>
      <c r="E66" s="547"/>
      <c r="F66" s="547"/>
      <c r="G66" s="547"/>
      <c r="H66" s="547"/>
      <c r="I66" s="547"/>
    </row>
    <row r="67" spans="1:9" ht="14.25">
      <c r="A67" s="547"/>
      <c r="B67" s="547"/>
      <c r="C67" s="547"/>
      <c r="D67" s="547"/>
      <c r="E67" s="547"/>
      <c r="F67" s="547"/>
      <c r="G67" s="547"/>
      <c r="H67" s="547"/>
      <c r="I67" s="547"/>
    </row>
    <row r="68" spans="1:9" ht="14.25">
      <c r="A68" s="547"/>
      <c r="B68" s="547"/>
      <c r="C68" s="547"/>
      <c r="D68" s="547"/>
      <c r="E68" s="547"/>
      <c r="F68" s="547"/>
      <c r="G68" s="547"/>
      <c r="H68" s="547"/>
      <c r="I68" s="547"/>
    </row>
    <row r="69" spans="1:9" ht="14.25">
      <c r="A69" s="547"/>
      <c r="B69" s="547"/>
      <c r="C69" s="547"/>
      <c r="D69" s="547"/>
      <c r="E69" s="547"/>
      <c r="F69" s="547"/>
      <c r="G69" s="547"/>
      <c r="H69" s="547"/>
      <c r="I69" s="547"/>
    </row>
    <row r="70" spans="1:9" ht="14.25">
      <c r="A70" s="547"/>
      <c r="B70" s="547"/>
      <c r="C70" s="547"/>
      <c r="D70" s="547"/>
      <c r="E70" s="547"/>
      <c r="F70" s="547"/>
      <c r="G70" s="547"/>
      <c r="H70" s="547"/>
      <c r="I70" s="547"/>
    </row>
    <row r="71" spans="1:9" ht="14.25">
      <c r="A71" s="547"/>
      <c r="B71" s="547"/>
      <c r="C71" s="547"/>
      <c r="D71" s="547"/>
      <c r="E71" s="547"/>
      <c r="F71" s="547"/>
      <c r="G71" s="547"/>
      <c r="H71" s="547"/>
      <c r="I71" s="547"/>
    </row>
    <row r="72" spans="1:9" ht="14.25">
      <c r="A72" s="547"/>
      <c r="B72" s="547"/>
      <c r="C72" s="547"/>
      <c r="D72" s="547"/>
      <c r="E72" s="547"/>
      <c r="F72" s="547"/>
      <c r="G72" s="547"/>
      <c r="H72" s="547"/>
      <c r="I72" s="547"/>
    </row>
    <row r="73" spans="1:9" ht="14.25">
      <c r="A73" s="547"/>
      <c r="B73" s="547"/>
      <c r="C73" s="547"/>
      <c r="D73" s="547"/>
      <c r="E73" s="547"/>
      <c r="F73" s="547"/>
      <c r="G73" s="547"/>
      <c r="H73" s="547"/>
      <c r="I73" s="547"/>
    </row>
    <row r="74" spans="1:9" ht="14.25">
      <c r="A74" s="547"/>
      <c r="B74" s="547"/>
      <c r="C74" s="547"/>
      <c r="D74" s="547"/>
      <c r="E74" s="547"/>
      <c r="F74" s="547"/>
      <c r="G74" s="547"/>
      <c r="H74" s="547"/>
      <c r="I74" s="547"/>
    </row>
    <row r="75" spans="1:9" ht="14.25">
      <c r="A75" s="547"/>
      <c r="B75" s="547"/>
      <c r="C75" s="547"/>
      <c r="D75" s="547"/>
      <c r="E75" s="547"/>
      <c r="F75" s="547"/>
      <c r="G75" s="547"/>
      <c r="H75" s="547"/>
      <c r="I75" s="547"/>
    </row>
    <row r="76" spans="1:9" ht="14.25">
      <c r="A76" s="547"/>
      <c r="B76" s="547"/>
      <c r="C76" s="547"/>
      <c r="D76" s="547"/>
      <c r="E76" s="547"/>
      <c r="F76" s="547"/>
      <c r="G76" s="547"/>
      <c r="H76" s="547"/>
      <c r="I76" s="547"/>
    </row>
    <row r="77" spans="1:9" ht="14.25">
      <c r="A77" s="547"/>
      <c r="B77" s="547"/>
      <c r="C77" s="547"/>
      <c r="D77" s="547"/>
      <c r="E77" s="547"/>
      <c r="F77" s="547"/>
      <c r="G77" s="547"/>
      <c r="H77" s="547"/>
      <c r="I77" s="547"/>
    </row>
    <row r="78" spans="1:9" ht="14.25">
      <c r="A78" s="547"/>
      <c r="B78" s="547"/>
      <c r="C78" s="547"/>
      <c r="D78" s="547"/>
      <c r="E78" s="547"/>
      <c r="F78" s="547"/>
      <c r="G78" s="547"/>
      <c r="H78" s="547"/>
      <c r="I78" s="547"/>
    </row>
    <row r="79" spans="1:9" ht="14.25">
      <c r="A79" s="547"/>
      <c r="B79" s="547"/>
      <c r="C79" s="547"/>
      <c r="D79" s="547"/>
      <c r="E79" s="547"/>
      <c r="F79" s="547"/>
      <c r="G79" s="547"/>
      <c r="H79" s="547"/>
      <c r="I79" s="547"/>
    </row>
    <row r="80" spans="1:9" ht="14.25">
      <c r="A80" s="547"/>
      <c r="B80" s="547"/>
      <c r="C80" s="547"/>
      <c r="D80" s="547"/>
      <c r="E80" s="547"/>
      <c r="F80" s="547"/>
      <c r="G80" s="547"/>
      <c r="H80" s="547"/>
      <c r="I80" s="547"/>
    </row>
    <row r="81" spans="1:9" ht="14.25">
      <c r="A81" s="547"/>
      <c r="B81" s="547"/>
      <c r="C81" s="547"/>
      <c r="D81" s="547"/>
      <c r="E81" s="547"/>
      <c r="F81" s="547"/>
      <c r="G81" s="547"/>
      <c r="H81" s="547"/>
      <c r="I81" s="547"/>
    </row>
    <row r="82" spans="1:9" ht="14.25">
      <c r="A82" s="547"/>
      <c r="B82" s="547"/>
      <c r="C82" s="547"/>
      <c r="D82" s="547"/>
      <c r="E82" s="547"/>
      <c r="F82" s="547"/>
      <c r="G82" s="547"/>
      <c r="H82" s="547"/>
      <c r="I82" s="547"/>
    </row>
    <row r="83" spans="1:9" ht="14.25">
      <c r="A83" s="547"/>
      <c r="B83" s="547"/>
      <c r="C83" s="547"/>
      <c r="D83" s="547"/>
      <c r="E83" s="547"/>
      <c r="F83" s="547"/>
      <c r="G83" s="547"/>
      <c r="H83" s="547"/>
      <c r="I83" s="547"/>
    </row>
    <row r="84" spans="1:9" ht="14.25">
      <c r="A84" s="547"/>
      <c r="B84" s="547"/>
      <c r="C84" s="547"/>
      <c r="D84" s="547"/>
      <c r="E84" s="547"/>
      <c r="F84" s="547"/>
      <c r="G84" s="547"/>
      <c r="H84" s="547"/>
      <c r="I84" s="547"/>
    </row>
    <row r="85" spans="1:9" ht="14.25">
      <c r="A85" s="547"/>
      <c r="B85" s="547"/>
      <c r="C85" s="547"/>
      <c r="D85" s="547"/>
      <c r="E85" s="547"/>
      <c r="F85" s="547"/>
      <c r="G85" s="547"/>
      <c r="H85" s="547"/>
      <c r="I85" s="547"/>
    </row>
    <row r="86" spans="1:9" ht="14.25">
      <c r="A86" s="547"/>
      <c r="B86" s="547"/>
      <c r="C86" s="547"/>
      <c r="D86" s="547"/>
      <c r="E86" s="547"/>
      <c r="F86" s="547"/>
      <c r="G86" s="547"/>
      <c r="H86" s="547"/>
      <c r="I86" s="547"/>
    </row>
    <row r="87" spans="1:9" ht="14.25">
      <c r="A87" s="547"/>
      <c r="B87" s="547"/>
      <c r="C87" s="547"/>
      <c r="D87" s="547"/>
      <c r="E87" s="547"/>
      <c r="F87" s="547"/>
      <c r="G87" s="547"/>
      <c r="H87" s="547"/>
      <c r="I87" s="547"/>
    </row>
    <row r="88" spans="1:9" ht="14.25">
      <c r="A88" s="547"/>
      <c r="B88" s="547"/>
      <c r="C88" s="547"/>
      <c r="D88" s="547"/>
      <c r="E88" s="547"/>
      <c r="F88" s="547"/>
      <c r="G88" s="547"/>
      <c r="H88" s="547"/>
      <c r="I88" s="547"/>
    </row>
    <row r="89" spans="1:9" ht="14.25">
      <c r="A89" s="547"/>
      <c r="B89" s="547"/>
      <c r="C89" s="547"/>
      <c r="D89" s="547"/>
      <c r="E89" s="547"/>
      <c r="F89" s="547"/>
      <c r="G89" s="547"/>
      <c r="H89" s="547"/>
      <c r="I89" s="547"/>
    </row>
    <row r="90" spans="1:9" ht="14.25">
      <c r="A90" s="547"/>
      <c r="B90" s="547"/>
      <c r="C90" s="547"/>
      <c r="D90" s="547"/>
      <c r="E90" s="547"/>
      <c r="F90" s="547"/>
      <c r="G90" s="547"/>
      <c r="H90" s="547"/>
      <c r="I90" s="547"/>
    </row>
    <row r="91" spans="1:9" ht="14.25">
      <c r="A91" s="547"/>
      <c r="B91" s="547"/>
      <c r="C91" s="547"/>
      <c r="D91" s="547"/>
      <c r="E91" s="547"/>
      <c r="F91" s="547"/>
      <c r="G91" s="547"/>
      <c r="H91" s="547"/>
      <c r="I91" s="547"/>
    </row>
    <row r="92" spans="1:9" ht="14.25">
      <c r="A92" s="547"/>
      <c r="B92" s="547"/>
      <c r="C92" s="547"/>
      <c r="D92" s="547"/>
      <c r="E92" s="547"/>
      <c r="F92" s="547"/>
      <c r="G92" s="547"/>
      <c r="H92" s="547"/>
      <c r="I92" s="547"/>
    </row>
    <row r="93" spans="1:9" ht="14.25">
      <c r="A93" s="547"/>
      <c r="B93" s="547"/>
      <c r="C93" s="547"/>
      <c r="D93" s="547"/>
      <c r="E93" s="547"/>
      <c r="F93" s="547"/>
      <c r="G93" s="547"/>
      <c r="H93" s="547"/>
      <c r="I93" s="547"/>
    </row>
    <row r="94" spans="1:9" ht="14.25">
      <c r="A94" s="547"/>
      <c r="B94" s="547"/>
      <c r="C94" s="547"/>
      <c r="D94" s="547"/>
      <c r="E94" s="547"/>
      <c r="F94" s="547"/>
      <c r="G94" s="547"/>
      <c r="H94" s="547"/>
      <c r="I94" s="547"/>
    </row>
    <row r="95" spans="1:9" ht="14.25">
      <c r="A95" s="547"/>
      <c r="B95" s="547"/>
      <c r="C95" s="547"/>
      <c r="D95" s="547"/>
      <c r="E95" s="547"/>
      <c r="F95" s="547"/>
      <c r="G95" s="547"/>
      <c r="H95" s="547"/>
      <c r="I95" s="547"/>
    </row>
    <row r="96" spans="1:9" ht="14.25">
      <c r="A96" s="547"/>
      <c r="B96" s="547"/>
      <c r="C96" s="547"/>
      <c r="D96" s="547"/>
      <c r="E96" s="547"/>
      <c r="F96" s="547"/>
      <c r="G96" s="547"/>
      <c r="H96" s="547"/>
      <c r="I96" s="547"/>
    </row>
    <row r="97" spans="1:9" ht="14.25">
      <c r="A97" s="547"/>
      <c r="B97" s="547"/>
      <c r="C97" s="547"/>
      <c r="D97" s="547"/>
      <c r="E97" s="547"/>
      <c r="F97" s="547"/>
      <c r="G97" s="547"/>
      <c r="H97" s="547"/>
      <c r="I97" s="547"/>
    </row>
    <row r="98" spans="1:9" ht="14.25">
      <c r="A98" s="547"/>
      <c r="B98" s="547"/>
      <c r="C98" s="547"/>
      <c r="D98" s="547"/>
      <c r="E98" s="547"/>
      <c r="F98" s="547"/>
      <c r="G98" s="547"/>
      <c r="H98" s="547"/>
      <c r="I98" s="547"/>
    </row>
    <row r="99" spans="1:9" ht="14.25">
      <c r="A99" s="547"/>
      <c r="B99" s="547"/>
      <c r="C99" s="547"/>
      <c r="D99" s="547"/>
      <c r="E99" s="547"/>
      <c r="F99" s="547"/>
      <c r="G99" s="547"/>
      <c r="H99" s="547"/>
      <c r="I99" s="547"/>
    </row>
    <row r="100" spans="1:9" ht="14.25">
      <c r="A100" s="547"/>
      <c r="B100" s="547"/>
      <c r="C100" s="547"/>
      <c r="D100" s="547"/>
      <c r="E100" s="547"/>
      <c r="F100" s="547"/>
      <c r="G100" s="547"/>
      <c r="H100" s="547"/>
      <c r="I100" s="547"/>
    </row>
    <row r="101" spans="1:9" ht="14.25">
      <c r="A101" s="547"/>
      <c r="B101" s="547"/>
      <c r="C101" s="547"/>
      <c r="D101" s="547"/>
      <c r="E101" s="547"/>
      <c r="F101" s="547"/>
      <c r="G101" s="547"/>
      <c r="H101" s="547"/>
      <c r="I101" s="547"/>
    </row>
    <row r="102" spans="1:9" ht="14.25">
      <c r="A102" s="547"/>
      <c r="B102" s="547"/>
      <c r="C102" s="547"/>
      <c r="D102" s="547"/>
      <c r="E102" s="547"/>
      <c r="F102" s="547"/>
      <c r="G102" s="547"/>
      <c r="H102" s="547"/>
      <c r="I102" s="547"/>
    </row>
    <row r="103" spans="1:9" ht="14.25">
      <c r="A103" s="547"/>
      <c r="B103" s="547"/>
      <c r="C103" s="547"/>
      <c r="D103" s="547"/>
      <c r="E103" s="547"/>
      <c r="F103" s="547"/>
      <c r="G103" s="547"/>
      <c r="H103" s="547"/>
      <c r="I103" s="547"/>
    </row>
    <row r="104" spans="1:9" ht="14.25">
      <c r="A104" s="547"/>
      <c r="B104" s="547"/>
      <c r="C104" s="547"/>
      <c r="D104" s="547"/>
      <c r="E104" s="547"/>
      <c r="F104" s="547"/>
      <c r="G104" s="547"/>
      <c r="H104" s="547"/>
      <c r="I104" s="547"/>
    </row>
    <row r="105" spans="1:9" ht="14.25">
      <c r="A105" s="547"/>
      <c r="B105" s="547"/>
      <c r="C105" s="547"/>
      <c r="D105" s="547"/>
      <c r="E105" s="547"/>
      <c r="F105" s="547"/>
      <c r="G105" s="547"/>
      <c r="H105" s="547"/>
      <c r="I105" s="547"/>
    </row>
    <row r="106" spans="1:9" ht="14.25">
      <c r="A106" s="547"/>
      <c r="B106" s="547"/>
      <c r="C106" s="547"/>
      <c r="D106" s="547"/>
      <c r="E106" s="547"/>
      <c r="F106" s="547"/>
      <c r="G106" s="547"/>
      <c r="H106" s="547"/>
      <c r="I106" s="547"/>
    </row>
    <row r="107" spans="1:9" ht="14.25">
      <c r="A107" s="547"/>
      <c r="B107" s="547"/>
      <c r="C107" s="547"/>
      <c r="D107" s="547"/>
      <c r="E107" s="547"/>
      <c r="F107" s="547"/>
      <c r="G107" s="547"/>
      <c r="H107" s="547"/>
      <c r="I107" s="547"/>
    </row>
    <row r="108" spans="1:9" ht="14.25">
      <c r="A108" s="547"/>
      <c r="B108" s="547"/>
      <c r="C108" s="547"/>
      <c r="D108" s="547"/>
      <c r="E108" s="547"/>
      <c r="F108" s="547"/>
      <c r="G108" s="547"/>
      <c r="H108" s="547"/>
      <c r="I108" s="547"/>
    </row>
    <row r="109" spans="1:9" ht="14.25">
      <c r="A109" s="547"/>
      <c r="B109" s="547"/>
      <c r="C109" s="547"/>
      <c r="D109" s="547"/>
      <c r="E109" s="547"/>
      <c r="F109" s="547"/>
      <c r="G109" s="547"/>
      <c r="H109" s="547"/>
      <c r="I109" s="547"/>
    </row>
    <row r="110" spans="1:9" ht="14.25">
      <c r="A110" s="547"/>
      <c r="B110" s="547"/>
      <c r="C110" s="547"/>
      <c r="D110" s="547"/>
      <c r="E110" s="547"/>
      <c r="F110" s="547"/>
      <c r="G110" s="547"/>
      <c r="H110" s="547"/>
      <c r="I110" s="547"/>
    </row>
    <row r="111" spans="1:9" ht="14.25">
      <c r="A111" s="547"/>
      <c r="B111" s="547"/>
      <c r="C111" s="547"/>
      <c r="D111" s="547"/>
      <c r="E111" s="547"/>
      <c r="F111" s="547"/>
      <c r="G111" s="547"/>
      <c r="H111" s="547"/>
      <c r="I111" s="547"/>
    </row>
    <row r="112" spans="1:9" ht="14.25">
      <c r="A112" s="547"/>
      <c r="B112" s="547"/>
      <c r="C112" s="547"/>
      <c r="D112" s="547"/>
      <c r="E112" s="547"/>
      <c r="F112" s="547"/>
      <c r="G112" s="547"/>
      <c r="H112" s="547"/>
      <c r="I112" s="547"/>
    </row>
    <row r="113" spans="1:9" ht="14.25">
      <c r="A113" s="547"/>
      <c r="B113" s="547"/>
      <c r="C113" s="547"/>
      <c r="D113" s="547"/>
      <c r="E113" s="547"/>
      <c r="F113" s="547"/>
      <c r="G113" s="547"/>
      <c r="H113" s="547"/>
      <c r="I113" s="547"/>
    </row>
    <row r="114" spans="1:9" ht="14.25">
      <c r="A114" s="547"/>
      <c r="B114" s="547"/>
      <c r="C114" s="547"/>
      <c r="D114" s="547"/>
      <c r="E114" s="547"/>
      <c r="F114" s="547"/>
      <c r="G114" s="547"/>
      <c r="H114" s="547"/>
      <c r="I114" s="547"/>
    </row>
    <row r="115" spans="1:9" ht="14.25">
      <c r="A115" s="547"/>
      <c r="B115" s="547"/>
      <c r="C115" s="547"/>
      <c r="D115" s="547"/>
      <c r="E115" s="547"/>
      <c r="F115" s="547"/>
      <c r="G115" s="547"/>
      <c r="H115" s="547"/>
      <c r="I115" s="547"/>
    </row>
    <row r="116" spans="1:9" ht="14.25">
      <c r="A116" s="547"/>
      <c r="B116" s="547"/>
      <c r="C116" s="547"/>
      <c r="D116" s="547"/>
      <c r="E116" s="547"/>
      <c r="F116" s="547"/>
      <c r="G116" s="547"/>
      <c r="H116" s="547"/>
      <c r="I116" s="547"/>
    </row>
    <row r="117" spans="1:9" ht="14.25">
      <c r="A117" s="547"/>
      <c r="B117" s="547"/>
      <c r="C117" s="547"/>
      <c r="D117" s="547"/>
      <c r="E117" s="547"/>
      <c r="F117" s="547"/>
      <c r="G117" s="547"/>
      <c r="H117" s="547"/>
      <c r="I117" s="547"/>
    </row>
    <row r="118" spans="1:9" ht="14.25">
      <c r="A118" s="547"/>
      <c r="B118" s="547"/>
      <c r="C118" s="547"/>
      <c r="D118" s="547"/>
      <c r="E118" s="547"/>
      <c r="F118" s="547"/>
      <c r="G118" s="547"/>
      <c r="H118" s="547"/>
      <c r="I118" s="547"/>
    </row>
    <row r="119" spans="1:9" ht="14.25">
      <c r="A119" s="547"/>
      <c r="B119" s="547"/>
      <c r="C119" s="547"/>
      <c r="D119" s="547"/>
      <c r="E119" s="547"/>
      <c r="F119" s="547"/>
      <c r="G119" s="547"/>
      <c r="H119" s="547"/>
      <c r="I119" s="547"/>
    </row>
    <row r="120" spans="1:9" ht="14.25">
      <c r="A120" s="547"/>
      <c r="B120" s="547"/>
      <c r="C120" s="547"/>
      <c r="D120" s="547"/>
      <c r="E120" s="547"/>
      <c r="F120" s="547"/>
      <c r="G120" s="547"/>
      <c r="H120" s="547"/>
      <c r="I120" s="547"/>
    </row>
    <row r="121" spans="1:9" ht="14.25">
      <c r="A121" s="547"/>
      <c r="B121" s="547"/>
      <c r="C121" s="547"/>
      <c r="D121" s="547"/>
      <c r="E121" s="547"/>
      <c r="F121" s="547"/>
      <c r="G121" s="547"/>
      <c r="H121" s="547"/>
      <c r="I121" s="547"/>
    </row>
    <row r="122" spans="1:9" ht="14.25">
      <c r="A122" s="547"/>
      <c r="B122" s="547"/>
      <c r="C122" s="547"/>
      <c r="D122" s="547"/>
      <c r="E122" s="547"/>
      <c r="F122" s="547"/>
      <c r="G122" s="547"/>
      <c r="H122" s="547"/>
      <c r="I122" s="547"/>
    </row>
    <row r="123" spans="1:9" ht="14.25">
      <c r="A123" s="547"/>
      <c r="B123" s="547"/>
      <c r="C123" s="547"/>
      <c r="D123" s="547"/>
      <c r="E123" s="547"/>
      <c r="F123" s="547"/>
      <c r="G123" s="547"/>
      <c r="H123" s="547"/>
      <c r="I123" s="547"/>
    </row>
    <row r="124" spans="1:9" ht="14.25">
      <c r="A124" s="547"/>
      <c r="B124" s="547"/>
      <c r="C124" s="547"/>
      <c r="D124" s="547"/>
      <c r="E124" s="547"/>
      <c r="F124" s="547"/>
      <c r="G124" s="547"/>
      <c r="H124" s="547"/>
      <c r="I124" s="547"/>
    </row>
    <row r="125" spans="1:9" ht="14.25">
      <c r="A125" s="547"/>
      <c r="B125" s="547"/>
      <c r="C125" s="547"/>
      <c r="D125" s="547"/>
      <c r="E125" s="547"/>
      <c r="F125" s="547"/>
      <c r="G125" s="547"/>
      <c r="H125" s="547"/>
      <c r="I125" s="547"/>
    </row>
    <row r="126" spans="1:9" ht="14.25">
      <c r="A126" s="547"/>
      <c r="B126" s="547"/>
      <c r="C126" s="547"/>
      <c r="D126" s="547"/>
      <c r="E126" s="547"/>
      <c r="F126" s="547"/>
      <c r="G126" s="547"/>
      <c r="H126" s="547"/>
      <c r="I126" s="547"/>
    </row>
    <row r="127" spans="1:9" ht="14.25">
      <c r="A127" s="547"/>
      <c r="B127" s="547"/>
      <c r="C127" s="547"/>
      <c r="D127" s="547"/>
      <c r="E127" s="547"/>
      <c r="F127" s="547"/>
      <c r="G127" s="547"/>
      <c r="H127" s="547"/>
      <c r="I127" s="547"/>
    </row>
    <row r="128" spans="1:9" ht="14.25">
      <c r="A128" s="547"/>
      <c r="B128" s="547"/>
      <c r="C128" s="547"/>
      <c r="D128" s="547"/>
      <c r="E128" s="547"/>
      <c r="F128" s="547"/>
      <c r="G128" s="547"/>
      <c r="H128" s="547"/>
      <c r="I128" s="547"/>
    </row>
    <row r="129" spans="1:9" ht="14.25">
      <c r="A129" s="547"/>
      <c r="B129" s="547"/>
      <c r="C129" s="547"/>
      <c r="D129" s="547"/>
      <c r="E129" s="547"/>
      <c r="F129" s="547"/>
      <c r="G129" s="547"/>
      <c r="H129" s="547"/>
      <c r="I129" s="547"/>
    </row>
  </sheetData>
  <sheetProtection/>
  <mergeCells count="33"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A13:I13"/>
    <mergeCell ref="A14:I14"/>
    <mergeCell ref="A15:I15"/>
    <mergeCell ref="A16:I16"/>
    <mergeCell ref="A17:I17"/>
    <mergeCell ref="A18:I18"/>
    <mergeCell ref="A19:I19"/>
    <mergeCell ref="A20:I20"/>
    <mergeCell ref="A22:I22"/>
    <mergeCell ref="A23:I23"/>
    <mergeCell ref="A24:I24"/>
    <mergeCell ref="A25:I25"/>
    <mergeCell ref="A26:I26"/>
    <mergeCell ref="A28:I28"/>
    <mergeCell ref="A29:I29"/>
    <mergeCell ref="A30:I30"/>
    <mergeCell ref="A31:I31"/>
    <mergeCell ref="A32:I32"/>
    <mergeCell ref="A33:I33"/>
    <mergeCell ref="A34:I34"/>
    <mergeCell ref="A35:I35"/>
    <mergeCell ref="A36:I36"/>
  </mergeCells>
  <printOptions horizontalCentered="1"/>
  <pageMargins left="0" right="0" top="0.59" bottom="0.43000000000000005" header="0.2" footer="0.04"/>
  <pageSetup fitToHeight="3" horizontalDpi="600" verticalDpi="600" orientation="portrait" paperSize="9" scale="8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9" sqref="B9"/>
    </sheetView>
  </sheetViews>
  <sheetFormatPr defaultColWidth="9.00390625" defaultRowHeight="14.25"/>
  <cols>
    <col min="1" max="1" width="41.375" style="241" customWidth="1"/>
    <col min="2" max="2" width="37.25390625" style="241" customWidth="1"/>
    <col min="3" max="16384" width="9.00390625" style="241" customWidth="1"/>
  </cols>
  <sheetData>
    <row r="1" ht="33.75" customHeight="1">
      <c r="A1" s="242" t="s">
        <v>1381</v>
      </c>
    </row>
    <row r="2" spans="1:2" ht="49.5" customHeight="1">
      <c r="A2" s="243" t="s">
        <v>1382</v>
      </c>
      <c r="B2" s="243"/>
    </row>
    <row r="3" spans="1:2" ht="39.75" customHeight="1">
      <c r="A3" s="244"/>
      <c r="B3" s="245" t="s">
        <v>34</v>
      </c>
    </row>
    <row r="4" spans="1:2" ht="50.25" customHeight="1">
      <c r="A4" s="246" t="s">
        <v>1383</v>
      </c>
      <c r="B4" s="246" t="s">
        <v>1384</v>
      </c>
    </row>
    <row r="5" spans="1:2" ht="59.25" customHeight="1">
      <c r="A5" s="247" t="s">
        <v>1385</v>
      </c>
      <c r="B5" s="246">
        <v>210829</v>
      </c>
    </row>
  </sheetData>
  <sheetProtection/>
  <mergeCells count="1">
    <mergeCell ref="A2:B2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pane xSplit="1" ySplit="4" topLeftCell="B11" activePane="bottomRight" state="frozen"/>
      <selection pane="bottomRight" activeCell="D36" sqref="D36"/>
    </sheetView>
  </sheetViews>
  <sheetFormatPr defaultColWidth="9.00390625" defaultRowHeight="18" customHeight="1"/>
  <cols>
    <col min="1" max="1" width="31.375" style="347" customWidth="1"/>
    <col min="2" max="2" width="10.125" style="348" customWidth="1"/>
    <col min="3" max="3" width="10.25390625" style="348" customWidth="1"/>
    <col min="4" max="4" width="11.50390625" style="348" customWidth="1"/>
    <col min="5" max="5" width="8.625" style="348" customWidth="1"/>
    <col min="6" max="6" width="10.375" style="348" customWidth="1"/>
    <col min="7" max="7" width="8.625" style="348" customWidth="1"/>
    <col min="8" max="8" width="8.625" style="347" customWidth="1"/>
    <col min="9" max="9" width="8.75390625" style="308" hidden="1" customWidth="1"/>
    <col min="10" max="10" width="10.50390625" style="308" hidden="1" customWidth="1"/>
    <col min="11" max="11" width="9.00390625" style="308" hidden="1" customWidth="1"/>
    <col min="12" max="12" width="0.875" style="308" hidden="1" customWidth="1"/>
    <col min="13" max="13" width="2.875" style="308" customWidth="1"/>
    <col min="14" max="16384" width="9.00390625" style="308" customWidth="1"/>
  </cols>
  <sheetData>
    <row r="1" spans="1:9" ht="24.75" customHeight="1">
      <c r="A1" s="311" t="s">
        <v>1386</v>
      </c>
      <c r="B1" s="349"/>
      <c r="C1" s="349"/>
      <c r="D1" s="349"/>
      <c r="E1" s="349"/>
      <c r="F1" s="349"/>
      <c r="G1" s="349"/>
      <c r="H1" s="309"/>
      <c r="I1" s="310"/>
    </row>
    <row r="2" spans="1:9" ht="24.75" customHeight="1">
      <c r="A2" s="312" t="s">
        <v>1387</v>
      </c>
      <c r="B2" s="312"/>
      <c r="C2" s="312"/>
      <c r="D2" s="312"/>
      <c r="E2" s="312"/>
      <c r="F2" s="312"/>
      <c r="G2" s="312"/>
      <c r="H2" s="312"/>
      <c r="I2" s="370"/>
    </row>
    <row r="3" spans="1:9" s="346" customFormat="1" ht="24.75" customHeight="1">
      <c r="A3" s="350"/>
      <c r="B3" s="351"/>
      <c r="C3" s="352"/>
      <c r="D3" s="352"/>
      <c r="E3" s="352"/>
      <c r="F3" s="352"/>
      <c r="G3" s="352"/>
      <c r="H3" s="362" t="s">
        <v>34</v>
      </c>
      <c r="I3" s="331"/>
    </row>
    <row r="4" spans="1:9" s="306" customFormat="1" ht="24.75" customHeight="1">
      <c r="A4" s="262" t="s">
        <v>1388</v>
      </c>
      <c r="B4" s="106" t="s">
        <v>36</v>
      </c>
      <c r="C4" s="106" t="s">
        <v>37</v>
      </c>
      <c r="D4" s="353" t="s">
        <v>1389</v>
      </c>
      <c r="E4" s="353" t="s">
        <v>1390</v>
      </c>
      <c r="F4" s="353" t="s">
        <v>1391</v>
      </c>
      <c r="G4" s="218" t="s">
        <v>41</v>
      </c>
      <c r="H4" s="320" t="s">
        <v>1392</v>
      </c>
      <c r="I4" s="371"/>
    </row>
    <row r="5" spans="1:9" s="306" customFormat="1" ht="17.25" customHeight="1">
      <c r="A5" s="265" t="s">
        <v>1393</v>
      </c>
      <c r="B5" s="267"/>
      <c r="C5" s="267"/>
      <c r="D5" s="321"/>
      <c r="E5" s="317"/>
      <c r="F5" s="321"/>
      <c r="G5" s="321"/>
      <c r="H5" s="363"/>
      <c r="I5" s="371"/>
    </row>
    <row r="6" spans="1:9" s="306" customFormat="1" ht="17.25" customHeight="1">
      <c r="A6" s="265" t="s">
        <v>1394</v>
      </c>
      <c r="B6" s="267"/>
      <c r="C6" s="267"/>
      <c r="D6" s="321"/>
      <c r="E6" s="317"/>
      <c r="F6" s="321"/>
      <c r="G6" s="321"/>
      <c r="H6" s="327"/>
      <c r="I6" s="372"/>
    </row>
    <row r="7" spans="1:9" s="306" customFormat="1" ht="17.25" customHeight="1">
      <c r="A7" s="265" t="s">
        <v>1395</v>
      </c>
      <c r="B7" s="267"/>
      <c r="C7" s="267"/>
      <c r="D7" s="321"/>
      <c r="E7" s="317"/>
      <c r="F7" s="321"/>
      <c r="G7" s="321"/>
      <c r="H7" s="364"/>
      <c r="I7" s="373"/>
    </row>
    <row r="8" spans="1:9" s="306" customFormat="1" ht="17.25" customHeight="1">
      <c r="A8" s="265" t="s">
        <v>1396</v>
      </c>
      <c r="B8" s="267"/>
      <c r="C8" s="267"/>
      <c r="D8" s="321"/>
      <c r="E8" s="317"/>
      <c r="F8" s="321"/>
      <c r="G8" s="321"/>
      <c r="H8" s="365"/>
      <c r="I8" s="374"/>
    </row>
    <row r="9" spans="1:9" s="306" customFormat="1" ht="17.25" customHeight="1">
      <c r="A9" s="265" t="s">
        <v>1397</v>
      </c>
      <c r="B9" s="267"/>
      <c r="C9" s="267"/>
      <c r="D9" s="321"/>
      <c r="E9" s="317"/>
      <c r="F9" s="321"/>
      <c r="G9" s="321"/>
      <c r="H9" s="364"/>
      <c r="I9" s="373"/>
    </row>
    <row r="10" spans="1:9" s="306" customFormat="1" ht="17.25" customHeight="1">
      <c r="A10" s="265" t="s">
        <v>1398</v>
      </c>
      <c r="B10" s="267"/>
      <c r="C10" s="267"/>
      <c r="D10" s="321"/>
      <c r="E10" s="317"/>
      <c r="F10" s="321"/>
      <c r="G10" s="321"/>
      <c r="H10" s="327"/>
      <c r="I10" s="372"/>
    </row>
    <row r="11" spans="1:9" s="306" customFormat="1" ht="17.25" customHeight="1">
      <c r="A11" s="265" t="s">
        <v>1399</v>
      </c>
      <c r="B11" s="267"/>
      <c r="C11" s="267"/>
      <c r="D11" s="317"/>
      <c r="E11" s="317"/>
      <c r="F11" s="317"/>
      <c r="G11" s="321"/>
      <c r="H11" s="327"/>
      <c r="I11" s="372"/>
    </row>
    <row r="12" spans="1:9" s="306" customFormat="1" ht="17.25" customHeight="1">
      <c r="A12" s="265" t="s">
        <v>1400</v>
      </c>
      <c r="B12" s="267"/>
      <c r="C12" s="267"/>
      <c r="D12" s="317"/>
      <c r="E12" s="317"/>
      <c r="F12" s="317"/>
      <c r="G12" s="321"/>
      <c r="H12" s="327"/>
      <c r="I12" s="372"/>
    </row>
    <row r="13" spans="1:9" s="306" customFormat="1" ht="17.25" customHeight="1">
      <c r="A13" s="265" t="s">
        <v>1401</v>
      </c>
      <c r="B13" s="281"/>
      <c r="C13" s="267"/>
      <c r="D13" s="317"/>
      <c r="E13" s="317"/>
      <c r="F13" s="317"/>
      <c r="G13" s="321"/>
      <c r="H13" s="327"/>
      <c r="I13" s="372"/>
    </row>
    <row r="14" spans="1:9" s="306" customFormat="1" ht="17.25" customHeight="1">
      <c r="A14" s="265" t="s">
        <v>1402</v>
      </c>
      <c r="B14" s="281"/>
      <c r="C14" s="267">
        <v>302</v>
      </c>
      <c r="D14" s="317">
        <v>491</v>
      </c>
      <c r="E14" s="317">
        <f aca="true" t="shared" si="0" ref="E14:E16">D14/C14*100</f>
        <v>162.58278145695363</v>
      </c>
      <c r="F14" s="317">
        <v>589</v>
      </c>
      <c r="G14" s="321">
        <f aca="true" t="shared" si="1" ref="G14:G16">(D14-F14)/F14*100</f>
        <v>-16.6383701188455</v>
      </c>
      <c r="H14" s="364"/>
      <c r="I14" s="373"/>
    </row>
    <row r="15" spans="1:9" s="307" customFormat="1" ht="17.25" customHeight="1">
      <c r="A15" s="265" t="s">
        <v>1403</v>
      </c>
      <c r="B15" s="281"/>
      <c r="C15" s="267">
        <v>89</v>
      </c>
      <c r="D15" s="317">
        <v>136</v>
      </c>
      <c r="E15" s="317">
        <f t="shared" si="0"/>
        <v>152.80898876404493</v>
      </c>
      <c r="F15" s="317">
        <v>119</v>
      </c>
      <c r="G15" s="321">
        <f t="shared" si="1"/>
        <v>14.285714285714285</v>
      </c>
      <c r="H15" s="327"/>
      <c r="I15" s="372"/>
    </row>
    <row r="16" spans="1:9" s="307" customFormat="1" ht="17.25" customHeight="1">
      <c r="A16" s="265" t="s">
        <v>1404</v>
      </c>
      <c r="B16" s="267">
        <v>33750</v>
      </c>
      <c r="C16" s="267">
        <v>23812</v>
      </c>
      <c r="D16" s="317">
        <v>14733</v>
      </c>
      <c r="E16" s="317">
        <f t="shared" si="0"/>
        <v>61.87216529480934</v>
      </c>
      <c r="F16" s="321">
        <v>19029</v>
      </c>
      <c r="G16" s="321">
        <f t="shared" si="1"/>
        <v>-22.576068106574176</v>
      </c>
      <c r="H16" s="366"/>
      <c r="I16" s="375"/>
    </row>
    <row r="17" spans="1:9" s="307" customFormat="1" ht="17.25" customHeight="1">
      <c r="A17" s="265" t="s">
        <v>1405</v>
      </c>
      <c r="B17" s="267"/>
      <c r="C17" s="267"/>
      <c r="D17" s="317"/>
      <c r="E17" s="317"/>
      <c r="F17" s="317"/>
      <c r="G17" s="321"/>
      <c r="H17" s="327"/>
      <c r="I17" s="372"/>
    </row>
    <row r="18" spans="1:9" s="307" customFormat="1" ht="17.25" customHeight="1">
      <c r="A18" s="265" t="s">
        <v>1406</v>
      </c>
      <c r="B18" s="267"/>
      <c r="C18" s="267"/>
      <c r="D18" s="317"/>
      <c r="E18" s="317"/>
      <c r="F18" s="317"/>
      <c r="G18" s="321"/>
      <c r="H18" s="327"/>
      <c r="I18" s="372"/>
    </row>
    <row r="19" spans="1:9" s="307" customFormat="1" ht="17.25" customHeight="1">
      <c r="A19" s="265" t="s">
        <v>1407</v>
      </c>
      <c r="B19" s="267"/>
      <c r="C19" s="267"/>
      <c r="D19" s="317">
        <v>7</v>
      </c>
      <c r="E19" s="317"/>
      <c r="F19" s="321">
        <v>2</v>
      </c>
      <c r="G19" s="321">
        <f>(D19-F19)/F19*100</f>
        <v>250</v>
      </c>
      <c r="H19" s="327"/>
      <c r="I19" s="372"/>
    </row>
    <row r="20" spans="1:9" s="307" customFormat="1" ht="17.25" customHeight="1">
      <c r="A20" s="265" t="s">
        <v>1408</v>
      </c>
      <c r="B20" s="281"/>
      <c r="C20" s="267"/>
      <c r="D20" s="317"/>
      <c r="E20" s="317"/>
      <c r="F20" s="317"/>
      <c r="G20" s="321"/>
      <c r="H20" s="327"/>
      <c r="I20" s="372"/>
    </row>
    <row r="21" spans="1:9" s="307" customFormat="1" ht="17.25" customHeight="1">
      <c r="A21" s="265" t="s">
        <v>1409</v>
      </c>
      <c r="B21" s="281"/>
      <c r="C21" s="267"/>
      <c r="D21" s="317"/>
      <c r="E21" s="317"/>
      <c r="F21" s="317"/>
      <c r="G21" s="321"/>
      <c r="H21" s="327"/>
      <c r="I21" s="372"/>
    </row>
    <row r="22" spans="1:9" s="307" customFormat="1" ht="17.25" customHeight="1">
      <c r="A22" s="265" t="s">
        <v>1410</v>
      </c>
      <c r="B22" s="281"/>
      <c r="C22" s="267"/>
      <c r="D22" s="317"/>
      <c r="E22" s="317"/>
      <c r="F22" s="317"/>
      <c r="G22" s="321"/>
      <c r="H22" s="327"/>
      <c r="I22" s="372"/>
    </row>
    <row r="23" spans="1:9" s="307" customFormat="1" ht="17.25" customHeight="1">
      <c r="A23" s="354" t="s">
        <v>1411</v>
      </c>
      <c r="B23" s="281"/>
      <c r="C23" s="267"/>
      <c r="D23" s="317"/>
      <c r="E23" s="317"/>
      <c r="F23" s="317"/>
      <c r="G23" s="321"/>
      <c r="H23" s="327"/>
      <c r="I23" s="372"/>
    </row>
    <row r="24" spans="1:9" s="307" customFormat="1" ht="25.5" customHeight="1">
      <c r="A24" s="265" t="s">
        <v>1412</v>
      </c>
      <c r="B24" s="281"/>
      <c r="C24" s="267"/>
      <c r="D24" s="317"/>
      <c r="E24" s="317"/>
      <c r="F24" s="317"/>
      <c r="G24" s="321"/>
      <c r="H24" s="367"/>
      <c r="I24" s="372"/>
    </row>
    <row r="25" spans="1:9" s="307" customFormat="1" ht="24.75" customHeight="1">
      <c r="A25" s="354" t="s">
        <v>1413</v>
      </c>
      <c r="B25" s="355"/>
      <c r="C25" s="356"/>
      <c r="D25" s="317"/>
      <c r="E25" s="317"/>
      <c r="F25" s="317"/>
      <c r="G25" s="321"/>
      <c r="H25" s="368"/>
      <c r="I25" s="376"/>
    </row>
    <row r="26" spans="1:9" s="307" customFormat="1" ht="24.75" customHeight="1">
      <c r="A26" s="283" t="s">
        <v>68</v>
      </c>
      <c r="B26" s="276">
        <v>33750</v>
      </c>
      <c r="C26" s="276">
        <v>24203</v>
      </c>
      <c r="D26" s="335">
        <f aca="true" t="shared" si="2" ref="B26:F26">SUM(D5:D25)</f>
        <v>15367</v>
      </c>
      <c r="E26" s="317">
        <f aca="true" t="shared" si="3" ref="E26:E30">D26/C26*100</f>
        <v>63.492129074908064</v>
      </c>
      <c r="F26" s="359">
        <f t="shared" si="2"/>
        <v>19739</v>
      </c>
      <c r="G26" s="321">
        <f aca="true" t="shared" si="4" ref="G26:G29">(D26-F26)/F26*100</f>
        <v>-22.14904503774254</v>
      </c>
      <c r="H26" s="368"/>
      <c r="I26" s="376"/>
    </row>
    <row r="27" spans="1:9" s="307" customFormat="1" ht="24.75" customHeight="1">
      <c r="A27" s="357" t="s">
        <v>1414</v>
      </c>
      <c r="B27" s="276">
        <v>0</v>
      </c>
      <c r="C27" s="276">
        <v>37462</v>
      </c>
      <c r="D27" s="335">
        <f aca="true" t="shared" si="5" ref="B27:F27">D28+D31+D32+D34+D35</f>
        <v>37391</v>
      </c>
      <c r="E27" s="317">
        <f t="shared" si="3"/>
        <v>99.8104746142758</v>
      </c>
      <c r="F27" s="335">
        <f t="shared" si="5"/>
        <v>12417</v>
      </c>
      <c r="G27" s="321">
        <f t="shared" si="4"/>
        <v>201.12748651042924</v>
      </c>
      <c r="H27" s="368"/>
      <c r="I27" s="376"/>
    </row>
    <row r="28" spans="1:9" s="307" customFormat="1" ht="24.75" customHeight="1">
      <c r="A28" s="358" t="s">
        <v>1415</v>
      </c>
      <c r="B28" s="267">
        <v>0</v>
      </c>
      <c r="C28" s="267">
        <v>6462</v>
      </c>
      <c r="D28" s="317">
        <f aca="true" t="shared" si="6" ref="B28:F28">SUM(D29:D30)</f>
        <v>6391</v>
      </c>
      <c r="E28" s="317">
        <f t="shared" si="3"/>
        <v>98.90126895697927</v>
      </c>
      <c r="F28" s="317">
        <f t="shared" si="6"/>
        <v>2417</v>
      </c>
      <c r="G28" s="321">
        <f t="shared" si="4"/>
        <v>164.41870086884566</v>
      </c>
      <c r="H28" s="367"/>
      <c r="I28" s="372"/>
    </row>
    <row r="29" spans="1:9" s="307" customFormat="1" ht="24.75" customHeight="1">
      <c r="A29" s="358" t="s">
        <v>1416</v>
      </c>
      <c r="B29" s="267"/>
      <c r="C29" s="267">
        <v>762</v>
      </c>
      <c r="D29" s="317">
        <v>691</v>
      </c>
      <c r="E29" s="317">
        <f t="shared" si="3"/>
        <v>90.68241469816273</v>
      </c>
      <c r="F29" s="317">
        <v>2417</v>
      </c>
      <c r="G29" s="321">
        <f t="shared" si="4"/>
        <v>-71.41083988415392</v>
      </c>
      <c r="H29" s="367"/>
      <c r="I29" s="372"/>
    </row>
    <row r="30" spans="1:9" s="307" customFormat="1" ht="24.75" customHeight="1">
      <c r="A30" s="358" t="s">
        <v>1417</v>
      </c>
      <c r="B30" s="286"/>
      <c r="C30" s="267">
        <v>5700</v>
      </c>
      <c r="D30" s="317">
        <v>5700</v>
      </c>
      <c r="E30" s="317">
        <f t="shared" si="3"/>
        <v>100</v>
      </c>
      <c r="F30" s="317"/>
      <c r="G30" s="321"/>
      <c r="H30" s="367"/>
      <c r="I30" s="372"/>
    </row>
    <row r="31" spans="1:9" s="307" customFormat="1" ht="24.75" customHeight="1">
      <c r="A31" s="358" t="s">
        <v>1418</v>
      </c>
      <c r="B31" s="286"/>
      <c r="C31" s="267"/>
      <c r="D31" s="359"/>
      <c r="E31" s="317"/>
      <c r="F31" s="359"/>
      <c r="G31" s="321"/>
      <c r="H31" s="369"/>
      <c r="I31" s="376"/>
    </row>
    <row r="32" spans="1:8" ht="18" customHeight="1">
      <c r="A32" s="358" t="s">
        <v>1419</v>
      </c>
      <c r="B32" s="286"/>
      <c r="C32" s="267"/>
      <c r="D32" s="360"/>
      <c r="E32" s="317"/>
      <c r="F32" s="360"/>
      <c r="G32" s="321"/>
      <c r="H32" s="344"/>
    </row>
    <row r="33" spans="1:8" ht="18" customHeight="1">
      <c r="A33" s="358" t="s">
        <v>1420</v>
      </c>
      <c r="B33" s="286"/>
      <c r="C33" s="267"/>
      <c r="D33" s="360"/>
      <c r="E33" s="317"/>
      <c r="F33" s="360"/>
      <c r="G33" s="321"/>
      <c r="H33" s="344"/>
    </row>
    <row r="34" spans="1:8" ht="18" customHeight="1">
      <c r="A34" s="361" t="s">
        <v>1421</v>
      </c>
      <c r="B34" s="286"/>
      <c r="C34" s="267"/>
      <c r="D34" s="360"/>
      <c r="E34" s="317"/>
      <c r="F34" s="360"/>
      <c r="G34" s="321"/>
      <c r="H34" s="344"/>
    </row>
    <row r="35" spans="1:8" ht="18" customHeight="1">
      <c r="A35" s="361" t="s">
        <v>1422</v>
      </c>
      <c r="B35" s="286"/>
      <c r="C35" s="267">
        <v>31000</v>
      </c>
      <c r="D35" s="317">
        <v>31000</v>
      </c>
      <c r="E35" s="317">
        <f>D35/C35*100</f>
        <v>100</v>
      </c>
      <c r="F35" s="317">
        <v>10000</v>
      </c>
      <c r="G35" s="321">
        <f>(D35-F35)/F35*100</f>
        <v>210</v>
      </c>
      <c r="H35" s="344"/>
    </row>
    <row r="36" spans="1:8" s="308" customFormat="1" ht="18" customHeight="1">
      <c r="A36" s="283" t="s">
        <v>1370</v>
      </c>
      <c r="B36" s="276">
        <v>33750</v>
      </c>
      <c r="C36" s="276">
        <v>61665</v>
      </c>
      <c r="D36" s="335">
        <f aca="true" t="shared" si="7" ref="B36:F36">D26+D27</f>
        <v>52758</v>
      </c>
      <c r="E36" s="335">
        <f>D36/C36*100</f>
        <v>85.55582583313063</v>
      </c>
      <c r="F36" s="335">
        <f t="shared" si="7"/>
        <v>32156</v>
      </c>
      <c r="G36" s="343">
        <f>(D36-F36)/F36*100</f>
        <v>64.06891404403532</v>
      </c>
      <c r="H36" s="344"/>
    </row>
    <row r="48" ht="17.2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59" right="0.59" top="0.71" bottom="0.5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2"/>
  <sheetViews>
    <sheetView showGridLines="0" showZeros="0" workbookViewId="0" topLeftCell="A1">
      <pane xSplit="1" ySplit="4" topLeftCell="B65" activePane="bottomRight" state="frozen"/>
      <selection pane="bottomRight" activeCell="G100" sqref="G100"/>
    </sheetView>
  </sheetViews>
  <sheetFormatPr defaultColWidth="9.00390625" defaultRowHeight="20.25" customHeight="1"/>
  <cols>
    <col min="1" max="1" width="53.375" style="309" customWidth="1"/>
    <col min="2" max="4" width="10.375" style="309" bestFit="1" customWidth="1"/>
    <col min="5" max="5" width="10.125" style="309" bestFit="1" customWidth="1"/>
    <col min="6" max="6" width="10.375" style="309" bestFit="1" customWidth="1"/>
    <col min="7" max="7" width="9.375" style="309" bestFit="1" customWidth="1"/>
    <col min="8" max="8" width="8.75390625" style="309" customWidth="1"/>
    <col min="9" max="16384" width="9.00390625" style="310" customWidth="1"/>
  </cols>
  <sheetData>
    <row r="1" ht="20.25" customHeight="1">
      <c r="A1" s="311" t="s">
        <v>1423</v>
      </c>
    </row>
    <row r="2" spans="1:8" ht="27.75" customHeight="1">
      <c r="A2" s="312" t="s">
        <v>1424</v>
      </c>
      <c r="B2" s="312"/>
      <c r="C2" s="312"/>
      <c r="D2" s="312"/>
      <c r="E2" s="312"/>
      <c r="F2" s="312"/>
      <c r="G2" s="312"/>
      <c r="H2" s="312"/>
    </row>
    <row r="3" spans="1:8" ht="20.25" customHeight="1">
      <c r="A3" s="313"/>
      <c r="B3" s="313"/>
      <c r="C3" s="314"/>
      <c r="D3" s="314"/>
      <c r="H3" s="319" t="s">
        <v>34</v>
      </c>
    </row>
    <row r="4" spans="1:8" s="306" customFormat="1" ht="24.75" customHeight="1">
      <c r="A4" s="106" t="s">
        <v>1425</v>
      </c>
      <c r="B4" s="106" t="s">
        <v>36</v>
      </c>
      <c r="C4" s="106" t="s">
        <v>37</v>
      </c>
      <c r="D4" s="315" t="s">
        <v>1389</v>
      </c>
      <c r="E4" s="315" t="s">
        <v>1390</v>
      </c>
      <c r="F4" s="315" t="s">
        <v>1391</v>
      </c>
      <c r="G4" s="218" t="s">
        <v>41</v>
      </c>
      <c r="H4" s="320" t="s">
        <v>1392</v>
      </c>
    </row>
    <row r="5" spans="1:8" s="306" customFormat="1" ht="24.75" customHeight="1">
      <c r="A5" s="264" t="s">
        <v>1426</v>
      </c>
      <c r="B5" s="263"/>
      <c r="C5" s="316"/>
      <c r="D5" s="317"/>
      <c r="E5" s="321"/>
      <c r="F5" s="322"/>
      <c r="G5" s="321"/>
      <c r="H5" s="323"/>
    </row>
    <row r="6" spans="1:8" s="306" customFormat="1" ht="24.75" customHeight="1">
      <c r="A6" s="265" t="s">
        <v>1427</v>
      </c>
      <c r="B6" s="266"/>
      <c r="C6" s="267">
        <v>540</v>
      </c>
      <c r="D6" s="317">
        <f aca="true" t="shared" si="0" ref="D6:D10">D7</f>
        <v>170</v>
      </c>
      <c r="E6" s="321">
        <f aca="true" t="shared" si="1" ref="E6:E11">D6/C6*100</f>
        <v>31.48148148148148</v>
      </c>
      <c r="F6" s="317"/>
      <c r="G6" s="321"/>
      <c r="H6" s="323"/>
    </row>
    <row r="7" spans="1:8" s="306" customFormat="1" ht="24.75" customHeight="1">
      <c r="A7" s="265" t="s">
        <v>1428</v>
      </c>
      <c r="B7" s="266"/>
      <c r="C7" s="267">
        <v>540</v>
      </c>
      <c r="D7" s="317">
        <f t="shared" si="0"/>
        <v>170</v>
      </c>
      <c r="E7" s="321">
        <f t="shared" si="1"/>
        <v>31.48148148148148</v>
      </c>
      <c r="F7" s="317"/>
      <c r="G7" s="321"/>
      <c r="H7" s="323"/>
    </row>
    <row r="8" spans="1:8" s="306" customFormat="1" ht="24.75" customHeight="1">
      <c r="A8" s="265" t="s">
        <v>1429</v>
      </c>
      <c r="B8" s="266"/>
      <c r="C8" s="267">
        <v>540</v>
      </c>
      <c r="D8" s="317">
        <v>170</v>
      </c>
      <c r="E8" s="321">
        <f t="shared" si="1"/>
        <v>31.48148148148148</v>
      </c>
      <c r="F8" s="317"/>
      <c r="G8" s="321"/>
      <c r="H8" s="323"/>
    </row>
    <row r="9" spans="1:8" s="306" customFormat="1" ht="24.75" customHeight="1">
      <c r="A9" s="265" t="s">
        <v>1430</v>
      </c>
      <c r="B9" s="267"/>
      <c r="C9" s="267">
        <v>2</v>
      </c>
      <c r="D9" s="317">
        <f t="shared" si="0"/>
        <v>2</v>
      </c>
      <c r="E9" s="321">
        <f t="shared" si="1"/>
        <v>100</v>
      </c>
      <c r="F9" s="317">
        <f>F10</f>
        <v>2</v>
      </c>
      <c r="G9" s="321">
        <f aca="true" t="shared" si="2" ref="G9:G11">(D9-F9)/F9*100</f>
        <v>0</v>
      </c>
      <c r="H9" s="323"/>
    </row>
    <row r="10" spans="1:8" s="306" customFormat="1" ht="24.75" customHeight="1">
      <c r="A10" s="268" t="s">
        <v>1431</v>
      </c>
      <c r="B10" s="267"/>
      <c r="C10" s="267">
        <v>2</v>
      </c>
      <c r="D10" s="317">
        <f t="shared" si="0"/>
        <v>2</v>
      </c>
      <c r="E10" s="321">
        <f t="shared" si="1"/>
        <v>100</v>
      </c>
      <c r="F10" s="324">
        <f>F11</f>
        <v>2</v>
      </c>
      <c r="G10" s="321">
        <f t="shared" si="2"/>
        <v>0</v>
      </c>
      <c r="H10" s="323"/>
    </row>
    <row r="11" spans="1:8" s="306" customFormat="1" ht="24.75" customHeight="1">
      <c r="A11" s="268" t="s">
        <v>1432</v>
      </c>
      <c r="B11" s="267"/>
      <c r="C11" s="267">
        <v>2</v>
      </c>
      <c r="D11" s="317">
        <v>2</v>
      </c>
      <c r="E11" s="321">
        <f t="shared" si="1"/>
        <v>100</v>
      </c>
      <c r="F11" s="324">
        <v>2</v>
      </c>
      <c r="G11" s="321">
        <f t="shared" si="2"/>
        <v>0</v>
      </c>
      <c r="H11" s="323"/>
    </row>
    <row r="12" spans="1:8" s="306" customFormat="1" ht="24.75" customHeight="1">
      <c r="A12" s="265" t="s">
        <v>1433</v>
      </c>
      <c r="B12" s="267"/>
      <c r="C12" s="267"/>
      <c r="D12" s="317"/>
      <c r="E12" s="321"/>
      <c r="F12" s="324"/>
      <c r="G12" s="321"/>
      <c r="H12" s="325"/>
    </row>
    <row r="13" spans="1:8" s="306" customFormat="1" ht="24.75" customHeight="1">
      <c r="A13" s="265" t="s">
        <v>1434</v>
      </c>
      <c r="B13" s="267">
        <v>0</v>
      </c>
      <c r="C13" s="267">
        <v>0</v>
      </c>
      <c r="D13" s="317">
        <f>D14+D18+D28+D33+D37+D38+D44</f>
        <v>7547</v>
      </c>
      <c r="E13" s="321"/>
      <c r="F13" s="317">
        <f>F14+F18+F28+F33+F37+F38+F44</f>
        <v>16715</v>
      </c>
      <c r="G13" s="321">
        <f>(D13-F13)/F13*100</f>
        <v>-54.84893807956925</v>
      </c>
      <c r="H13" s="323"/>
    </row>
    <row r="14" spans="1:8" s="306" customFormat="1" ht="24.75" customHeight="1">
      <c r="A14" s="265" t="s">
        <v>1435</v>
      </c>
      <c r="B14" s="267">
        <v>0</v>
      </c>
      <c r="C14" s="318"/>
      <c r="D14" s="317">
        <f>SUM(D15:D17)</f>
        <v>0</v>
      </c>
      <c r="E14" s="321"/>
      <c r="F14" s="324"/>
      <c r="G14" s="321"/>
      <c r="H14" s="323"/>
    </row>
    <row r="15" spans="1:8" s="306" customFormat="1" ht="24.75" customHeight="1">
      <c r="A15" s="268" t="s">
        <v>1436</v>
      </c>
      <c r="B15" s="267"/>
      <c r="C15" s="318"/>
      <c r="D15" s="317"/>
      <c r="E15" s="321"/>
      <c r="F15" s="324"/>
      <c r="G15" s="321"/>
      <c r="H15" s="323"/>
    </row>
    <row r="16" spans="1:8" s="306" customFormat="1" ht="24.75" customHeight="1">
      <c r="A16" s="268" t="s">
        <v>1437</v>
      </c>
      <c r="B16" s="267"/>
      <c r="C16" s="267"/>
      <c r="D16" s="317"/>
      <c r="E16" s="321"/>
      <c r="F16" s="324"/>
      <c r="G16" s="321"/>
      <c r="H16" s="323"/>
    </row>
    <row r="17" spans="1:8" s="306" customFormat="1" ht="24.75" customHeight="1">
      <c r="A17" s="269" t="s">
        <v>1438</v>
      </c>
      <c r="B17" s="267"/>
      <c r="C17" s="267"/>
      <c r="D17" s="317"/>
      <c r="E17" s="321"/>
      <c r="F17" s="324"/>
      <c r="G17" s="321"/>
      <c r="H17" s="323"/>
    </row>
    <row r="18" spans="1:8" s="306" customFormat="1" ht="24.75" customHeight="1">
      <c r="A18" s="265" t="s">
        <v>1439</v>
      </c>
      <c r="B18" s="267">
        <v>0</v>
      </c>
      <c r="C18" s="267">
        <v>0</v>
      </c>
      <c r="D18" s="317">
        <f>SUM(D19:D27)</f>
        <v>6913</v>
      </c>
      <c r="E18" s="321"/>
      <c r="F18" s="317">
        <f>SUM(F19:F27)</f>
        <v>16005</v>
      </c>
      <c r="G18" s="321">
        <f aca="true" t="shared" si="3" ref="G18:G24">(D18-F18)/F18*100</f>
        <v>-56.80724773508279</v>
      </c>
      <c r="H18" s="325"/>
    </row>
    <row r="19" spans="1:8" s="306" customFormat="1" ht="24.75" customHeight="1">
      <c r="A19" s="268" t="s">
        <v>1440</v>
      </c>
      <c r="B19" s="267"/>
      <c r="C19" s="267"/>
      <c r="D19" s="317">
        <v>6883</v>
      </c>
      <c r="E19" s="321"/>
      <c r="F19" s="324">
        <v>4996</v>
      </c>
      <c r="G19" s="321">
        <f t="shared" si="3"/>
        <v>37.770216172938355</v>
      </c>
      <c r="H19" s="325"/>
    </row>
    <row r="20" spans="1:8" s="306" customFormat="1" ht="24.75" customHeight="1">
      <c r="A20" s="268" t="s">
        <v>1441</v>
      </c>
      <c r="B20" s="267"/>
      <c r="C20" s="267"/>
      <c r="D20" s="317"/>
      <c r="E20" s="321"/>
      <c r="F20" s="322" t="s">
        <v>1442</v>
      </c>
      <c r="G20" s="321"/>
      <c r="H20" s="325"/>
    </row>
    <row r="21" spans="1:8" s="306" customFormat="1" ht="24.75" customHeight="1">
      <c r="A21" s="268" t="s">
        <v>1443</v>
      </c>
      <c r="B21" s="267"/>
      <c r="C21" s="267"/>
      <c r="D21" s="317"/>
      <c r="E21" s="321"/>
      <c r="F21" s="322"/>
      <c r="G21" s="321"/>
      <c r="H21" s="325"/>
    </row>
    <row r="22" spans="1:8" s="306" customFormat="1" ht="24.75" customHeight="1">
      <c r="A22" s="268" t="s">
        <v>1444</v>
      </c>
      <c r="B22" s="267"/>
      <c r="C22" s="267"/>
      <c r="D22" s="317"/>
      <c r="E22" s="321"/>
      <c r="F22" s="322"/>
      <c r="G22" s="321"/>
      <c r="H22" s="326"/>
    </row>
    <row r="23" spans="1:8" s="306" customFormat="1" ht="24.75" customHeight="1">
      <c r="A23" s="268" t="s">
        <v>1445</v>
      </c>
      <c r="B23" s="267"/>
      <c r="C23" s="267"/>
      <c r="D23" s="317"/>
      <c r="E23" s="321"/>
      <c r="F23" s="322">
        <v>10979</v>
      </c>
      <c r="G23" s="321">
        <f t="shared" si="3"/>
        <v>-100</v>
      </c>
      <c r="H23" s="327"/>
    </row>
    <row r="24" spans="1:8" s="306" customFormat="1" ht="24.75" customHeight="1">
      <c r="A24" s="268" t="s">
        <v>1446</v>
      </c>
      <c r="B24" s="267"/>
      <c r="C24" s="267"/>
      <c r="D24" s="317">
        <v>30</v>
      </c>
      <c r="E24" s="321"/>
      <c r="F24" s="317">
        <v>30</v>
      </c>
      <c r="G24" s="321">
        <f t="shared" si="3"/>
        <v>0</v>
      </c>
      <c r="H24" s="325"/>
    </row>
    <row r="25" spans="1:8" s="306" customFormat="1" ht="24.75" customHeight="1">
      <c r="A25" s="268" t="s">
        <v>1438</v>
      </c>
      <c r="B25" s="267"/>
      <c r="C25" s="267"/>
      <c r="D25" s="317"/>
      <c r="E25" s="321"/>
      <c r="F25" s="317"/>
      <c r="G25" s="321"/>
      <c r="H25" s="325"/>
    </row>
    <row r="26" spans="1:8" s="306" customFormat="1" ht="24.75" customHeight="1">
      <c r="A26" s="268" t="s">
        <v>1437</v>
      </c>
      <c r="B26" s="267"/>
      <c r="C26" s="267"/>
      <c r="D26" s="317"/>
      <c r="E26" s="321"/>
      <c r="F26" s="317"/>
      <c r="G26" s="321"/>
      <c r="H26" s="325"/>
    </row>
    <row r="27" spans="1:8" s="306" customFormat="1" ht="24.75" customHeight="1">
      <c r="A27" s="268" t="s">
        <v>1447</v>
      </c>
      <c r="B27" s="267"/>
      <c r="C27" s="267"/>
      <c r="D27" s="317"/>
      <c r="E27" s="321"/>
      <c r="F27" s="317"/>
      <c r="G27" s="321"/>
      <c r="H27" s="328"/>
    </row>
    <row r="28" spans="1:8" s="306" customFormat="1" ht="24.75" customHeight="1">
      <c r="A28" s="265" t="s">
        <v>1448</v>
      </c>
      <c r="B28" s="267">
        <v>0</v>
      </c>
      <c r="C28" s="267"/>
      <c r="D28" s="317">
        <f>SUM(D29:D32)</f>
        <v>0</v>
      </c>
      <c r="E28" s="321"/>
      <c r="F28" s="317"/>
      <c r="G28" s="321"/>
      <c r="H28" s="329"/>
    </row>
    <row r="29" spans="1:8" s="306" customFormat="1" ht="24.75" customHeight="1">
      <c r="A29" s="268" t="s">
        <v>1449</v>
      </c>
      <c r="B29" s="267"/>
      <c r="C29" s="267"/>
      <c r="D29" s="317"/>
      <c r="E29" s="321"/>
      <c r="F29" s="317"/>
      <c r="G29" s="321"/>
      <c r="H29" s="329"/>
    </row>
    <row r="30" spans="1:8" s="306" customFormat="1" ht="24.75" customHeight="1">
      <c r="A30" s="268" t="s">
        <v>1450</v>
      </c>
      <c r="B30" s="267"/>
      <c r="C30" s="267"/>
      <c r="D30" s="317"/>
      <c r="E30" s="321"/>
      <c r="F30" s="317"/>
      <c r="G30" s="321"/>
      <c r="H30" s="329"/>
    </row>
    <row r="31" spans="1:8" s="306" customFormat="1" ht="24.75" customHeight="1">
      <c r="A31" s="268" t="s">
        <v>1451</v>
      </c>
      <c r="B31" s="267"/>
      <c r="C31" s="267"/>
      <c r="D31" s="317"/>
      <c r="E31" s="321"/>
      <c r="F31" s="317"/>
      <c r="G31" s="321"/>
      <c r="H31" s="330"/>
    </row>
    <row r="32" spans="1:8" s="306" customFormat="1" ht="24.75" customHeight="1">
      <c r="A32" s="268" t="s">
        <v>1452</v>
      </c>
      <c r="B32" s="267"/>
      <c r="C32" s="267"/>
      <c r="D32" s="317"/>
      <c r="E32" s="321"/>
      <c r="F32" s="317"/>
      <c r="G32" s="321"/>
      <c r="H32" s="330"/>
    </row>
    <row r="33" spans="1:8" s="306" customFormat="1" ht="24.75" customHeight="1">
      <c r="A33" s="265" t="s">
        <v>1453</v>
      </c>
      <c r="B33" s="267"/>
      <c r="C33" s="267">
        <v>0</v>
      </c>
      <c r="D33" s="317">
        <f>SUM(D34:D36)</f>
        <v>491</v>
      </c>
      <c r="E33" s="321"/>
      <c r="F33" s="317">
        <f>SUM(F34:F36)</f>
        <v>589</v>
      </c>
      <c r="G33" s="321">
        <f aca="true" t="shared" si="4" ref="G33:G39">(D33-F33)/F33*100</f>
        <v>-16.6383701188455</v>
      </c>
      <c r="H33" s="329"/>
    </row>
    <row r="34" spans="1:8" s="306" customFormat="1" ht="24.75" customHeight="1">
      <c r="A34" s="268" t="s">
        <v>1454</v>
      </c>
      <c r="B34" s="267"/>
      <c r="C34" s="267"/>
      <c r="D34" s="317">
        <v>491</v>
      </c>
      <c r="E34" s="321"/>
      <c r="F34" s="324">
        <v>589</v>
      </c>
      <c r="G34" s="321">
        <f t="shared" si="4"/>
        <v>-16.6383701188455</v>
      </c>
      <c r="H34" s="329"/>
    </row>
    <row r="35" spans="1:8" s="306" customFormat="1" ht="24.75" customHeight="1">
      <c r="A35" s="268" t="s">
        <v>1455</v>
      </c>
      <c r="B35" s="267"/>
      <c r="C35" s="267"/>
      <c r="D35" s="317"/>
      <c r="E35" s="321"/>
      <c r="F35" s="324"/>
      <c r="G35" s="321"/>
      <c r="H35" s="323"/>
    </row>
    <row r="36" spans="1:8" s="306" customFormat="1" ht="24.75" customHeight="1">
      <c r="A36" s="268" t="s">
        <v>1456</v>
      </c>
      <c r="B36" s="267"/>
      <c r="C36" s="267"/>
      <c r="D36" s="317"/>
      <c r="E36" s="321"/>
      <c r="F36" s="324"/>
      <c r="G36" s="321"/>
      <c r="H36" s="323"/>
    </row>
    <row r="37" spans="1:8" s="306" customFormat="1" ht="24.75" customHeight="1">
      <c r="A37" s="265" t="s">
        <v>1457</v>
      </c>
      <c r="B37" s="267"/>
      <c r="C37" s="267"/>
      <c r="D37" s="317">
        <v>136</v>
      </c>
      <c r="E37" s="321"/>
      <c r="F37" s="324">
        <v>119</v>
      </c>
      <c r="G37" s="321">
        <f t="shared" si="4"/>
        <v>14.285714285714285</v>
      </c>
      <c r="H37" s="323"/>
    </row>
    <row r="38" spans="1:8" s="306" customFormat="1" ht="24.75" customHeight="1">
      <c r="A38" s="265" t="s">
        <v>1458</v>
      </c>
      <c r="B38" s="267">
        <v>0</v>
      </c>
      <c r="C38" s="267">
        <v>0</v>
      </c>
      <c r="D38" s="317">
        <f>SUM(D39:D43)</f>
        <v>7</v>
      </c>
      <c r="E38" s="321"/>
      <c r="F38" s="317">
        <f>SUM(F39:F43)</f>
        <v>2</v>
      </c>
      <c r="G38" s="321">
        <f t="shared" si="4"/>
        <v>250</v>
      </c>
      <c r="H38" s="323"/>
    </row>
    <row r="39" spans="1:8" s="306" customFormat="1" ht="24.75" customHeight="1">
      <c r="A39" s="268" t="s">
        <v>1449</v>
      </c>
      <c r="B39" s="267"/>
      <c r="C39" s="267"/>
      <c r="D39" s="317"/>
      <c r="E39" s="321"/>
      <c r="F39" s="324">
        <v>2</v>
      </c>
      <c r="G39" s="321">
        <f t="shared" si="4"/>
        <v>-100</v>
      </c>
      <c r="H39" s="323"/>
    </row>
    <row r="40" spans="1:8" s="306" customFormat="1" ht="24.75" customHeight="1">
      <c r="A40" s="268" t="s">
        <v>1450</v>
      </c>
      <c r="B40" s="267"/>
      <c r="C40" s="267"/>
      <c r="D40" s="317">
        <v>7</v>
      </c>
      <c r="E40" s="321"/>
      <c r="F40" s="324"/>
      <c r="G40" s="321"/>
      <c r="H40" s="323"/>
    </row>
    <row r="41" spans="1:8" s="306" customFormat="1" ht="24.75" customHeight="1">
      <c r="A41" s="268" t="s">
        <v>1459</v>
      </c>
      <c r="B41" s="267"/>
      <c r="C41" s="267"/>
      <c r="D41" s="317"/>
      <c r="E41" s="321"/>
      <c r="F41" s="324"/>
      <c r="G41" s="321"/>
      <c r="H41" s="330"/>
    </row>
    <row r="42" spans="1:8" s="306" customFormat="1" ht="24.75" customHeight="1">
      <c r="A42" s="268" t="s">
        <v>1451</v>
      </c>
      <c r="B42" s="267"/>
      <c r="C42" s="267"/>
      <c r="D42" s="317"/>
      <c r="E42" s="321"/>
      <c r="F42" s="324"/>
      <c r="G42" s="321"/>
      <c r="H42" s="330"/>
    </row>
    <row r="43" spans="1:8" s="306" customFormat="1" ht="24.75" customHeight="1">
      <c r="A43" s="268" t="s">
        <v>1460</v>
      </c>
      <c r="B43" s="267"/>
      <c r="C43" s="267"/>
      <c r="D43" s="317"/>
      <c r="E43" s="321"/>
      <c r="F43" s="324"/>
      <c r="G43" s="321"/>
      <c r="H43" s="330"/>
    </row>
    <row r="44" spans="1:8" s="306" customFormat="1" ht="24.75" customHeight="1">
      <c r="A44" s="268" t="s">
        <v>1461</v>
      </c>
      <c r="B44" s="267">
        <v>0</v>
      </c>
      <c r="C44" s="267"/>
      <c r="D44" s="317">
        <f>SUM(D45:D47)</f>
        <v>0</v>
      </c>
      <c r="E44" s="321"/>
      <c r="F44" s="324"/>
      <c r="G44" s="321"/>
      <c r="H44" s="330"/>
    </row>
    <row r="45" spans="1:8" s="306" customFormat="1" ht="24.75" customHeight="1">
      <c r="A45" s="268" t="s">
        <v>1462</v>
      </c>
      <c r="B45" s="267"/>
      <c r="C45" s="267"/>
      <c r="D45" s="317"/>
      <c r="E45" s="321"/>
      <c r="F45" s="142"/>
      <c r="G45" s="321"/>
      <c r="H45" s="330"/>
    </row>
    <row r="46" spans="1:8" s="306" customFormat="1" ht="24.75" customHeight="1">
      <c r="A46" s="268" t="s">
        <v>1463</v>
      </c>
      <c r="B46" s="267"/>
      <c r="C46" s="267"/>
      <c r="D46" s="317"/>
      <c r="E46" s="321"/>
      <c r="F46" s="142"/>
      <c r="G46" s="321"/>
      <c r="H46" s="330"/>
    </row>
    <row r="47" spans="1:8" s="306" customFormat="1" ht="24.75" customHeight="1">
      <c r="A47" s="268" t="s">
        <v>1464</v>
      </c>
      <c r="B47" s="267"/>
      <c r="C47" s="267"/>
      <c r="D47" s="317"/>
      <c r="E47" s="321"/>
      <c r="F47" s="142"/>
      <c r="G47" s="321"/>
      <c r="H47" s="330"/>
    </row>
    <row r="48" spans="1:8" s="306" customFormat="1" ht="24.75" customHeight="1">
      <c r="A48" s="265" t="s">
        <v>1465</v>
      </c>
      <c r="B48" s="267"/>
      <c r="C48" s="267"/>
      <c r="D48" s="317">
        <f>D49</f>
        <v>20</v>
      </c>
      <c r="E48" s="321"/>
      <c r="F48" s="324"/>
      <c r="G48" s="321"/>
      <c r="H48" s="323"/>
    </row>
    <row r="49" spans="1:8" s="306" customFormat="1" ht="24.75" customHeight="1">
      <c r="A49" s="268" t="s">
        <v>1466</v>
      </c>
      <c r="B49" s="267"/>
      <c r="C49" s="267"/>
      <c r="D49" s="317">
        <f>D50</f>
        <v>20</v>
      </c>
      <c r="E49" s="321"/>
      <c r="F49" s="324"/>
      <c r="G49" s="321"/>
      <c r="H49" s="323"/>
    </row>
    <row r="50" spans="1:8" s="306" customFormat="1" ht="24.75" customHeight="1">
      <c r="A50" s="268" t="s">
        <v>1467</v>
      </c>
      <c r="B50" s="267"/>
      <c r="C50" s="267"/>
      <c r="D50" s="317">
        <v>20</v>
      </c>
      <c r="E50" s="321"/>
      <c r="F50" s="324"/>
      <c r="G50" s="321"/>
      <c r="H50" s="323"/>
    </row>
    <row r="51" spans="1:8" s="306" customFormat="1" ht="24.75" customHeight="1">
      <c r="A51" s="270" t="s">
        <v>1468</v>
      </c>
      <c r="B51" s="267"/>
      <c r="C51" s="267"/>
      <c r="D51" s="317"/>
      <c r="E51" s="321"/>
      <c r="F51" s="324"/>
      <c r="G51" s="321"/>
      <c r="H51" s="323"/>
    </row>
    <row r="52" spans="1:8" s="306" customFormat="1" ht="24.75" customHeight="1">
      <c r="A52" s="270" t="s">
        <v>1469</v>
      </c>
      <c r="B52" s="267"/>
      <c r="C52" s="267"/>
      <c r="D52" s="317"/>
      <c r="E52" s="321"/>
      <c r="F52" s="324"/>
      <c r="G52" s="321"/>
      <c r="H52" s="323"/>
    </row>
    <row r="53" spans="1:8" s="306" customFormat="1" ht="24.75" customHeight="1">
      <c r="A53" s="270" t="s">
        <v>1470</v>
      </c>
      <c r="B53" s="267"/>
      <c r="C53" s="267"/>
      <c r="D53" s="317"/>
      <c r="E53" s="321"/>
      <c r="F53" s="322"/>
      <c r="G53" s="321"/>
      <c r="H53" s="323"/>
    </row>
    <row r="54" spans="1:8" s="306" customFormat="1" ht="24.75" customHeight="1">
      <c r="A54" s="270" t="s">
        <v>1471</v>
      </c>
      <c r="B54" s="267">
        <v>0</v>
      </c>
      <c r="C54" s="267">
        <v>31220</v>
      </c>
      <c r="D54" s="317">
        <f>D55+D58</f>
        <v>31499</v>
      </c>
      <c r="E54" s="321">
        <f aca="true" t="shared" si="5" ref="E54:E61">D54/C54*100</f>
        <v>100.89365791159513</v>
      </c>
      <c r="F54" s="317">
        <f>F55+F58</f>
        <v>12412</v>
      </c>
      <c r="G54" s="321">
        <f aca="true" t="shared" si="6" ref="G54:G61">(D54-F54)/F54*100</f>
        <v>153.77860135352884</v>
      </c>
      <c r="H54" s="323"/>
    </row>
    <row r="55" spans="1:12" s="306" customFormat="1" ht="24.75" customHeight="1">
      <c r="A55" s="270" t="s">
        <v>1472</v>
      </c>
      <c r="B55" s="267"/>
      <c r="C55" s="267">
        <v>31000</v>
      </c>
      <c r="D55" s="317">
        <f>SUM(D56:D57)</f>
        <v>31000</v>
      </c>
      <c r="E55" s="321">
        <f t="shared" si="5"/>
        <v>100</v>
      </c>
      <c r="F55" s="317">
        <f>SUM(F56:F57)</f>
        <v>10000</v>
      </c>
      <c r="G55" s="321">
        <f t="shared" si="6"/>
        <v>210</v>
      </c>
      <c r="H55" s="323"/>
      <c r="L55" s="331"/>
    </row>
    <row r="56" spans="1:8" s="306" customFormat="1" ht="24.75" customHeight="1">
      <c r="A56" s="270" t="s">
        <v>1473</v>
      </c>
      <c r="B56" s="267"/>
      <c r="C56"/>
      <c r="D56" s="317"/>
      <c r="E56" s="321"/>
      <c r="F56" s="324"/>
      <c r="G56" s="321"/>
      <c r="H56" s="323"/>
    </row>
    <row r="57" spans="1:8" s="306" customFormat="1" ht="24.75" customHeight="1">
      <c r="A57" s="270" t="s">
        <v>1474</v>
      </c>
      <c r="B57" s="267"/>
      <c r="C57" s="267">
        <v>31000</v>
      </c>
      <c r="D57" s="317">
        <v>31000</v>
      </c>
      <c r="E57" s="321">
        <f t="shared" si="5"/>
        <v>100</v>
      </c>
      <c r="F57" s="324">
        <v>10000</v>
      </c>
      <c r="G57" s="321">
        <f t="shared" si="6"/>
        <v>210</v>
      </c>
      <c r="H57" s="323"/>
    </row>
    <row r="58" spans="1:8" s="306" customFormat="1" ht="24.75" customHeight="1">
      <c r="A58" s="270" t="s">
        <v>1475</v>
      </c>
      <c r="B58" s="267">
        <v>0</v>
      </c>
      <c r="C58" s="267">
        <v>220</v>
      </c>
      <c r="D58" s="317">
        <f>SUM(D59:D68)</f>
        <v>499</v>
      </c>
      <c r="E58" s="321">
        <f t="shared" si="5"/>
        <v>226.8181818181818</v>
      </c>
      <c r="F58" s="317">
        <f>SUM(F59:F68)</f>
        <v>2412</v>
      </c>
      <c r="G58" s="321">
        <f t="shared" si="6"/>
        <v>-79.3117744610282</v>
      </c>
      <c r="H58" s="330"/>
    </row>
    <row r="59" spans="1:8" s="306" customFormat="1" ht="24.75" customHeight="1">
      <c r="A59" s="270" t="s">
        <v>1476</v>
      </c>
      <c r="B59" s="267"/>
      <c r="C59" s="267">
        <v>45</v>
      </c>
      <c r="D59" s="317">
        <v>266</v>
      </c>
      <c r="E59" s="321">
        <f t="shared" si="5"/>
        <v>591.1111111111111</v>
      </c>
      <c r="F59" s="322">
        <v>153</v>
      </c>
      <c r="G59" s="321">
        <f t="shared" si="6"/>
        <v>73.8562091503268</v>
      </c>
      <c r="H59" s="330"/>
    </row>
    <row r="60" spans="1:8" s="306" customFormat="1" ht="24.75" customHeight="1">
      <c r="A60" s="270" t="s">
        <v>1477</v>
      </c>
      <c r="B60" s="267"/>
      <c r="C60" s="267">
        <v>5</v>
      </c>
      <c r="D60" s="317">
        <v>44</v>
      </c>
      <c r="E60" s="321">
        <f t="shared" si="5"/>
        <v>880.0000000000001</v>
      </c>
      <c r="F60" s="324">
        <v>119</v>
      </c>
      <c r="G60" s="321">
        <f t="shared" si="6"/>
        <v>-63.02521008403361</v>
      </c>
      <c r="H60" s="330"/>
    </row>
    <row r="61" spans="1:8" s="306" customFormat="1" ht="24.75" customHeight="1">
      <c r="A61" s="270" t="s">
        <v>1478</v>
      </c>
      <c r="B61" s="267"/>
      <c r="C61" s="267">
        <v>69</v>
      </c>
      <c r="D61" s="317">
        <v>69</v>
      </c>
      <c r="E61" s="321">
        <f t="shared" si="5"/>
        <v>100</v>
      </c>
      <c r="F61" s="322">
        <v>39</v>
      </c>
      <c r="G61" s="321">
        <f t="shared" si="6"/>
        <v>76.92307692307693</v>
      </c>
      <c r="H61" s="323"/>
    </row>
    <row r="62" spans="1:8" s="306" customFormat="1" ht="24.75" customHeight="1">
      <c r="A62" s="270" t="s">
        <v>1479</v>
      </c>
      <c r="B62" s="267"/>
      <c r="C62" s="267"/>
      <c r="D62" s="317"/>
      <c r="E62" s="321"/>
      <c r="F62" s="322"/>
      <c r="G62" s="321"/>
      <c r="H62" s="323"/>
    </row>
    <row r="63" spans="1:8" s="306" customFormat="1" ht="24.75" customHeight="1">
      <c r="A63" s="270" t="s">
        <v>1480</v>
      </c>
      <c r="B63" s="267"/>
      <c r="C63" s="267">
        <v>14</v>
      </c>
      <c r="D63" s="317"/>
      <c r="E63" s="321">
        <f>D63/C63*100</f>
        <v>0</v>
      </c>
      <c r="F63" s="322">
        <v>26</v>
      </c>
      <c r="G63" s="321">
        <f aca="true" t="shared" si="7" ref="G63:G67">(D63-F63)/F63*100</f>
        <v>-100</v>
      </c>
      <c r="H63" s="323"/>
    </row>
    <row r="64" spans="1:8" s="306" customFormat="1" ht="24.75" customHeight="1">
      <c r="A64" s="270" t="s">
        <v>1481</v>
      </c>
      <c r="B64" s="267"/>
      <c r="C64" s="267"/>
      <c r="D64" s="317"/>
      <c r="E64" s="321"/>
      <c r="F64" s="322"/>
      <c r="G64" s="321"/>
      <c r="H64" s="323"/>
    </row>
    <row r="65" spans="1:8" s="306" customFormat="1" ht="24.75" customHeight="1">
      <c r="A65" s="270" t="s">
        <v>1482</v>
      </c>
      <c r="B65" s="267"/>
      <c r="C65" s="267"/>
      <c r="D65" s="317"/>
      <c r="E65" s="321"/>
      <c r="F65" s="324">
        <v>2000</v>
      </c>
      <c r="G65" s="321">
        <f t="shared" si="7"/>
        <v>-100</v>
      </c>
      <c r="H65" s="323"/>
    </row>
    <row r="66" spans="1:8" s="306" customFormat="1" ht="24.75" customHeight="1">
      <c r="A66" s="270" t="s">
        <v>1483</v>
      </c>
      <c r="B66" s="267"/>
      <c r="C66" s="267"/>
      <c r="D66" s="317"/>
      <c r="E66" s="321"/>
      <c r="F66" s="322"/>
      <c r="G66" s="321"/>
      <c r="H66" s="323"/>
    </row>
    <row r="67" spans="1:8" s="306" customFormat="1" ht="24.75" customHeight="1">
      <c r="A67" s="270" t="s">
        <v>1484</v>
      </c>
      <c r="B67" s="267"/>
      <c r="C67" s="267">
        <v>87</v>
      </c>
      <c r="D67" s="317">
        <v>120</v>
      </c>
      <c r="E67" s="321">
        <f>D67/C67*100</f>
        <v>137.93103448275863</v>
      </c>
      <c r="F67" s="324">
        <v>75</v>
      </c>
      <c r="G67" s="321">
        <f t="shared" si="7"/>
        <v>60</v>
      </c>
      <c r="H67" s="323"/>
    </row>
    <row r="68" spans="1:8" s="306" customFormat="1" ht="24.75" customHeight="1">
      <c r="A68" s="270" t="s">
        <v>1485</v>
      </c>
      <c r="B68" s="267"/>
      <c r="C68" s="267"/>
      <c r="D68" s="317"/>
      <c r="E68" s="321"/>
      <c r="F68" s="324"/>
      <c r="G68" s="321"/>
      <c r="H68" s="323"/>
    </row>
    <row r="69" spans="1:8" s="306" customFormat="1" ht="24.75" customHeight="1">
      <c r="A69" s="270" t="s">
        <v>1486</v>
      </c>
      <c r="B69" s="267"/>
      <c r="C69" s="267"/>
      <c r="D69" s="317"/>
      <c r="E69" s="321"/>
      <c r="F69" s="324"/>
      <c r="G69" s="321"/>
      <c r="H69" s="323"/>
    </row>
    <row r="70" spans="1:8" s="306" customFormat="1" ht="24.75" customHeight="1">
      <c r="A70" s="270" t="s">
        <v>1487</v>
      </c>
      <c r="B70" s="267"/>
      <c r="C70" s="267"/>
      <c r="D70" s="317"/>
      <c r="E70" s="321"/>
      <c r="F70" s="324"/>
      <c r="G70" s="321"/>
      <c r="H70" s="330"/>
    </row>
    <row r="71" spans="1:8" s="306" customFormat="1" ht="24.75" customHeight="1">
      <c r="A71" s="270" t="s">
        <v>1488</v>
      </c>
      <c r="B71" s="267"/>
      <c r="C71" s="267"/>
      <c r="D71" s="317"/>
      <c r="E71" s="321"/>
      <c r="F71" s="324"/>
      <c r="G71" s="321"/>
      <c r="H71" s="330"/>
    </row>
    <row r="72" spans="1:8" s="306" customFormat="1" ht="24.75" customHeight="1">
      <c r="A72" s="270" t="s">
        <v>1489</v>
      </c>
      <c r="B72" s="267">
        <v>22703</v>
      </c>
      <c r="C72" s="267">
        <v>22703</v>
      </c>
      <c r="D72" s="332">
        <f aca="true" t="shared" si="8" ref="D72:D76">D73</f>
        <v>1231</v>
      </c>
      <c r="E72" s="321">
        <f aca="true" t="shared" si="9" ref="E72:E74">D72/C72*100</f>
        <v>5.422190899881072</v>
      </c>
      <c r="F72" s="332">
        <f aca="true" t="shared" si="10" ref="F72:F76">F73</f>
        <v>956</v>
      </c>
      <c r="G72" s="321">
        <f aca="true" t="shared" si="11" ref="G72:G77">(D72-F72)/F72*100</f>
        <v>28.765690376569037</v>
      </c>
      <c r="H72" s="338"/>
    </row>
    <row r="73" spans="1:8" s="306" customFormat="1" ht="24.75" customHeight="1">
      <c r="A73" s="270" t="s">
        <v>1490</v>
      </c>
      <c r="B73" s="267">
        <v>22703</v>
      </c>
      <c r="C73" s="267">
        <v>22703</v>
      </c>
      <c r="D73" s="332">
        <f t="shared" si="8"/>
        <v>1231</v>
      </c>
      <c r="E73" s="321">
        <f t="shared" si="9"/>
        <v>5.422190899881072</v>
      </c>
      <c r="F73" s="332">
        <f t="shared" si="10"/>
        <v>956</v>
      </c>
      <c r="G73" s="321">
        <f t="shared" si="11"/>
        <v>28.765690376569037</v>
      </c>
      <c r="H73" s="338"/>
    </row>
    <row r="74" spans="1:8" s="306" customFormat="1" ht="24.75" customHeight="1">
      <c r="A74" s="273" t="s">
        <v>1491</v>
      </c>
      <c r="B74" s="274">
        <v>22703</v>
      </c>
      <c r="C74" s="274">
        <v>22703</v>
      </c>
      <c r="D74" s="332">
        <v>1231</v>
      </c>
      <c r="E74" s="321">
        <f t="shared" si="9"/>
        <v>5.422190899881072</v>
      </c>
      <c r="F74" s="339">
        <v>956</v>
      </c>
      <c r="G74" s="321">
        <f t="shared" si="11"/>
        <v>28.765690376569037</v>
      </c>
      <c r="H74" s="338"/>
    </row>
    <row r="75" spans="1:8" s="306" customFormat="1" ht="24.75" customHeight="1">
      <c r="A75" s="333" t="s">
        <v>1492</v>
      </c>
      <c r="B75" s="334"/>
      <c r="C75" s="334"/>
      <c r="D75" s="332">
        <f t="shared" si="8"/>
        <v>33</v>
      </c>
      <c r="E75" s="321"/>
      <c r="F75" s="332">
        <f t="shared" si="10"/>
        <v>11</v>
      </c>
      <c r="G75" s="321">
        <f t="shared" si="11"/>
        <v>200</v>
      </c>
      <c r="H75" s="338"/>
    </row>
    <row r="76" spans="1:8" s="306" customFormat="1" ht="24.75" customHeight="1">
      <c r="A76" s="333" t="s">
        <v>1493</v>
      </c>
      <c r="B76" s="334"/>
      <c r="C76" s="334"/>
      <c r="D76" s="332">
        <f t="shared" si="8"/>
        <v>33</v>
      </c>
      <c r="E76" s="321"/>
      <c r="F76" s="332">
        <f t="shared" si="10"/>
        <v>11</v>
      </c>
      <c r="G76" s="321">
        <f t="shared" si="11"/>
        <v>200</v>
      </c>
      <c r="H76" s="338"/>
    </row>
    <row r="77" spans="1:8" s="306" customFormat="1" ht="24.75" customHeight="1">
      <c r="A77" s="333" t="s">
        <v>1494</v>
      </c>
      <c r="B77" s="334"/>
      <c r="C77" s="334"/>
      <c r="D77" s="332">
        <v>33</v>
      </c>
      <c r="E77" s="321"/>
      <c r="F77" s="340">
        <v>11</v>
      </c>
      <c r="G77" s="321">
        <f t="shared" si="11"/>
        <v>200</v>
      </c>
      <c r="H77" s="338"/>
    </row>
    <row r="78" spans="1:8" s="307" customFormat="1" ht="24.75" customHeight="1">
      <c r="A78" s="270" t="s">
        <v>1495</v>
      </c>
      <c r="B78" s="267">
        <v>0</v>
      </c>
      <c r="C78" s="267">
        <v>5700</v>
      </c>
      <c r="D78" s="267">
        <f>D79+D92</f>
        <v>5700</v>
      </c>
      <c r="E78" s="321">
        <f aca="true" t="shared" si="12" ref="E78:E80">D78/C78*100</f>
        <v>100</v>
      </c>
      <c r="F78" s="335"/>
      <c r="G78" s="321"/>
      <c r="H78" s="341"/>
    </row>
    <row r="79" spans="1:8" s="306" customFormat="1" ht="24.75" customHeight="1">
      <c r="A79" s="270" t="s">
        <v>1496</v>
      </c>
      <c r="B79" s="267">
        <v>0</v>
      </c>
      <c r="C79" s="267">
        <v>4844</v>
      </c>
      <c r="D79" s="317">
        <f>SUM(D80:D91)</f>
        <v>4844</v>
      </c>
      <c r="E79" s="321">
        <f t="shared" si="12"/>
        <v>100</v>
      </c>
      <c r="F79" s="317"/>
      <c r="G79" s="321"/>
      <c r="H79" s="323"/>
    </row>
    <row r="80" spans="1:8" s="306" customFormat="1" ht="24.75" customHeight="1">
      <c r="A80" s="270" t="s">
        <v>1497</v>
      </c>
      <c r="B80" s="267"/>
      <c r="C80" s="267">
        <v>3804</v>
      </c>
      <c r="D80" s="317">
        <v>3804</v>
      </c>
      <c r="E80" s="321">
        <f t="shared" si="12"/>
        <v>100</v>
      </c>
      <c r="F80" s="317"/>
      <c r="G80" s="321"/>
      <c r="H80" s="323"/>
    </row>
    <row r="81" spans="1:9" s="307" customFormat="1" ht="24.75" customHeight="1">
      <c r="A81" s="270" t="s">
        <v>1498</v>
      </c>
      <c r="B81" s="267">
        <v>0</v>
      </c>
      <c r="C81" s="267"/>
      <c r="D81" s="335"/>
      <c r="E81" s="321"/>
      <c r="F81" s="335"/>
      <c r="G81" s="321"/>
      <c r="H81" s="342"/>
      <c r="I81" s="345"/>
    </row>
    <row r="82" spans="1:8" ht="20.25" customHeight="1">
      <c r="A82" s="270" t="s">
        <v>1499</v>
      </c>
      <c r="B82" s="267">
        <v>0</v>
      </c>
      <c r="C82" s="267"/>
      <c r="D82" s="336"/>
      <c r="E82" s="321"/>
      <c r="F82" s="336"/>
      <c r="G82" s="321"/>
      <c r="H82" s="336"/>
    </row>
    <row r="83" spans="1:8" ht="20.25" customHeight="1">
      <c r="A83" s="270" t="s">
        <v>1500</v>
      </c>
      <c r="B83" s="267">
        <v>0</v>
      </c>
      <c r="C83" s="267"/>
      <c r="D83" s="336"/>
      <c r="E83" s="321"/>
      <c r="F83" s="336"/>
      <c r="G83" s="321"/>
      <c r="H83" s="336"/>
    </row>
    <row r="84" spans="1:8" ht="20.25" customHeight="1">
      <c r="A84" s="270" t="s">
        <v>1501</v>
      </c>
      <c r="B84" s="267">
        <v>0</v>
      </c>
      <c r="C84" s="267"/>
      <c r="D84" s="336"/>
      <c r="E84" s="321"/>
      <c r="F84" s="336"/>
      <c r="G84" s="321"/>
      <c r="H84" s="336"/>
    </row>
    <row r="85" spans="1:8" ht="20.25" customHeight="1">
      <c r="A85" s="270" t="s">
        <v>1502</v>
      </c>
      <c r="B85" s="267">
        <v>0</v>
      </c>
      <c r="C85" s="267"/>
      <c r="D85" s="336"/>
      <c r="E85" s="321"/>
      <c r="F85" s="336"/>
      <c r="G85" s="321"/>
      <c r="H85" s="336"/>
    </row>
    <row r="86" spans="1:8" ht="20.25" customHeight="1">
      <c r="A86" s="270" t="s">
        <v>1503</v>
      </c>
      <c r="B86" s="267">
        <v>0</v>
      </c>
      <c r="C86" s="267"/>
      <c r="D86" s="336"/>
      <c r="E86" s="321"/>
      <c r="F86" s="336"/>
      <c r="G86" s="321"/>
      <c r="H86" s="336"/>
    </row>
    <row r="87" spans="1:8" ht="20.25" customHeight="1">
      <c r="A87" s="270" t="s">
        <v>1504</v>
      </c>
      <c r="B87" s="267">
        <v>0</v>
      </c>
      <c r="C87" s="267"/>
      <c r="D87" s="336"/>
      <c r="E87" s="321"/>
      <c r="F87" s="336"/>
      <c r="G87" s="321"/>
      <c r="H87" s="336"/>
    </row>
    <row r="88" spans="1:8" ht="20.25" customHeight="1">
      <c r="A88" s="270" t="s">
        <v>1505</v>
      </c>
      <c r="B88" s="267">
        <v>0</v>
      </c>
      <c r="C88" s="267"/>
      <c r="D88" s="336"/>
      <c r="E88" s="321"/>
      <c r="F88" s="336"/>
      <c r="G88" s="321"/>
      <c r="H88" s="336"/>
    </row>
    <row r="89" spans="1:8" ht="20.25" customHeight="1">
      <c r="A89" s="270" t="s">
        <v>1506</v>
      </c>
      <c r="B89" s="267">
        <v>0</v>
      </c>
      <c r="C89" s="267"/>
      <c r="D89" s="336"/>
      <c r="E89" s="321"/>
      <c r="F89" s="336"/>
      <c r="G89" s="321"/>
      <c r="H89" s="336"/>
    </row>
    <row r="90" spans="1:8" ht="20.25" customHeight="1">
      <c r="A90" s="270" t="s">
        <v>1507</v>
      </c>
      <c r="B90" s="267">
        <v>0</v>
      </c>
      <c r="C90" s="267"/>
      <c r="D90" s="336"/>
      <c r="E90" s="321"/>
      <c r="F90" s="336"/>
      <c r="G90" s="321"/>
      <c r="H90" s="336"/>
    </row>
    <row r="91" spans="1:8" ht="20.25" customHeight="1">
      <c r="A91" s="270" t="s">
        <v>1508</v>
      </c>
      <c r="B91" s="267">
        <v>0</v>
      </c>
      <c r="C91" s="267">
        <v>1040</v>
      </c>
      <c r="D91" s="317">
        <v>1040</v>
      </c>
      <c r="E91" s="321">
        <f>D91/C91*100</f>
        <v>100</v>
      </c>
      <c r="F91" s="336"/>
      <c r="G91" s="321"/>
      <c r="H91" s="336"/>
    </row>
    <row r="92" spans="1:8" ht="20.25" customHeight="1">
      <c r="A92" s="270" t="s">
        <v>1509</v>
      </c>
      <c r="B92" s="267">
        <v>0</v>
      </c>
      <c r="C92" s="267">
        <v>856</v>
      </c>
      <c r="D92" s="317">
        <f>SUM(D93:D98)</f>
        <v>856</v>
      </c>
      <c r="E92" s="321">
        <f>D92/C92*100</f>
        <v>100</v>
      </c>
      <c r="F92" s="336"/>
      <c r="G92" s="321"/>
      <c r="H92" s="336"/>
    </row>
    <row r="93" spans="1:8" ht="20.25" customHeight="1">
      <c r="A93" s="270" t="s">
        <v>1510</v>
      </c>
      <c r="B93" s="267">
        <v>0</v>
      </c>
      <c r="C93" s="267"/>
      <c r="D93" s="317"/>
      <c r="E93" s="321"/>
      <c r="F93" s="336"/>
      <c r="G93" s="321"/>
      <c r="H93" s="336"/>
    </row>
    <row r="94" spans="1:8" ht="20.25" customHeight="1">
      <c r="A94" s="270" t="s">
        <v>1511</v>
      </c>
      <c r="B94" s="267">
        <v>0</v>
      </c>
      <c r="C94" s="267"/>
      <c r="D94" s="317"/>
      <c r="E94" s="321"/>
      <c r="F94" s="336"/>
      <c r="G94" s="321"/>
      <c r="H94" s="336"/>
    </row>
    <row r="95" spans="1:8" ht="20.25" customHeight="1">
      <c r="A95" s="270" t="s">
        <v>1512</v>
      </c>
      <c r="B95" s="267">
        <v>0</v>
      </c>
      <c r="C95" s="267"/>
      <c r="D95" s="317"/>
      <c r="E95" s="321"/>
      <c r="F95" s="336"/>
      <c r="G95" s="321"/>
      <c r="H95" s="336"/>
    </row>
    <row r="96" spans="1:8" ht="20.25" customHeight="1">
      <c r="A96" s="270" t="s">
        <v>1513</v>
      </c>
      <c r="B96" s="267">
        <v>0</v>
      </c>
      <c r="C96" s="267"/>
      <c r="D96" s="317"/>
      <c r="E96" s="321"/>
      <c r="F96" s="336"/>
      <c r="G96" s="321"/>
      <c r="H96" s="336"/>
    </row>
    <row r="97" spans="1:8" ht="20.25" customHeight="1">
      <c r="A97" s="270" t="s">
        <v>1514</v>
      </c>
      <c r="B97" s="267">
        <v>0</v>
      </c>
      <c r="C97" s="267"/>
      <c r="D97" s="317"/>
      <c r="E97" s="321"/>
      <c r="F97" s="336"/>
      <c r="G97" s="321"/>
      <c r="H97" s="336"/>
    </row>
    <row r="98" spans="1:8" ht="20.25" customHeight="1">
      <c r="A98" s="270" t="s">
        <v>1515</v>
      </c>
      <c r="B98" s="267"/>
      <c r="C98" s="267">
        <v>856</v>
      </c>
      <c r="D98" s="317">
        <v>856</v>
      </c>
      <c r="E98" s="321">
        <f aca="true" t="shared" si="13" ref="E98:E100">D98/C98*100</f>
        <v>100</v>
      </c>
      <c r="F98" s="336"/>
      <c r="G98" s="321"/>
      <c r="H98" s="336"/>
    </row>
    <row r="99" spans="1:8" s="308" customFormat="1" ht="20.25" customHeight="1">
      <c r="A99" s="275" t="s">
        <v>1516</v>
      </c>
      <c r="B99" s="276">
        <v>22703</v>
      </c>
      <c r="C99" s="276">
        <v>60165</v>
      </c>
      <c r="D99" s="335">
        <f>D78+D75+D72+D69+D54+D53+D52+D51+D48+D13+D12+D9+D6+D5</f>
        <v>46202</v>
      </c>
      <c r="E99" s="343">
        <f t="shared" si="13"/>
        <v>76.79215490733814</v>
      </c>
      <c r="F99" s="335">
        <f>F78+F75+F72+F69+F54+F53+F52+F51+F48+F13+F12+F9+F6+F5</f>
        <v>30096</v>
      </c>
      <c r="G99" s="343">
        <f aca="true" t="shared" si="14" ref="G99:G102">(D99-F99)/F99*100</f>
        <v>53.515417331206805</v>
      </c>
      <c r="H99" s="344"/>
    </row>
    <row r="100" spans="1:8" ht="20.25" customHeight="1">
      <c r="A100" s="270" t="s">
        <v>1517</v>
      </c>
      <c r="B100" s="267">
        <v>11047</v>
      </c>
      <c r="C100" s="267">
        <v>1500</v>
      </c>
      <c r="D100" s="317">
        <v>4100</v>
      </c>
      <c r="E100" s="321">
        <f t="shared" si="13"/>
        <v>273.3333333333333</v>
      </c>
      <c r="F100" s="336"/>
      <c r="G100" s="321"/>
      <c r="H100" s="336"/>
    </row>
    <row r="101" spans="1:8" ht="20.25" customHeight="1">
      <c r="A101" s="270" t="s">
        <v>1044</v>
      </c>
      <c r="B101" s="267"/>
      <c r="C101" s="267"/>
      <c r="D101" s="337">
        <v>2456</v>
      </c>
      <c r="E101" s="321"/>
      <c r="F101" s="337">
        <v>2060</v>
      </c>
      <c r="G101" s="321">
        <f t="shared" si="14"/>
        <v>19.223300970873787</v>
      </c>
      <c r="H101" s="336"/>
    </row>
    <row r="102" spans="1:8" s="308" customFormat="1" ht="20.25" customHeight="1">
      <c r="A102" s="275" t="s">
        <v>1371</v>
      </c>
      <c r="B102" s="276">
        <v>33750</v>
      </c>
      <c r="C102" s="276">
        <v>61665</v>
      </c>
      <c r="D102" s="335">
        <f>D101+D100+D99</f>
        <v>52758</v>
      </c>
      <c r="E102" s="343">
        <f>D102/C102*100</f>
        <v>85.55582583313063</v>
      </c>
      <c r="F102" s="335">
        <f>F101+F100+F99</f>
        <v>32156</v>
      </c>
      <c r="G102" s="343">
        <f t="shared" si="14"/>
        <v>64.06891404403532</v>
      </c>
      <c r="H102" s="344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39" right="0.39" top="0.39" bottom="0.35" header="0.2" footer="0.08"/>
  <pageSetup horizontalDpi="600" verticalDpi="600" orientation="portrait" paperSize="9" scale="70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1"/>
  <sheetViews>
    <sheetView showZeros="0" workbookViewId="0" topLeftCell="A1">
      <selection activeCell="D22" sqref="D22"/>
    </sheetView>
  </sheetViews>
  <sheetFormatPr defaultColWidth="9.00390625" defaultRowHeight="14.25"/>
  <cols>
    <col min="1" max="1" width="32.50390625" style="292" customWidth="1"/>
    <col min="2" max="2" width="11.875" style="293" customWidth="1"/>
    <col min="3" max="3" width="30.75390625" style="292" customWidth="1"/>
    <col min="4" max="4" width="13.50390625" style="293" customWidth="1"/>
    <col min="5" max="16384" width="9.00390625" style="292" customWidth="1"/>
  </cols>
  <sheetData>
    <row r="1" spans="1:4" ht="24.75" customHeight="1">
      <c r="A1" s="294" t="s">
        <v>1518</v>
      </c>
      <c r="B1" s="295"/>
      <c r="C1" s="296"/>
      <c r="D1" s="295"/>
    </row>
    <row r="2" spans="1:4" ht="24.75" customHeight="1">
      <c r="A2" s="297" t="s">
        <v>1519</v>
      </c>
      <c r="B2" s="298"/>
      <c r="C2" s="297"/>
      <c r="D2" s="298"/>
    </row>
    <row r="3" spans="1:4" s="290" customFormat="1" ht="24.75" customHeight="1">
      <c r="A3" s="299"/>
      <c r="B3" s="299"/>
      <c r="C3" s="299"/>
      <c r="D3" s="300" t="s">
        <v>34</v>
      </c>
    </row>
    <row r="4" spans="1:4" s="290" customFormat="1" ht="24.75" customHeight="1">
      <c r="A4" s="301" t="s">
        <v>1520</v>
      </c>
      <c r="B4" s="301" t="s">
        <v>1051</v>
      </c>
      <c r="C4" s="301" t="s">
        <v>1521</v>
      </c>
      <c r="D4" s="301" t="s">
        <v>1051</v>
      </c>
    </row>
    <row r="5" spans="1:4" s="290" customFormat="1" ht="24.75" customHeight="1">
      <c r="A5" s="301"/>
      <c r="B5" s="301"/>
      <c r="C5" s="301"/>
      <c r="D5" s="301"/>
    </row>
    <row r="6" spans="1:4" s="290" customFormat="1" ht="24.75" customHeight="1">
      <c r="A6" s="302" t="s">
        <v>1522</v>
      </c>
      <c r="B6" s="267">
        <v>15367</v>
      </c>
      <c r="C6" s="302" t="s">
        <v>1523</v>
      </c>
      <c r="D6" s="267">
        <v>46202</v>
      </c>
    </row>
    <row r="7" spans="1:4" s="290" customFormat="1" ht="24.75" customHeight="1">
      <c r="A7" s="302" t="s">
        <v>1524</v>
      </c>
      <c r="B7" s="267">
        <v>6391</v>
      </c>
      <c r="C7" s="302" t="s">
        <v>1525</v>
      </c>
      <c r="D7" s="267">
        <v>0</v>
      </c>
    </row>
    <row r="8" spans="1:4" s="290" customFormat="1" ht="24.75" customHeight="1">
      <c r="A8" s="302" t="s">
        <v>1526</v>
      </c>
      <c r="B8" s="303">
        <v>0</v>
      </c>
      <c r="C8" s="302" t="s">
        <v>1527</v>
      </c>
      <c r="D8" s="267">
        <v>0</v>
      </c>
    </row>
    <row r="9" spans="1:4" s="290" customFormat="1" ht="24.75" customHeight="1">
      <c r="A9" s="302" t="s">
        <v>1528</v>
      </c>
      <c r="B9" s="304">
        <v>0</v>
      </c>
      <c r="C9" s="302"/>
      <c r="D9" s="267"/>
    </row>
    <row r="10" spans="1:4" s="290" customFormat="1" ht="24.75" customHeight="1">
      <c r="A10" s="302" t="s">
        <v>1529</v>
      </c>
      <c r="B10" s="304">
        <v>0</v>
      </c>
      <c r="C10" s="302"/>
      <c r="D10" s="267"/>
    </row>
    <row r="11" spans="1:4" s="290" customFormat="1" ht="24.75" customHeight="1">
      <c r="A11" s="302" t="s">
        <v>1530</v>
      </c>
      <c r="B11" s="304">
        <f>B12+B13</f>
        <v>0</v>
      </c>
      <c r="C11" s="302" t="s">
        <v>1517</v>
      </c>
      <c r="D11" s="267">
        <v>0</v>
      </c>
    </row>
    <row r="12" spans="1:4" s="290" customFormat="1" ht="24.75" customHeight="1">
      <c r="A12" s="302" t="s">
        <v>1531</v>
      </c>
      <c r="B12" s="304">
        <v>0</v>
      </c>
      <c r="C12" s="302"/>
      <c r="D12" s="267"/>
    </row>
    <row r="13" spans="1:4" s="290" customFormat="1" ht="24.75" customHeight="1">
      <c r="A13" s="302" t="s">
        <v>1532</v>
      </c>
      <c r="B13" s="304">
        <v>0</v>
      </c>
      <c r="C13" s="302"/>
      <c r="D13" s="267"/>
    </row>
    <row r="14" spans="1:4" s="290" customFormat="1" ht="24.75" customHeight="1">
      <c r="A14" s="302" t="s">
        <v>1178</v>
      </c>
      <c r="B14" s="304">
        <f aca="true" t="shared" si="0" ref="B14:B17">B15</f>
        <v>0</v>
      </c>
      <c r="C14" s="302" t="s">
        <v>1044</v>
      </c>
      <c r="D14" s="267">
        <f>D15</f>
        <v>2456</v>
      </c>
    </row>
    <row r="15" spans="1:4" s="290" customFormat="1" ht="24.75" customHeight="1">
      <c r="A15" s="302" t="s">
        <v>1179</v>
      </c>
      <c r="B15" s="304">
        <f t="shared" si="0"/>
        <v>0</v>
      </c>
      <c r="C15" s="302" t="s">
        <v>1533</v>
      </c>
      <c r="D15" s="267">
        <v>2456</v>
      </c>
    </row>
    <row r="16" spans="1:4" s="290" customFormat="1" ht="24.75" customHeight="1">
      <c r="A16" s="302" t="s">
        <v>1534</v>
      </c>
      <c r="B16" s="304">
        <v>0</v>
      </c>
      <c r="C16" s="302"/>
      <c r="D16" s="267"/>
    </row>
    <row r="17" spans="1:4" s="290" customFormat="1" ht="24.75" customHeight="1">
      <c r="A17" s="302" t="s">
        <v>1190</v>
      </c>
      <c r="B17" s="267">
        <f t="shared" si="0"/>
        <v>31000</v>
      </c>
      <c r="C17" s="302" t="s">
        <v>1191</v>
      </c>
      <c r="D17" s="267">
        <v>0</v>
      </c>
    </row>
    <row r="18" spans="1:4" s="290" customFormat="1" ht="24.75" customHeight="1">
      <c r="A18" s="302" t="s">
        <v>1535</v>
      </c>
      <c r="B18" s="267">
        <v>31000</v>
      </c>
      <c r="C18" s="302" t="s">
        <v>1173</v>
      </c>
      <c r="D18" s="267">
        <v>4100</v>
      </c>
    </row>
    <row r="19" spans="1:4" s="290" customFormat="1" ht="24.75" customHeight="1">
      <c r="A19" s="302" t="s">
        <v>1536</v>
      </c>
      <c r="B19" s="303">
        <v>0</v>
      </c>
      <c r="C19" s="302" t="s">
        <v>1537</v>
      </c>
      <c r="D19" s="267">
        <v>0</v>
      </c>
    </row>
    <row r="20" spans="1:4" s="290" customFormat="1" ht="24.75" customHeight="1">
      <c r="A20" s="302" t="s">
        <v>1538</v>
      </c>
      <c r="B20" s="303">
        <v>0</v>
      </c>
      <c r="C20" s="302" t="s">
        <v>1539</v>
      </c>
      <c r="D20" s="267">
        <v>0</v>
      </c>
    </row>
    <row r="21" spans="1:4" s="291" customFormat="1" ht="24.75" customHeight="1">
      <c r="A21" s="305" t="s">
        <v>1370</v>
      </c>
      <c r="B21" s="276">
        <f>B17+B7+B6</f>
        <v>52758</v>
      </c>
      <c r="C21" s="305" t="s">
        <v>1371</v>
      </c>
      <c r="D21" s="276">
        <f>D14+D6+D18</f>
        <v>52758</v>
      </c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" right="0" top="0.71" bottom="0.7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36"/>
  <sheetViews>
    <sheetView showGridLines="0" showZeros="0" workbookViewId="0" topLeftCell="A1">
      <pane xSplit="1" ySplit="4" topLeftCell="B5" activePane="bottomRight" state="frozen"/>
      <selection pane="bottomRight" activeCell="B30" sqref="B30"/>
    </sheetView>
  </sheetViews>
  <sheetFormatPr defaultColWidth="9.00390625" defaultRowHeight="15.75" customHeight="1"/>
  <cols>
    <col min="1" max="1" width="65.50390625" style="256" customWidth="1"/>
    <col min="2" max="2" width="15.50390625" style="277" customWidth="1"/>
    <col min="3" max="16384" width="9.00390625" style="256" customWidth="1"/>
  </cols>
  <sheetData>
    <row r="1" ht="21" customHeight="1">
      <c r="A1" s="258" t="s">
        <v>1540</v>
      </c>
    </row>
    <row r="2" spans="1:2" ht="39" customHeight="1">
      <c r="A2" s="259" t="s">
        <v>1541</v>
      </c>
      <c r="B2" s="278"/>
    </row>
    <row r="3" spans="1:2" s="255" customFormat="1" ht="18" customHeight="1">
      <c r="A3" s="279"/>
      <c r="B3" s="280" t="s">
        <v>34</v>
      </c>
    </row>
    <row r="4" spans="1:2" s="255" customFormat="1" ht="24.75" customHeight="1">
      <c r="A4" s="262" t="s">
        <v>1388</v>
      </c>
      <c r="B4" s="263" t="s">
        <v>1227</v>
      </c>
    </row>
    <row r="5" spans="1:2" s="255" customFormat="1" ht="21" customHeight="1">
      <c r="A5" s="265" t="s">
        <v>1393</v>
      </c>
      <c r="B5" s="267"/>
    </row>
    <row r="6" spans="1:2" s="255" customFormat="1" ht="21" customHeight="1">
      <c r="A6" s="265" t="s">
        <v>1394</v>
      </c>
      <c r="B6" s="267"/>
    </row>
    <row r="7" spans="1:2" s="255" customFormat="1" ht="21" customHeight="1">
      <c r="A7" s="265" t="s">
        <v>1395</v>
      </c>
      <c r="B7" s="267"/>
    </row>
    <row r="8" spans="1:2" s="255" customFormat="1" ht="21" customHeight="1">
      <c r="A8" s="265" t="s">
        <v>1396</v>
      </c>
      <c r="B8" s="267"/>
    </row>
    <row r="9" spans="1:2" s="255" customFormat="1" ht="21" customHeight="1">
      <c r="A9" s="265" t="s">
        <v>1397</v>
      </c>
      <c r="B9" s="267"/>
    </row>
    <row r="10" spans="1:2" s="255" customFormat="1" ht="21" customHeight="1">
      <c r="A10" s="265" t="s">
        <v>1398</v>
      </c>
      <c r="B10" s="267"/>
    </row>
    <row r="11" spans="1:2" s="255" customFormat="1" ht="21" customHeight="1">
      <c r="A11" s="265" t="s">
        <v>1399</v>
      </c>
      <c r="B11" s="267"/>
    </row>
    <row r="12" spans="1:2" s="255" customFormat="1" ht="21" customHeight="1">
      <c r="A12" s="265" t="s">
        <v>1400</v>
      </c>
      <c r="B12" s="267"/>
    </row>
    <row r="13" spans="1:2" s="255" customFormat="1" ht="21" customHeight="1">
      <c r="A13" s="265" t="s">
        <v>1401</v>
      </c>
      <c r="B13" s="281"/>
    </row>
    <row r="14" spans="1:2" s="255" customFormat="1" ht="21" customHeight="1">
      <c r="A14" s="265" t="s">
        <v>1402</v>
      </c>
      <c r="B14" s="281"/>
    </row>
    <row r="15" spans="1:2" s="255" customFormat="1" ht="21" customHeight="1">
      <c r="A15" s="265" t="s">
        <v>1403</v>
      </c>
      <c r="B15" s="281"/>
    </row>
    <row r="16" spans="1:2" s="255" customFormat="1" ht="21" customHeight="1">
      <c r="A16" s="265" t="s">
        <v>1404</v>
      </c>
      <c r="B16" s="267">
        <v>39892</v>
      </c>
    </row>
    <row r="17" spans="1:2" s="255" customFormat="1" ht="21" customHeight="1">
      <c r="A17" s="265" t="s">
        <v>1405</v>
      </c>
      <c r="B17" s="267"/>
    </row>
    <row r="18" spans="1:2" s="255" customFormat="1" ht="21" customHeight="1">
      <c r="A18" s="265" t="s">
        <v>1406</v>
      </c>
      <c r="B18" s="267"/>
    </row>
    <row r="19" spans="1:2" s="255" customFormat="1" ht="21" customHeight="1">
      <c r="A19" s="265" t="s">
        <v>1407</v>
      </c>
      <c r="B19" s="267"/>
    </row>
    <row r="20" spans="1:2" s="255" customFormat="1" ht="21" customHeight="1">
      <c r="A20" s="265" t="s">
        <v>1408</v>
      </c>
      <c r="B20" s="281"/>
    </row>
    <row r="21" spans="1:2" s="255" customFormat="1" ht="21" customHeight="1">
      <c r="A21" s="265" t="s">
        <v>1409</v>
      </c>
      <c r="B21" s="281"/>
    </row>
    <row r="22" spans="1:2" s="255" customFormat="1" ht="21" customHeight="1">
      <c r="A22" s="265" t="s">
        <v>1410</v>
      </c>
      <c r="B22" s="281"/>
    </row>
    <row r="23" spans="1:2" ht="21" customHeight="1">
      <c r="A23" s="282" t="s">
        <v>1411</v>
      </c>
      <c r="B23" s="281"/>
    </row>
    <row r="24" spans="1:2" ht="21" customHeight="1">
      <c r="A24" s="265" t="s">
        <v>1412</v>
      </c>
      <c r="B24" s="281"/>
    </row>
    <row r="25" spans="1:2" ht="21" customHeight="1">
      <c r="A25" s="265" t="s">
        <v>1413</v>
      </c>
      <c r="B25" s="281"/>
    </row>
    <row r="26" spans="1:2" ht="21" customHeight="1">
      <c r="A26" s="283" t="s">
        <v>68</v>
      </c>
      <c r="B26" s="276">
        <f>SUM(B5:B25)</f>
        <v>39892</v>
      </c>
    </row>
    <row r="27" spans="1:2" ht="21" customHeight="1">
      <c r="A27" s="284" t="s">
        <v>1414</v>
      </c>
      <c r="B27" s="267">
        <f>B28</f>
        <v>3</v>
      </c>
    </row>
    <row r="28" spans="1:2" ht="21" customHeight="1">
      <c r="A28" s="285" t="s">
        <v>1415</v>
      </c>
      <c r="B28" s="267">
        <f>SUM(B29:B30)</f>
        <v>3</v>
      </c>
    </row>
    <row r="29" spans="1:2" ht="21" customHeight="1">
      <c r="A29" s="285" t="s">
        <v>1542</v>
      </c>
      <c r="B29" s="267">
        <v>3</v>
      </c>
    </row>
    <row r="30" spans="1:2" ht="21" customHeight="1">
      <c r="A30" s="285" t="s">
        <v>1543</v>
      </c>
      <c r="B30" s="286"/>
    </row>
    <row r="31" spans="1:2" ht="21" customHeight="1">
      <c r="A31" s="285" t="s">
        <v>1418</v>
      </c>
      <c r="B31" s="286"/>
    </row>
    <row r="32" spans="1:2" ht="21" customHeight="1">
      <c r="A32" s="285" t="s">
        <v>1419</v>
      </c>
      <c r="B32" s="286"/>
    </row>
    <row r="33" spans="1:2" ht="21" customHeight="1">
      <c r="A33" s="285" t="s">
        <v>1420</v>
      </c>
      <c r="B33" s="286"/>
    </row>
    <row r="34" spans="1:2" ht="21" customHeight="1">
      <c r="A34" s="287" t="s">
        <v>1421</v>
      </c>
      <c r="B34" s="286"/>
    </row>
    <row r="35" spans="1:2" ht="21" customHeight="1">
      <c r="A35" s="288" t="s">
        <v>1422</v>
      </c>
      <c r="B35" s="289"/>
    </row>
    <row r="36" spans="1:2" ht="21" customHeight="1">
      <c r="A36" s="283" t="s">
        <v>1370</v>
      </c>
      <c r="B36" s="276">
        <f>B26+B27</f>
        <v>39895</v>
      </c>
    </row>
  </sheetData>
  <sheetProtection/>
  <mergeCells count="1">
    <mergeCell ref="A2:B2"/>
  </mergeCells>
  <printOptions horizontalCentered="1"/>
  <pageMargins left="0" right="0" top="0.71" bottom="0.7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71"/>
  <sheetViews>
    <sheetView showGridLines="0" showZeros="0" workbookViewId="0" topLeftCell="A1">
      <pane xSplit="1" ySplit="4" topLeftCell="B56" activePane="bottomRight" state="frozen"/>
      <selection pane="bottomRight" activeCell="B71" sqref="B71"/>
    </sheetView>
  </sheetViews>
  <sheetFormatPr defaultColWidth="9.00390625" defaultRowHeight="15.75" customHeight="1"/>
  <cols>
    <col min="1" max="1" width="61.25390625" style="256" customWidth="1"/>
    <col min="2" max="2" width="18.50390625" style="257" customWidth="1"/>
    <col min="3" max="16384" width="9.00390625" style="256" customWidth="1"/>
  </cols>
  <sheetData>
    <row r="1" ht="21" customHeight="1">
      <c r="A1" s="258" t="s">
        <v>1544</v>
      </c>
    </row>
    <row r="2" spans="1:2" ht="39" customHeight="1">
      <c r="A2" s="259" t="s">
        <v>1545</v>
      </c>
      <c r="B2" s="260"/>
    </row>
    <row r="3" s="255" customFormat="1" ht="18" customHeight="1">
      <c r="B3" s="261" t="s">
        <v>34</v>
      </c>
    </row>
    <row r="4" spans="1:2" s="255" customFormat="1" ht="24.75" customHeight="1">
      <c r="A4" s="262" t="s">
        <v>1388</v>
      </c>
      <c r="B4" s="263" t="s">
        <v>1227</v>
      </c>
    </row>
    <row r="5" spans="1:2" s="255" customFormat="1" ht="24.75" customHeight="1">
      <c r="A5" s="264" t="s">
        <v>1426</v>
      </c>
      <c r="B5" s="263"/>
    </row>
    <row r="6" spans="1:2" s="255" customFormat="1" ht="24.75" customHeight="1">
      <c r="A6" s="265" t="s">
        <v>1427</v>
      </c>
      <c r="B6" s="266"/>
    </row>
    <row r="7" spans="1:2" s="255" customFormat="1" ht="24.75" customHeight="1">
      <c r="A7" s="265" t="s">
        <v>1430</v>
      </c>
      <c r="B7" s="267">
        <f>B8</f>
        <v>3</v>
      </c>
    </row>
    <row r="8" spans="1:2" s="255" customFormat="1" ht="24.75" customHeight="1">
      <c r="A8" s="268" t="s">
        <v>1431</v>
      </c>
      <c r="B8" s="267">
        <f>B9</f>
        <v>3</v>
      </c>
    </row>
    <row r="9" spans="1:2" s="255" customFormat="1" ht="24.75" customHeight="1">
      <c r="A9" s="268" t="s">
        <v>1432</v>
      </c>
      <c r="B9" s="267">
        <v>3</v>
      </c>
    </row>
    <row r="10" spans="1:2" ht="24.75" customHeight="1">
      <c r="A10" s="265" t="s">
        <v>1433</v>
      </c>
      <c r="B10" s="267"/>
    </row>
    <row r="11" spans="1:2" ht="24.75" customHeight="1">
      <c r="A11" s="265" t="s">
        <v>1434</v>
      </c>
      <c r="B11" s="267">
        <f>B12+B16+B26+B35+B36</f>
        <v>0</v>
      </c>
    </row>
    <row r="12" spans="1:2" ht="24.75" customHeight="1">
      <c r="A12" s="265" t="s">
        <v>1435</v>
      </c>
      <c r="B12" s="267">
        <f>SUM(B13:B15)</f>
        <v>0</v>
      </c>
    </row>
    <row r="13" spans="1:2" ht="24.75" customHeight="1">
      <c r="A13" s="268" t="s">
        <v>1436</v>
      </c>
      <c r="B13" s="267"/>
    </row>
    <row r="14" spans="1:2" ht="24.75" customHeight="1">
      <c r="A14" s="268" t="s">
        <v>1437</v>
      </c>
      <c r="B14" s="267"/>
    </row>
    <row r="15" spans="1:2" ht="24.75" customHeight="1">
      <c r="A15" s="269" t="s">
        <v>1438</v>
      </c>
      <c r="B15" s="267"/>
    </row>
    <row r="16" spans="1:2" ht="24.75" customHeight="1">
      <c r="A16" s="265" t="s">
        <v>1439</v>
      </c>
      <c r="B16" s="267">
        <f>SUM(B17:B24)</f>
        <v>0</v>
      </c>
    </row>
    <row r="17" spans="1:2" ht="24.75" customHeight="1">
      <c r="A17" s="268" t="s">
        <v>1440</v>
      </c>
      <c r="B17" s="267"/>
    </row>
    <row r="18" spans="1:2" ht="24.75" customHeight="1">
      <c r="A18" s="268" t="s">
        <v>1441</v>
      </c>
      <c r="B18" s="267"/>
    </row>
    <row r="19" spans="1:2" ht="24.75" customHeight="1">
      <c r="A19" s="268" t="s">
        <v>1443</v>
      </c>
      <c r="B19" s="267"/>
    </row>
    <row r="20" spans="1:2" ht="24.75" customHeight="1">
      <c r="A20" s="268" t="s">
        <v>1444</v>
      </c>
      <c r="B20" s="267"/>
    </row>
    <row r="21" spans="1:2" ht="24.75" customHeight="1">
      <c r="A21" s="268" t="s">
        <v>1445</v>
      </c>
      <c r="B21" s="267"/>
    </row>
    <row r="22" spans="1:2" ht="24.75" customHeight="1">
      <c r="A22" s="268" t="s">
        <v>1446</v>
      </c>
      <c r="B22" s="267"/>
    </row>
    <row r="23" spans="1:2" ht="24.75" customHeight="1">
      <c r="A23" s="268" t="s">
        <v>1438</v>
      </c>
      <c r="B23" s="267"/>
    </row>
    <row r="24" spans="1:2" ht="24.75" customHeight="1">
      <c r="A24" s="268" t="s">
        <v>1437</v>
      </c>
      <c r="B24" s="267"/>
    </row>
    <row r="25" spans="1:2" ht="24.75" customHeight="1">
      <c r="A25" s="268" t="s">
        <v>1447</v>
      </c>
      <c r="B25" s="267"/>
    </row>
    <row r="26" spans="1:2" ht="24.75" customHeight="1">
      <c r="A26" s="265" t="s">
        <v>1448</v>
      </c>
      <c r="B26" s="267">
        <f>SUM(B27:B30)</f>
        <v>0</v>
      </c>
    </row>
    <row r="27" spans="1:2" ht="24.75" customHeight="1">
      <c r="A27" s="268" t="s">
        <v>1449</v>
      </c>
      <c r="B27" s="267"/>
    </row>
    <row r="28" spans="1:2" ht="24.75" customHeight="1">
      <c r="A28" s="268" t="s">
        <v>1450</v>
      </c>
      <c r="B28" s="267"/>
    </row>
    <row r="29" spans="1:2" ht="24.75" customHeight="1">
      <c r="A29" s="268" t="s">
        <v>1451</v>
      </c>
      <c r="B29" s="267"/>
    </row>
    <row r="30" spans="1:2" ht="24.75" customHeight="1">
      <c r="A30" s="268" t="s">
        <v>1452</v>
      </c>
      <c r="B30" s="267"/>
    </row>
    <row r="31" spans="1:2" ht="24.75" customHeight="1">
      <c r="A31" s="265" t="s">
        <v>1453</v>
      </c>
      <c r="B31" s="267"/>
    </row>
    <row r="32" spans="1:2" ht="24.75" customHeight="1">
      <c r="A32" s="268" t="s">
        <v>1454</v>
      </c>
      <c r="B32" s="267"/>
    </row>
    <row r="33" spans="1:2" ht="24.75" customHeight="1">
      <c r="A33" s="268" t="s">
        <v>1455</v>
      </c>
      <c r="B33" s="267"/>
    </row>
    <row r="34" spans="1:2" ht="24.75" customHeight="1">
      <c r="A34" s="268" t="s">
        <v>1456</v>
      </c>
      <c r="B34" s="267"/>
    </row>
    <row r="35" spans="1:2" ht="24.75" customHeight="1">
      <c r="A35" s="265" t="s">
        <v>1457</v>
      </c>
      <c r="B35" s="267"/>
    </row>
    <row r="36" spans="1:2" ht="24.75" customHeight="1">
      <c r="A36" s="265" t="s">
        <v>1458</v>
      </c>
      <c r="B36" s="267">
        <f>SUM(B37:B41)</f>
        <v>0</v>
      </c>
    </row>
    <row r="37" spans="1:2" ht="24.75" customHeight="1">
      <c r="A37" s="268" t="s">
        <v>1449</v>
      </c>
      <c r="B37" s="267"/>
    </row>
    <row r="38" spans="1:2" ht="24.75" customHeight="1">
      <c r="A38" s="268" t="s">
        <v>1450</v>
      </c>
      <c r="B38" s="267"/>
    </row>
    <row r="39" spans="1:2" ht="24.75" customHeight="1">
      <c r="A39" s="268" t="s">
        <v>1459</v>
      </c>
      <c r="B39" s="267"/>
    </row>
    <row r="40" spans="1:2" ht="24.75" customHeight="1">
      <c r="A40" s="268" t="s">
        <v>1451</v>
      </c>
      <c r="B40" s="267"/>
    </row>
    <row r="41" spans="1:2" ht="24.75" customHeight="1">
      <c r="A41" s="268" t="s">
        <v>1460</v>
      </c>
      <c r="B41" s="267"/>
    </row>
    <row r="42" spans="1:2" ht="24.75" customHeight="1">
      <c r="A42" s="268" t="s">
        <v>1461</v>
      </c>
      <c r="B42" s="267">
        <f>SUM(B43:B45)</f>
        <v>0</v>
      </c>
    </row>
    <row r="43" spans="1:2" ht="24.75" customHeight="1">
      <c r="A43" s="268" t="s">
        <v>1462</v>
      </c>
      <c r="B43" s="267"/>
    </row>
    <row r="44" spans="1:2" ht="24.75" customHeight="1">
      <c r="A44" s="268" t="s">
        <v>1463</v>
      </c>
      <c r="B44" s="267"/>
    </row>
    <row r="45" spans="1:2" ht="24.75" customHeight="1">
      <c r="A45" s="268" t="s">
        <v>1464</v>
      </c>
      <c r="B45" s="267"/>
    </row>
    <row r="46" spans="1:2" ht="24.75" customHeight="1">
      <c r="A46" s="265" t="s">
        <v>1546</v>
      </c>
      <c r="B46" s="267"/>
    </row>
    <row r="47" spans="1:2" ht="24.75" customHeight="1">
      <c r="A47" s="270" t="s">
        <v>1547</v>
      </c>
      <c r="B47" s="267"/>
    </row>
    <row r="48" spans="1:2" ht="24.75" customHeight="1">
      <c r="A48" s="270" t="s">
        <v>1548</v>
      </c>
      <c r="B48" s="267"/>
    </row>
    <row r="49" spans="1:2" ht="24.75" customHeight="1">
      <c r="A49" s="270" t="s">
        <v>1549</v>
      </c>
      <c r="B49" s="267"/>
    </row>
    <row r="50" spans="1:2" ht="24.75" customHeight="1">
      <c r="A50" s="270" t="s">
        <v>1550</v>
      </c>
      <c r="B50" s="267">
        <f>B51+B52</f>
        <v>0</v>
      </c>
    </row>
    <row r="51" spans="1:2" ht="24.75" customHeight="1">
      <c r="A51" s="270" t="s">
        <v>1551</v>
      </c>
      <c r="B51" s="267"/>
    </row>
    <row r="52" spans="1:2" ht="24.75" customHeight="1">
      <c r="A52" s="270" t="s">
        <v>1552</v>
      </c>
      <c r="B52" s="267">
        <f>SUM(B53:B62)</f>
        <v>0</v>
      </c>
    </row>
    <row r="53" spans="1:2" ht="24.75" customHeight="1">
      <c r="A53" s="270" t="s">
        <v>1553</v>
      </c>
      <c r="B53" s="267"/>
    </row>
    <row r="54" spans="1:2" ht="24.75" customHeight="1">
      <c r="A54" s="270" t="s">
        <v>1554</v>
      </c>
      <c r="B54" s="267"/>
    </row>
    <row r="55" spans="1:2" ht="24.75" customHeight="1">
      <c r="A55" s="270" t="s">
        <v>1555</v>
      </c>
      <c r="B55" s="267"/>
    </row>
    <row r="56" spans="1:2" ht="24.75" customHeight="1">
      <c r="A56" s="270" t="s">
        <v>1556</v>
      </c>
      <c r="B56" s="267"/>
    </row>
    <row r="57" spans="1:2" ht="24.75" customHeight="1">
      <c r="A57" s="270" t="s">
        <v>1557</v>
      </c>
      <c r="B57" s="267"/>
    </row>
    <row r="58" spans="1:2" ht="24.75" customHeight="1">
      <c r="A58" s="270" t="s">
        <v>1558</v>
      </c>
      <c r="B58" s="267"/>
    </row>
    <row r="59" spans="1:2" ht="24.75" customHeight="1">
      <c r="A59" s="270" t="s">
        <v>1559</v>
      </c>
      <c r="B59" s="267"/>
    </row>
    <row r="60" spans="1:2" ht="24.75" customHeight="1">
      <c r="A60" s="270" t="s">
        <v>1560</v>
      </c>
      <c r="B60" s="267"/>
    </row>
    <row r="61" spans="1:2" ht="24.75" customHeight="1">
      <c r="A61" s="270" t="s">
        <v>1561</v>
      </c>
      <c r="B61" s="267"/>
    </row>
    <row r="62" spans="1:2" ht="24.75" customHeight="1">
      <c r="A62" s="270" t="s">
        <v>1562</v>
      </c>
      <c r="B62" s="267"/>
    </row>
    <row r="63" spans="1:2" ht="24.75" customHeight="1">
      <c r="A63" s="270" t="s">
        <v>1563</v>
      </c>
      <c r="B63" s="267"/>
    </row>
    <row r="64" spans="1:2" ht="24.75" customHeight="1">
      <c r="A64" s="270" t="s">
        <v>1487</v>
      </c>
      <c r="B64" s="267"/>
    </row>
    <row r="65" spans="1:2" ht="24.75" customHeight="1">
      <c r="A65" s="270" t="s">
        <v>1488</v>
      </c>
      <c r="B65" s="267"/>
    </row>
    <row r="66" spans="1:2" ht="24.75" customHeight="1">
      <c r="A66" s="270" t="s">
        <v>1564</v>
      </c>
      <c r="B66" s="267">
        <f>B67</f>
        <v>23192</v>
      </c>
    </row>
    <row r="67" spans="1:2" ht="24.75" customHeight="1">
      <c r="A67" s="270" t="s">
        <v>1490</v>
      </c>
      <c r="B67" s="267">
        <f>B68</f>
        <v>23192</v>
      </c>
    </row>
    <row r="68" spans="1:2" ht="24.75" customHeight="1">
      <c r="A68" s="270" t="s">
        <v>1491</v>
      </c>
      <c r="B68" s="267">
        <v>23192</v>
      </c>
    </row>
    <row r="69" spans="1:2" ht="24.75" customHeight="1">
      <c r="A69" s="271" t="s">
        <v>1516</v>
      </c>
      <c r="B69" s="272">
        <f>B66+B7</f>
        <v>23195</v>
      </c>
    </row>
    <row r="70" spans="1:2" ht="24.75" customHeight="1">
      <c r="A70" s="273" t="s">
        <v>1517</v>
      </c>
      <c r="B70" s="274">
        <v>16700</v>
      </c>
    </row>
    <row r="71" spans="1:2" ht="24.75" customHeight="1">
      <c r="A71" s="275" t="s">
        <v>1371</v>
      </c>
      <c r="B71" s="276">
        <f>B70+B69</f>
        <v>39895</v>
      </c>
    </row>
  </sheetData>
  <sheetProtection/>
  <mergeCells count="1">
    <mergeCell ref="A2:B2"/>
  </mergeCells>
  <printOptions horizontalCentered="1"/>
  <pageMargins left="0" right="0" top="0.71" bottom="0.7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9"/>
  <sheetViews>
    <sheetView zoomScaleSheetLayoutView="100" workbookViewId="0" topLeftCell="A1">
      <selection activeCell="B9" sqref="B9"/>
    </sheetView>
  </sheetViews>
  <sheetFormatPr defaultColWidth="9.00390625" defaultRowHeight="54.75" customHeight="1"/>
  <cols>
    <col min="1" max="1" width="45.75390625" style="241" customWidth="1"/>
    <col min="2" max="2" width="29.50390625" style="241" customWidth="1"/>
    <col min="3" max="3" width="10.375" style="241" bestFit="1" customWidth="1"/>
    <col min="4" max="16384" width="9.00390625" style="241" customWidth="1"/>
  </cols>
  <sheetData>
    <row r="1" spans="1:2" ht="30.75" customHeight="1">
      <c r="A1" s="242" t="s">
        <v>1565</v>
      </c>
      <c r="B1" s="248"/>
    </row>
    <row r="2" spans="1:2" ht="54.75" customHeight="1">
      <c r="A2" s="249" t="s">
        <v>1566</v>
      </c>
      <c r="B2" s="249"/>
    </row>
    <row r="3" spans="1:2" ht="30.75" customHeight="1">
      <c r="A3" s="248"/>
      <c r="B3" s="250" t="s">
        <v>34</v>
      </c>
    </row>
    <row r="4" spans="1:2" ht="54.75" customHeight="1">
      <c r="A4" s="251" t="s">
        <v>1374</v>
      </c>
      <c r="B4" s="251" t="s">
        <v>1375</v>
      </c>
    </row>
    <row r="5" spans="1:2" ht="54.75" customHeight="1">
      <c r="A5" s="252" t="s">
        <v>1376</v>
      </c>
      <c r="B5" s="253">
        <v>33680</v>
      </c>
    </row>
    <row r="6" spans="1:2" ht="54.75" customHeight="1">
      <c r="A6" s="252" t="s">
        <v>1377</v>
      </c>
      <c r="B6" s="253">
        <v>31000</v>
      </c>
    </row>
    <row r="7" spans="1:2" ht="54.75" customHeight="1">
      <c r="A7" s="252" t="s">
        <v>1378</v>
      </c>
      <c r="B7" s="253">
        <v>2456</v>
      </c>
    </row>
    <row r="8" spans="1:2" ht="54.75" customHeight="1">
      <c r="A8" s="252" t="s">
        <v>1379</v>
      </c>
      <c r="B8" s="253">
        <v>62224</v>
      </c>
    </row>
    <row r="9" spans="1:2" ht="54.75" customHeight="1">
      <c r="A9" s="254" t="s">
        <v>1380</v>
      </c>
      <c r="B9" s="248"/>
    </row>
  </sheetData>
  <sheetProtection/>
  <mergeCells count="1">
    <mergeCell ref="A2:B2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6" sqref="B6"/>
    </sheetView>
  </sheetViews>
  <sheetFormatPr defaultColWidth="9.00390625" defaultRowHeight="14.25"/>
  <cols>
    <col min="1" max="1" width="41.375" style="241" customWidth="1"/>
    <col min="2" max="2" width="37.25390625" style="241" customWidth="1"/>
    <col min="3" max="16384" width="9.00390625" style="241" customWidth="1"/>
  </cols>
  <sheetData>
    <row r="1" ht="33.75" customHeight="1">
      <c r="A1" s="242" t="s">
        <v>1567</v>
      </c>
    </row>
    <row r="2" spans="1:2" ht="49.5" customHeight="1">
      <c r="A2" s="243" t="s">
        <v>1568</v>
      </c>
      <c r="B2" s="243"/>
    </row>
    <row r="3" spans="1:2" ht="39.75" customHeight="1">
      <c r="A3" s="244"/>
      <c r="B3" s="245" t="s">
        <v>34</v>
      </c>
    </row>
    <row r="4" spans="1:2" ht="50.25" customHeight="1">
      <c r="A4" s="246" t="s">
        <v>1383</v>
      </c>
      <c r="B4" s="246" t="s">
        <v>1384</v>
      </c>
    </row>
    <row r="5" spans="1:2" ht="59.25" customHeight="1">
      <c r="A5" s="247" t="s">
        <v>1385</v>
      </c>
      <c r="B5" s="246">
        <v>74865</v>
      </c>
    </row>
  </sheetData>
  <sheetProtection/>
  <mergeCells count="1">
    <mergeCell ref="A2:B2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4"/>
  <sheetViews>
    <sheetView showZeros="0" workbookViewId="0" topLeftCell="A1">
      <pane xSplit="1" ySplit="5" topLeftCell="B6" activePane="bottomRight" state="frozen"/>
      <selection pane="bottomRight" activeCell="D18" sqref="D18"/>
    </sheetView>
  </sheetViews>
  <sheetFormatPr defaultColWidth="9.00390625" defaultRowHeight="14.25"/>
  <cols>
    <col min="1" max="1" width="37.00390625" style="188" customWidth="1"/>
    <col min="2" max="4" width="9.375" style="227" bestFit="1" customWidth="1"/>
    <col min="5" max="5" width="8.375" style="227" customWidth="1"/>
    <col min="6" max="8" width="9.00390625" style="188" customWidth="1"/>
    <col min="9" max="16384" width="9.00390625" style="153" customWidth="1"/>
  </cols>
  <sheetData>
    <row r="1" ht="14.25">
      <c r="A1" s="190" t="s">
        <v>1569</v>
      </c>
    </row>
    <row r="2" spans="1:8" ht="38.25" customHeight="1">
      <c r="A2" s="191" t="s">
        <v>1570</v>
      </c>
      <c r="B2" s="191"/>
      <c r="C2" s="191"/>
      <c r="D2" s="191"/>
      <c r="E2" s="191"/>
      <c r="F2" s="191"/>
      <c r="G2" s="191"/>
      <c r="H2" s="191"/>
    </row>
    <row r="3" spans="1:8" ht="21.75" customHeight="1">
      <c r="A3" s="192"/>
      <c r="B3" s="228"/>
      <c r="C3" s="228"/>
      <c r="D3" s="228"/>
      <c r="E3" s="236"/>
      <c r="H3" s="237" t="s">
        <v>34</v>
      </c>
    </row>
    <row r="4" spans="1:8" ht="37.5" customHeight="1">
      <c r="A4" s="194" t="s">
        <v>1571</v>
      </c>
      <c r="B4" s="195" t="s">
        <v>1227</v>
      </c>
      <c r="C4" s="128" t="s">
        <v>37</v>
      </c>
      <c r="D4" s="229" t="s">
        <v>1389</v>
      </c>
      <c r="E4" s="141" t="s">
        <v>39</v>
      </c>
      <c r="F4" s="141" t="s">
        <v>40</v>
      </c>
      <c r="G4" s="141" t="s">
        <v>41</v>
      </c>
      <c r="H4" s="238" t="s">
        <v>42</v>
      </c>
    </row>
    <row r="5" spans="1:8" ht="24.75" customHeight="1">
      <c r="A5" s="230" t="s">
        <v>1572</v>
      </c>
      <c r="B5" s="197"/>
      <c r="C5" s="231"/>
      <c r="D5" s="206"/>
      <c r="E5" s="142"/>
      <c r="F5" s="199">
        <f>SUM(F6:F12)</f>
        <v>0</v>
      </c>
      <c r="G5" s="147"/>
      <c r="H5" s="198"/>
    </row>
    <row r="6" spans="1:8" s="152" customFormat="1" ht="24.75" customHeight="1">
      <c r="A6" s="230" t="s">
        <v>1573</v>
      </c>
      <c r="B6" s="197"/>
      <c r="C6" s="232"/>
      <c r="D6" s="206"/>
      <c r="E6" s="142"/>
      <c r="F6" s="222"/>
      <c r="G6" s="147"/>
      <c r="H6" s="222"/>
    </row>
    <row r="7" spans="1:8" s="152" customFormat="1" ht="24.75" customHeight="1">
      <c r="A7" s="230" t="s">
        <v>1574</v>
      </c>
      <c r="B7" s="197"/>
      <c r="C7" s="232"/>
      <c r="D7" s="206"/>
      <c r="E7" s="142"/>
      <c r="F7" s="222"/>
      <c r="G7" s="147"/>
      <c r="H7" s="222"/>
    </row>
    <row r="8" spans="1:8" s="150" customFormat="1" ht="24.75" customHeight="1">
      <c r="A8" s="230" t="s">
        <v>1575</v>
      </c>
      <c r="B8" s="197"/>
      <c r="C8" s="204"/>
      <c r="D8" s="206"/>
      <c r="E8" s="142"/>
      <c r="F8" s="239"/>
      <c r="G8" s="147"/>
      <c r="H8" s="239"/>
    </row>
    <row r="9" spans="1:8" ht="24.75" customHeight="1">
      <c r="A9" s="230" t="s">
        <v>1576</v>
      </c>
      <c r="B9" s="197"/>
      <c r="C9" s="231"/>
      <c r="D9" s="206"/>
      <c r="E9" s="142"/>
      <c r="F9" s="198"/>
      <c r="G9" s="147"/>
      <c r="H9" s="198"/>
    </row>
    <row r="10" spans="1:8" ht="24.75" customHeight="1">
      <c r="A10" s="230" t="s">
        <v>1577</v>
      </c>
      <c r="B10" s="197"/>
      <c r="C10" s="231"/>
      <c r="D10" s="206"/>
      <c r="E10" s="142"/>
      <c r="F10" s="198"/>
      <c r="G10" s="147"/>
      <c r="H10" s="198"/>
    </row>
    <row r="11" spans="1:8" ht="24.75" customHeight="1">
      <c r="A11" s="230" t="s">
        <v>1578</v>
      </c>
      <c r="B11" s="197"/>
      <c r="C11" s="231"/>
      <c r="D11" s="206"/>
      <c r="E11" s="142"/>
      <c r="F11" s="198"/>
      <c r="G11" s="147"/>
      <c r="H11" s="198"/>
    </row>
    <row r="12" spans="1:8" s="175" customFormat="1" ht="24.75" customHeight="1">
      <c r="A12" s="230" t="s">
        <v>1579</v>
      </c>
      <c r="B12" s="197"/>
      <c r="C12" s="231"/>
      <c r="D12" s="206"/>
      <c r="E12" s="142"/>
      <c r="F12" s="199"/>
      <c r="G12" s="147"/>
      <c r="H12" s="202"/>
    </row>
    <row r="13" spans="1:8" ht="24.75" customHeight="1">
      <c r="A13" s="230" t="s">
        <v>1580</v>
      </c>
      <c r="B13" s="197">
        <f>SUM(B14:B16)</f>
        <v>120</v>
      </c>
      <c r="C13" s="197">
        <f>SUM(C14:C16)</f>
        <v>120</v>
      </c>
      <c r="D13" s="197">
        <f>SUM(D14:D16)</f>
        <v>120</v>
      </c>
      <c r="E13" s="142">
        <f>D13/C13*100</f>
        <v>100</v>
      </c>
      <c r="F13" s="198"/>
      <c r="G13" s="147"/>
      <c r="H13" s="198"/>
    </row>
    <row r="14" spans="1:8" ht="24.75" customHeight="1">
      <c r="A14" s="230" t="s">
        <v>1581</v>
      </c>
      <c r="B14" s="197">
        <v>120</v>
      </c>
      <c r="C14" s="197">
        <v>120</v>
      </c>
      <c r="D14" s="206">
        <v>120</v>
      </c>
      <c r="E14" s="142">
        <f>D14/C14*100</f>
        <v>100</v>
      </c>
      <c r="F14" s="198"/>
      <c r="G14" s="147"/>
      <c r="H14" s="198"/>
    </row>
    <row r="15" spans="1:8" ht="24.75" customHeight="1">
      <c r="A15" s="230" t="s">
        <v>1582</v>
      </c>
      <c r="B15" s="197"/>
      <c r="C15" s="197"/>
      <c r="D15" s="206"/>
      <c r="E15" s="142"/>
      <c r="F15" s="198"/>
      <c r="G15" s="147"/>
      <c r="H15" s="198"/>
    </row>
    <row r="16" spans="1:8" ht="24.75" customHeight="1">
      <c r="A16" s="230" t="s">
        <v>1583</v>
      </c>
      <c r="B16" s="197"/>
      <c r="C16" s="197"/>
      <c r="D16" s="206"/>
      <c r="E16" s="142"/>
      <c r="F16" s="198"/>
      <c r="G16" s="147"/>
      <c r="H16" s="198"/>
    </row>
    <row r="17" spans="1:8" ht="24.75" customHeight="1">
      <c r="A17" s="230" t="s">
        <v>1584</v>
      </c>
      <c r="B17" s="197"/>
      <c r="C17" s="197"/>
      <c r="D17" s="206"/>
      <c r="E17" s="142"/>
      <c r="F17" s="198"/>
      <c r="G17" s="147"/>
      <c r="H17" s="198"/>
    </row>
    <row r="18" spans="1:8" ht="24.75" customHeight="1">
      <c r="A18" s="230" t="s">
        <v>1585</v>
      </c>
      <c r="B18" s="197"/>
      <c r="C18" s="197"/>
      <c r="D18" s="206"/>
      <c r="E18" s="142"/>
      <c r="F18" s="198"/>
      <c r="G18" s="147"/>
      <c r="H18" s="198"/>
    </row>
    <row r="19" spans="1:8" ht="24.75" customHeight="1">
      <c r="A19" s="230" t="s">
        <v>1586</v>
      </c>
      <c r="B19" s="197"/>
      <c r="C19" s="197"/>
      <c r="D19" s="206"/>
      <c r="E19" s="142"/>
      <c r="F19" s="198"/>
      <c r="G19" s="147"/>
      <c r="H19" s="198"/>
    </row>
    <row r="20" spans="1:8" ht="24.75" customHeight="1">
      <c r="A20" s="230" t="s">
        <v>1587</v>
      </c>
      <c r="B20" s="197"/>
      <c r="C20" s="197"/>
      <c r="D20" s="206"/>
      <c r="E20" s="142"/>
      <c r="F20" s="198"/>
      <c r="G20" s="147"/>
      <c r="H20" s="198"/>
    </row>
    <row r="21" spans="1:8" ht="24.75" customHeight="1">
      <c r="A21" s="230" t="s">
        <v>1588</v>
      </c>
      <c r="B21" s="197">
        <f aca="true" t="shared" si="0" ref="B21:F21">B22</f>
        <v>60</v>
      </c>
      <c r="C21" s="197">
        <f t="shared" si="0"/>
        <v>60</v>
      </c>
      <c r="D21" s="206">
        <f t="shared" si="0"/>
        <v>48</v>
      </c>
      <c r="E21" s="142">
        <f>D21/C21*100</f>
        <v>80</v>
      </c>
      <c r="F21" s="206">
        <f>F22</f>
        <v>200</v>
      </c>
      <c r="G21" s="147">
        <f aca="true" t="shared" si="1" ref="G21:G23">(D21-F21)/F21*100</f>
        <v>-76</v>
      </c>
      <c r="H21" s="198"/>
    </row>
    <row r="22" spans="1:8" s="175" customFormat="1" ht="24.75" customHeight="1">
      <c r="A22" s="230" t="s">
        <v>1589</v>
      </c>
      <c r="B22" s="197">
        <v>60</v>
      </c>
      <c r="C22" s="197">
        <v>60</v>
      </c>
      <c r="D22" s="206">
        <v>48</v>
      </c>
      <c r="E22" s="142">
        <f aca="true" t="shared" si="2" ref="E21:E23">D22/C22*100</f>
        <v>80</v>
      </c>
      <c r="F22" s="206">
        <v>200</v>
      </c>
      <c r="G22" s="147">
        <f t="shared" si="1"/>
        <v>-76</v>
      </c>
      <c r="H22" s="202"/>
    </row>
    <row r="23" spans="1:8" s="175" customFormat="1" ht="24.75" customHeight="1">
      <c r="A23" s="209" t="s">
        <v>1251</v>
      </c>
      <c r="B23" s="233">
        <f aca="true" t="shared" si="3" ref="B23:F23">B21+B13</f>
        <v>180</v>
      </c>
      <c r="C23" s="233">
        <f t="shared" si="3"/>
        <v>180</v>
      </c>
      <c r="D23" s="233">
        <f t="shared" si="3"/>
        <v>168</v>
      </c>
      <c r="E23" s="147">
        <f t="shared" si="2"/>
        <v>93.33333333333333</v>
      </c>
      <c r="F23" s="233">
        <f t="shared" si="3"/>
        <v>200</v>
      </c>
      <c r="G23" s="147">
        <f t="shared" si="1"/>
        <v>-16</v>
      </c>
      <c r="H23" s="202"/>
    </row>
    <row r="24" spans="1:5" ht="14.25">
      <c r="A24" s="234"/>
      <c r="B24" s="235"/>
      <c r="C24" s="235"/>
      <c r="D24" s="235"/>
      <c r="E24" s="240"/>
    </row>
  </sheetData>
  <sheetProtection/>
  <mergeCells count="2">
    <mergeCell ref="A2:H2"/>
    <mergeCell ref="A24:E24"/>
  </mergeCells>
  <printOptions horizontalCentered="1"/>
  <pageMargins left="0.16" right="0.2" top="0.71" bottom="0.7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S38"/>
  <sheetViews>
    <sheetView showZeros="0" workbookViewId="0" topLeftCell="A1">
      <selection activeCell="F25" sqref="F25"/>
    </sheetView>
  </sheetViews>
  <sheetFormatPr defaultColWidth="9.00390625" defaultRowHeight="14.25"/>
  <cols>
    <col min="1" max="1" width="39.50390625" style="188" customWidth="1"/>
    <col min="2" max="4" width="9.375" style="189" bestFit="1" customWidth="1"/>
    <col min="5" max="5" width="8.25390625" style="189" customWidth="1"/>
    <col min="6" max="6" width="9.00390625" style="188" customWidth="1"/>
    <col min="7" max="7" width="9.375" style="188" bestFit="1" customWidth="1"/>
    <col min="8" max="8" width="15.00390625" style="153" customWidth="1"/>
    <col min="9" max="253" width="9.00390625" style="153" customWidth="1"/>
  </cols>
  <sheetData>
    <row r="1" ht="24.75" customHeight="1">
      <c r="A1" s="190" t="s">
        <v>1590</v>
      </c>
    </row>
    <row r="2" spans="1:8" ht="24.75" customHeight="1">
      <c r="A2" s="191" t="s">
        <v>1591</v>
      </c>
      <c r="B2" s="191"/>
      <c r="C2" s="191"/>
      <c r="D2" s="191"/>
      <c r="E2" s="191"/>
      <c r="F2" s="191"/>
      <c r="G2" s="191"/>
      <c r="H2" s="215"/>
    </row>
    <row r="3" spans="1:8" ht="24.75" customHeight="1">
      <c r="A3" s="192"/>
      <c r="B3" s="193"/>
      <c r="C3" s="193"/>
      <c r="D3" s="193"/>
      <c r="E3" s="216"/>
      <c r="H3" s="217" t="s">
        <v>34</v>
      </c>
    </row>
    <row r="4" spans="1:253" ht="24.75" customHeight="1">
      <c r="A4" s="194" t="s">
        <v>1571</v>
      </c>
      <c r="B4" s="195" t="s">
        <v>1227</v>
      </c>
      <c r="C4" s="128" t="s">
        <v>37</v>
      </c>
      <c r="D4" s="195" t="s">
        <v>1389</v>
      </c>
      <c r="E4" s="218" t="s">
        <v>39</v>
      </c>
      <c r="F4" s="219" t="s">
        <v>40</v>
      </c>
      <c r="G4" s="141" t="s">
        <v>41</v>
      </c>
      <c r="H4" s="136" t="s">
        <v>42</v>
      </c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  <c r="EL4" s="177"/>
      <c r="EM4" s="177"/>
      <c r="EN4" s="177"/>
      <c r="EO4" s="177"/>
      <c r="EP4" s="177"/>
      <c r="EQ4" s="177"/>
      <c r="ER4" s="177"/>
      <c r="ES4" s="177"/>
      <c r="ET4" s="177"/>
      <c r="EU4" s="177"/>
      <c r="EV4" s="177"/>
      <c r="EW4" s="177"/>
      <c r="EX4" s="177"/>
      <c r="EY4" s="177"/>
      <c r="EZ4" s="177"/>
      <c r="FA4" s="177"/>
      <c r="FB4" s="177"/>
      <c r="FC4" s="177"/>
      <c r="FD4" s="177"/>
      <c r="FE4" s="177"/>
      <c r="FF4" s="177"/>
      <c r="FG4" s="177"/>
      <c r="FH4" s="177"/>
      <c r="FI4" s="177"/>
      <c r="FJ4" s="177"/>
      <c r="FK4" s="177"/>
      <c r="FL4" s="177"/>
      <c r="FM4" s="177"/>
      <c r="FN4" s="177"/>
      <c r="FO4" s="177"/>
      <c r="FP4" s="177"/>
      <c r="FQ4" s="177"/>
      <c r="FR4" s="177"/>
      <c r="FS4" s="177"/>
      <c r="FT4" s="177"/>
      <c r="FU4" s="177"/>
      <c r="FV4" s="177"/>
      <c r="FW4" s="177"/>
      <c r="FX4" s="177"/>
      <c r="FY4" s="177"/>
      <c r="FZ4" s="177"/>
      <c r="GA4" s="177"/>
      <c r="GB4" s="177"/>
      <c r="GC4" s="177"/>
      <c r="GD4" s="177"/>
      <c r="GE4" s="177"/>
      <c r="GF4" s="177"/>
      <c r="GG4" s="177"/>
      <c r="GH4" s="177"/>
      <c r="GI4" s="177"/>
      <c r="GJ4" s="177"/>
      <c r="GK4" s="177"/>
      <c r="GL4" s="177"/>
      <c r="GM4" s="177"/>
      <c r="GN4" s="177"/>
      <c r="GO4" s="177"/>
      <c r="GP4" s="177"/>
      <c r="GQ4" s="177"/>
      <c r="GR4" s="177"/>
      <c r="GS4" s="177"/>
      <c r="GT4" s="177"/>
      <c r="GU4" s="177"/>
      <c r="GV4" s="177"/>
      <c r="GW4" s="177"/>
      <c r="GX4" s="177"/>
      <c r="GY4" s="177"/>
      <c r="GZ4" s="177"/>
      <c r="HA4" s="177"/>
      <c r="HB4" s="177"/>
      <c r="HC4" s="177"/>
      <c r="HD4" s="177"/>
      <c r="HE4" s="177"/>
      <c r="HF4" s="177"/>
      <c r="HG4" s="177"/>
      <c r="HH4" s="177"/>
      <c r="HI4" s="177"/>
      <c r="HJ4" s="177"/>
      <c r="HK4" s="177"/>
      <c r="HL4" s="177"/>
      <c r="HM4" s="177"/>
      <c r="HN4" s="177"/>
      <c r="HO4" s="177"/>
      <c r="HP4" s="177"/>
      <c r="HQ4" s="177"/>
      <c r="HR4" s="177"/>
      <c r="HS4" s="177"/>
      <c r="HT4" s="177"/>
      <c r="HU4" s="177"/>
      <c r="HV4" s="177"/>
      <c r="HW4" s="177"/>
      <c r="HX4" s="177"/>
      <c r="HY4" s="177"/>
      <c r="HZ4" s="177"/>
      <c r="IA4" s="177"/>
      <c r="IB4" s="177"/>
      <c r="IC4" s="177"/>
      <c r="ID4" s="177"/>
      <c r="IE4" s="177"/>
      <c r="IF4" s="177"/>
      <c r="IG4" s="177"/>
      <c r="IH4" s="177"/>
      <c r="II4" s="177"/>
      <c r="IJ4" s="177"/>
      <c r="IK4" s="177"/>
      <c r="IL4" s="177"/>
      <c r="IM4" s="177"/>
      <c r="IN4" s="177"/>
      <c r="IO4" s="177"/>
      <c r="IP4" s="177"/>
      <c r="IQ4" s="177"/>
      <c r="IR4" s="177"/>
      <c r="IS4" s="177"/>
    </row>
    <row r="5" spans="1:253" s="186" customFormat="1" ht="24.75" customHeight="1">
      <c r="A5" s="196" t="s">
        <v>1592</v>
      </c>
      <c r="B5" s="197">
        <f aca="true" t="shared" si="0" ref="B5:F5">B6+B12+B17+B19+B23</f>
        <v>180</v>
      </c>
      <c r="C5" s="197">
        <f t="shared" si="0"/>
        <v>180</v>
      </c>
      <c r="D5" s="197">
        <f t="shared" si="0"/>
        <v>168</v>
      </c>
      <c r="E5" s="142">
        <f>D5/C5*100</f>
        <v>93.33333333333333</v>
      </c>
      <c r="F5" s="199">
        <f t="shared" si="0"/>
        <v>200</v>
      </c>
      <c r="G5" s="142">
        <f>(D5-F5)/F5*100</f>
        <v>-16</v>
      </c>
      <c r="H5" s="220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77"/>
      <c r="DF5" s="177"/>
      <c r="DG5" s="177"/>
      <c r="DH5" s="177"/>
      <c r="DI5" s="177"/>
      <c r="DJ5" s="177"/>
      <c r="DK5" s="177"/>
      <c r="DL5" s="177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EK5" s="177"/>
      <c r="EL5" s="177"/>
      <c r="EM5" s="177"/>
      <c r="EN5" s="177"/>
      <c r="EO5" s="177"/>
      <c r="EP5" s="177"/>
      <c r="EQ5" s="177"/>
      <c r="ER5" s="177"/>
      <c r="ES5" s="177"/>
      <c r="ET5" s="177"/>
      <c r="EU5" s="177"/>
      <c r="EV5" s="177"/>
      <c r="EW5" s="177"/>
      <c r="EX5" s="177"/>
      <c r="EY5" s="177"/>
      <c r="EZ5" s="177"/>
      <c r="FA5" s="177"/>
      <c r="FB5" s="177"/>
      <c r="FC5" s="177"/>
      <c r="FD5" s="177"/>
      <c r="FE5" s="177"/>
      <c r="FF5" s="177"/>
      <c r="FG5" s="177"/>
      <c r="FH5" s="177"/>
      <c r="FI5" s="177"/>
      <c r="FJ5" s="177"/>
      <c r="FK5" s="177"/>
      <c r="FL5" s="177"/>
      <c r="FM5" s="177"/>
      <c r="FN5" s="177"/>
      <c r="FO5" s="177"/>
      <c r="FP5" s="177"/>
      <c r="FQ5" s="177"/>
      <c r="FR5" s="177"/>
      <c r="FS5" s="177"/>
      <c r="FT5" s="177"/>
      <c r="FU5" s="177"/>
      <c r="FV5" s="177"/>
      <c r="FW5" s="177"/>
      <c r="FX5" s="177"/>
      <c r="FY5" s="177"/>
      <c r="FZ5" s="177"/>
      <c r="GA5" s="177"/>
      <c r="GB5" s="177"/>
      <c r="GC5" s="177"/>
      <c r="GD5" s="177"/>
      <c r="GE5" s="177"/>
      <c r="GF5" s="177"/>
      <c r="GG5" s="177"/>
      <c r="GH5" s="177"/>
      <c r="GI5" s="177"/>
      <c r="GJ5" s="177"/>
      <c r="GK5" s="177"/>
      <c r="GL5" s="177"/>
      <c r="GM5" s="177"/>
      <c r="GN5" s="177"/>
      <c r="GO5" s="177"/>
      <c r="GP5" s="177"/>
      <c r="GQ5" s="177"/>
      <c r="GR5" s="177"/>
      <c r="GS5" s="177"/>
      <c r="GT5" s="177"/>
      <c r="GU5" s="177"/>
      <c r="GV5" s="177"/>
      <c r="GW5" s="177"/>
      <c r="GX5" s="177"/>
      <c r="GY5" s="177"/>
      <c r="GZ5" s="177"/>
      <c r="HA5" s="177"/>
      <c r="HB5" s="177"/>
      <c r="HC5" s="177"/>
      <c r="HD5" s="177"/>
      <c r="HE5" s="177"/>
      <c r="HF5" s="177"/>
      <c r="HG5" s="177"/>
      <c r="HH5" s="177"/>
      <c r="HI5" s="177"/>
      <c r="HJ5" s="177"/>
      <c r="HK5" s="177"/>
      <c r="HL5" s="177"/>
      <c r="HM5" s="177"/>
      <c r="HN5" s="177"/>
      <c r="HO5" s="177"/>
      <c r="HP5" s="177"/>
      <c r="HQ5" s="177"/>
      <c r="HR5" s="177"/>
      <c r="HS5" s="177"/>
      <c r="HT5" s="177"/>
      <c r="HU5" s="177"/>
      <c r="HV5" s="177"/>
      <c r="HW5" s="177"/>
      <c r="HX5" s="177"/>
      <c r="HY5" s="177"/>
      <c r="HZ5" s="177"/>
      <c r="IA5" s="177"/>
      <c r="IB5" s="177"/>
      <c r="IC5" s="177"/>
      <c r="ID5" s="177"/>
      <c r="IE5" s="177"/>
      <c r="IF5" s="177"/>
      <c r="IG5" s="177"/>
      <c r="IH5" s="177"/>
      <c r="II5" s="177"/>
      <c r="IJ5" s="177"/>
      <c r="IK5" s="177"/>
      <c r="IL5" s="177"/>
      <c r="IM5" s="177"/>
      <c r="IN5" s="177"/>
      <c r="IO5" s="177"/>
      <c r="IP5" s="177"/>
      <c r="IQ5" s="177"/>
      <c r="IR5" s="177"/>
      <c r="IS5" s="177"/>
    </row>
    <row r="6" spans="1:253" s="186" customFormat="1" ht="24.75" customHeight="1">
      <c r="A6" s="196" t="s">
        <v>1593</v>
      </c>
      <c r="B6" s="197">
        <f>B10</f>
        <v>0</v>
      </c>
      <c r="C6" s="198"/>
      <c r="D6" s="199">
        <f>D10</f>
        <v>0</v>
      </c>
      <c r="E6" s="142"/>
      <c r="F6" s="221"/>
      <c r="G6" s="142"/>
      <c r="H6" s="220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/>
      <c r="DI6" s="177"/>
      <c r="DJ6" s="177"/>
      <c r="DK6" s="177"/>
      <c r="DL6" s="177"/>
      <c r="DM6" s="177"/>
      <c r="DN6" s="177"/>
      <c r="DO6" s="177"/>
      <c r="DP6" s="177"/>
      <c r="DQ6" s="177"/>
      <c r="DR6" s="177"/>
      <c r="DS6" s="177"/>
      <c r="DT6" s="177"/>
      <c r="DU6" s="177"/>
      <c r="DV6" s="177"/>
      <c r="DW6" s="177"/>
      <c r="DX6" s="177"/>
      <c r="DY6" s="177"/>
      <c r="DZ6" s="177"/>
      <c r="EA6" s="177"/>
      <c r="EB6" s="177"/>
      <c r="EC6" s="177"/>
      <c r="ED6" s="177"/>
      <c r="EE6" s="177"/>
      <c r="EF6" s="177"/>
      <c r="EG6" s="177"/>
      <c r="EH6" s="177"/>
      <c r="EI6" s="177"/>
      <c r="EJ6" s="177"/>
      <c r="EK6" s="177"/>
      <c r="EL6" s="177"/>
      <c r="EM6" s="177"/>
      <c r="EN6" s="177"/>
      <c r="EO6" s="177"/>
      <c r="EP6" s="177"/>
      <c r="EQ6" s="177"/>
      <c r="ER6" s="177"/>
      <c r="ES6" s="177"/>
      <c r="ET6" s="177"/>
      <c r="EU6" s="177"/>
      <c r="EV6" s="177"/>
      <c r="EW6" s="177"/>
      <c r="EX6" s="177"/>
      <c r="EY6" s="177"/>
      <c r="EZ6" s="177"/>
      <c r="FA6" s="177"/>
      <c r="FB6" s="177"/>
      <c r="FC6" s="177"/>
      <c r="FD6" s="177"/>
      <c r="FE6" s="177"/>
      <c r="FF6" s="177"/>
      <c r="FG6" s="177"/>
      <c r="FH6" s="177"/>
      <c r="FI6" s="177"/>
      <c r="FJ6" s="177"/>
      <c r="FK6" s="177"/>
      <c r="FL6" s="177"/>
      <c r="FM6" s="177"/>
      <c r="FN6" s="177"/>
      <c r="FO6" s="177"/>
      <c r="FP6" s="177"/>
      <c r="FQ6" s="177"/>
      <c r="FR6" s="177"/>
      <c r="FS6" s="177"/>
      <c r="FT6" s="177"/>
      <c r="FU6" s="177"/>
      <c r="FV6" s="177"/>
      <c r="FW6" s="177"/>
      <c r="FX6" s="177"/>
      <c r="FY6" s="177"/>
      <c r="FZ6" s="177"/>
      <c r="GA6" s="177"/>
      <c r="GB6" s="177"/>
      <c r="GC6" s="177"/>
      <c r="GD6" s="177"/>
      <c r="GE6" s="177"/>
      <c r="GF6" s="177"/>
      <c r="GG6" s="177"/>
      <c r="GH6" s="177"/>
      <c r="GI6" s="177"/>
      <c r="GJ6" s="177"/>
      <c r="GK6" s="177"/>
      <c r="GL6" s="177"/>
      <c r="GM6" s="177"/>
      <c r="GN6" s="177"/>
      <c r="GO6" s="177"/>
      <c r="GP6" s="177"/>
      <c r="GQ6" s="177"/>
      <c r="GR6" s="177"/>
      <c r="GS6" s="177"/>
      <c r="GT6" s="177"/>
      <c r="GU6" s="177"/>
      <c r="GV6" s="177"/>
      <c r="GW6" s="177"/>
      <c r="GX6" s="177"/>
      <c r="GY6" s="177"/>
      <c r="GZ6" s="177"/>
      <c r="HA6" s="177"/>
      <c r="HB6" s="177"/>
      <c r="HC6" s="177"/>
      <c r="HD6" s="177"/>
      <c r="HE6" s="177"/>
      <c r="HF6" s="177"/>
      <c r="HG6" s="177"/>
      <c r="HH6" s="177"/>
      <c r="HI6" s="177"/>
      <c r="HJ6" s="177"/>
      <c r="HK6" s="177"/>
      <c r="HL6" s="177"/>
      <c r="HM6" s="177"/>
      <c r="HN6" s="177"/>
      <c r="HO6" s="177"/>
      <c r="HP6" s="177"/>
      <c r="HQ6" s="177"/>
      <c r="HR6" s="177"/>
      <c r="HS6" s="177"/>
      <c r="HT6" s="177"/>
      <c r="HU6" s="177"/>
      <c r="HV6" s="177"/>
      <c r="HW6" s="177"/>
      <c r="HX6" s="177"/>
      <c r="HY6" s="177"/>
      <c r="HZ6" s="177"/>
      <c r="IA6" s="177"/>
      <c r="IB6" s="177"/>
      <c r="IC6" s="177"/>
      <c r="ID6" s="177"/>
      <c r="IE6" s="177"/>
      <c r="IF6" s="177"/>
      <c r="IG6" s="177"/>
      <c r="IH6" s="177"/>
      <c r="II6" s="177"/>
      <c r="IJ6" s="177"/>
      <c r="IK6" s="177"/>
      <c r="IL6" s="177"/>
      <c r="IM6" s="177"/>
      <c r="IN6" s="177"/>
      <c r="IO6" s="177"/>
      <c r="IP6" s="177"/>
      <c r="IQ6" s="177"/>
      <c r="IR6" s="177"/>
      <c r="IS6" s="177"/>
    </row>
    <row r="7" spans="1:253" s="186" customFormat="1" ht="24.75" customHeight="1">
      <c r="A7" s="196" t="s">
        <v>1594</v>
      </c>
      <c r="B7" s="197"/>
      <c r="C7" s="198"/>
      <c r="D7" s="199"/>
      <c r="E7" s="142"/>
      <c r="F7" s="222"/>
      <c r="G7" s="142"/>
      <c r="H7" s="223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EK7" s="177"/>
      <c r="EL7" s="177"/>
      <c r="EM7" s="177"/>
      <c r="EN7" s="177"/>
      <c r="EO7" s="177"/>
      <c r="EP7" s="177"/>
      <c r="EQ7" s="177"/>
      <c r="ER7" s="177"/>
      <c r="ES7" s="177"/>
      <c r="ET7" s="177"/>
      <c r="EU7" s="177"/>
      <c r="EV7" s="177"/>
      <c r="EW7" s="177"/>
      <c r="EX7" s="177"/>
      <c r="EY7" s="177"/>
      <c r="EZ7" s="177"/>
      <c r="FA7" s="177"/>
      <c r="FB7" s="177"/>
      <c r="FC7" s="177"/>
      <c r="FD7" s="177"/>
      <c r="FE7" s="177"/>
      <c r="FF7" s="177"/>
      <c r="FG7" s="177"/>
      <c r="FH7" s="177"/>
      <c r="FI7" s="177"/>
      <c r="FJ7" s="177"/>
      <c r="FK7" s="177"/>
      <c r="FL7" s="177"/>
      <c r="FM7" s="177"/>
      <c r="FN7" s="177"/>
      <c r="FO7" s="177"/>
      <c r="FP7" s="177"/>
      <c r="FQ7" s="177"/>
      <c r="FR7" s="177"/>
      <c r="FS7" s="177"/>
      <c r="FT7" s="177"/>
      <c r="FU7" s="177"/>
      <c r="FV7" s="177"/>
      <c r="FW7" s="177"/>
      <c r="FX7" s="177"/>
      <c r="FY7" s="177"/>
      <c r="FZ7" s="177"/>
      <c r="GA7" s="177"/>
      <c r="GB7" s="177"/>
      <c r="GC7" s="177"/>
      <c r="GD7" s="177"/>
      <c r="GE7" s="177"/>
      <c r="GF7" s="177"/>
      <c r="GG7" s="177"/>
      <c r="GH7" s="177"/>
      <c r="GI7" s="177"/>
      <c r="GJ7" s="177"/>
      <c r="GK7" s="177"/>
      <c r="GL7" s="177"/>
      <c r="GM7" s="177"/>
      <c r="GN7" s="177"/>
      <c r="GO7" s="177"/>
      <c r="GP7" s="177"/>
      <c r="GQ7" s="177"/>
      <c r="GR7" s="177"/>
      <c r="GS7" s="177"/>
      <c r="GT7" s="177"/>
      <c r="GU7" s="177"/>
      <c r="GV7" s="177"/>
      <c r="GW7" s="177"/>
      <c r="GX7" s="177"/>
      <c r="GY7" s="177"/>
      <c r="GZ7" s="177"/>
      <c r="HA7" s="177"/>
      <c r="HB7" s="177"/>
      <c r="HC7" s="177"/>
      <c r="HD7" s="177"/>
      <c r="HE7" s="177"/>
      <c r="HF7" s="177"/>
      <c r="HG7" s="177"/>
      <c r="HH7" s="177"/>
      <c r="HI7" s="177"/>
      <c r="HJ7" s="177"/>
      <c r="HK7" s="177"/>
      <c r="HL7" s="177"/>
      <c r="HM7" s="177"/>
      <c r="HN7" s="177"/>
      <c r="HO7" s="177"/>
      <c r="HP7" s="177"/>
      <c r="HQ7" s="177"/>
      <c r="HR7" s="177"/>
      <c r="HS7" s="177"/>
      <c r="HT7" s="177"/>
      <c r="HU7" s="177"/>
      <c r="HV7" s="177"/>
      <c r="HW7" s="177"/>
      <c r="HX7" s="177"/>
      <c r="HY7" s="177"/>
      <c r="HZ7" s="177"/>
      <c r="IA7" s="177"/>
      <c r="IB7" s="177"/>
      <c r="IC7" s="177"/>
      <c r="ID7" s="177"/>
      <c r="IE7" s="177"/>
      <c r="IF7" s="177"/>
      <c r="IG7" s="177"/>
      <c r="IH7" s="177"/>
      <c r="II7" s="177"/>
      <c r="IJ7" s="177"/>
      <c r="IK7" s="177"/>
      <c r="IL7" s="177"/>
      <c r="IM7" s="177"/>
      <c r="IN7" s="177"/>
      <c r="IO7" s="177"/>
      <c r="IP7" s="177"/>
      <c r="IQ7" s="177"/>
      <c r="IR7" s="177"/>
      <c r="IS7" s="177"/>
    </row>
    <row r="8" spans="1:253" s="186" customFormat="1" ht="24.75" customHeight="1">
      <c r="A8" s="196" t="s">
        <v>1595</v>
      </c>
      <c r="B8" s="197"/>
      <c r="C8" s="198"/>
      <c r="D8" s="199"/>
      <c r="E8" s="142"/>
      <c r="F8" s="222"/>
      <c r="G8" s="142"/>
      <c r="H8" s="220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7"/>
      <c r="DL8" s="177"/>
      <c r="DM8" s="177"/>
      <c r="DN8" s="177"/>
      <c r="DO8" s="177"/>
      <c r="DP8" s="177"/>
      <c r="DQ8" s="177"/>
      <c r="DR8" s="177"/>
      <c r="DS8" s="177"/>
      <c r="DT8" s="177"/>
      <c r="DU8" s="177"/>
      <c r="DV8" s="177"/>
      <c r="DW8" s="177"/>
      <c r="DX8" s="177"/>
      <c r="DY8" s="177"/>
      <c r="DZ8" s="177"/>
      <c r="EA8" s="177"/>
      <c r="EB8" s="177"/>
      <c r="EC8" s="177"/>
      <c r="ED8" s="177"/>
      <c r="EE8" s="177"/>
      <c r="EF8" s="177"/>
      <c r="EG8" s="177"/>
      <c r="EH8" s="177"/>
      <c r="EI8" s="177"/>
      <c r="EJ8" s="177"/>
      <c r="EK8" s="177"/>
      <c r="EL8" s="177"/>
      <c r="EM8" s="177"/>
      <c r="EN8" s="177"/>
      <c r="EO8" s="177"/>
      <c r="EP8" s="177"/>
      <c r="EQ8" s="177"/>
      <c r="ER8" s="177"/>
      <c r="ES8" s="177"/>
      <c r="ET8" s="177"/>
      <c r="EU8" s="177"/>
      <c r="EV8" s="177"/>
      <c r="EW8" s="177"/>
      <c r="EX8" s="177"/>
      <c r="EY8" s="177"/>
      <c r="EZ8" s="177"/>
      <c r="FA8" s="177"/>
      <c r="FB8" s="177"/>
      <c r="FC8" s="177"/>
      <c r="FD8" s="177"/>
      <c r="FE8" s="177"/>
      <c r="FF8" s="177"/>
      <c r="FG8" s="177"/>
      <c r="FH8" s="177"/>
      <c r="FI8" s="177"/>
      <c r="FJ8" s="177"/>
      <c r="FK8" s="177"/>
      <c r="FL8" s="177"/>
      <c r="FM8" s="177"/>
      <c r="FN8" s="177"/>
      <c r="FO8" s="177"/>
      <c r="FP8" s="177"/>
      <c r="FQ8" s="177"/>
      <c r="FR8" s="177"/>
      <c r="FS8" s="177"/>
      <c r="FT8" s="177"/>
      <c r="FU8" s="177"/>
      <c r="FV8" s="177"/>
      <c r="FW8" s="177"/>
      <c r="FX8" s="177"/>
      <c r="FY8" s="177"/>
      <c r="FZ8" s="177"/>
      <c r="GA8" s="177"/>
      <c r="GB8" s="177"/>
      <c r="GC8" s="177"/>
      <c r="GD8" s="177"/>
      <c r="GE8" s="177"/>
      <c r="GF8" s="177"/>
      <c r="GG8" s="177"/>
      <c r="GH8" s="177"/>
      <c r="GI8" s="177"/>
      <c r="GJ8" s="177"/>
      <c r="GK8" s="177"/>
      <c r="GL8" s="177"/>
      <c r="GM8" s="177"/>
      <c r="GN8" s="177"/>
      <c r="GO8" s="177"/>
      <c r="GP8" s="177"/>
      <c r="GQ8" s="177"/>
      <c r="GR8" s="177"/>
      <c r="GS8" s="177"/>
      <c r="GT8" s="177"/>
      <c r="GU8" s="177"/>
      <c r="GV8" s="177"/>
      <c r="GW8" s="177"/>
      <c r="GX8" s="177"/>
      <c r="GY8" s="177"/>
      <c r="GZ8" s="177"/>
      <c r="HA8" s="177"/>
      <c r="HB8" s="177"/>
      <c r="HC8" s="177"/>
      <c r="HD8" s="177"/>
      <c r="HE8" s="177"/>
      <c r="HF8" s="177"/>
      <c r="HG8" s="177"/>
      <c r="HH8" s="177"/>
      <c r="HI8" s="177"/>
      <c r="HJ8" s="177"/>
      <c r="HK8" s="177"/>
      <c r="HL8" s="177"/>
      <c r="HM8" s="177"/>
      <c r="HN8" s="177"/>
      <c r="HO8" s="177"/>
      <c r="HP8" s="177"/>
      <c r="HQ8" s="177"/>
      <c r="HR8" s="177"/>
      <c r="HS8" s="177"/>
      <c r="HT8" s="177"/>
      <c r="HU8" s="177"/>
      <c r="HV8" s="177"/>
      <c r="HW8" s="177"/>
      <c r="HX8" s="177"/>
      <c r="HY8" s="177"/>
      <c r="HZ8" s="177"/>
      <c r="IA8" s="177"/>
      <c r="IB8" s="177"/>
      <c r="IC8" s="177"/>
      <c r="ID8" s="177"/>
      <c r="IE8" s="177"/>
      <c r="IF8" s="177"/>
      <c r="IG8" s="177"/>
      <c r="IH8" s="177"/>
      <c r="II8" s="177"/>
      <c r="IJ8" s="177"/>
      <c r="IK8" s="177"/>
      <c r="IL8" s="177"/>
      <c r="IM8" s="177"/>
      <c r="IN8" s="177"/>
      <c r="IO8" s="177"/>
      <c r="IP8" s="177"/>
      <c r="IQ8" s="177"/>
      <c r="IR8" s="177"/>
      <c r="IS8" s="177"/>
    </row>
    <row r="9" spans="1:253" s="186" customFormat="1" ht="24.75" customHeight="1">
      <c r="A9" s="196" t="s">
        <v>1596</v>
      </c>
      <c r="B9" s="197"/>
      <c r="C9" s="198"/>
      <c r="D9" s="199"/>
      <c r="E9" s="142"/>
      <c r="F9" s="222"/>
      <c r="G9" s="142"/>
      <c r="H9" s="220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7"/>
      <c r="DN9" s="177"/>
      <c r="DO9" s="177"/>
      <c r="DP9" s="177"/>
      <c r="DQ9" s="177"/>
      <c r="DR9" s="177"/>
      <c r="DS9" s="177"/>
      <c r="DT9" s="177"/>
      <c r="DU9" s="177"/>
      <c r="DV9" s="177"/>
      <c r="DW9" s="177"/>
      <c r="DX9" s="177"/>
      <c r="DY9" s="177"/>
      <c r="DZ9" s="177"/>
      <c r="EA9" s="177"/>
      <c r="EB9" s="177"/>
      <c r="EC9" s="177"/>
      <c r="ED9" s="177"/>
      <c r="EE9" s="177"/>
      <c r="EF9" s="177"/>
      <c r="EG9" s="177"/>
      <c r="EH9" s="177"/>
      <c r="EI9" s="177"/>
      <c r="EJ9" s="177"/>
      <c r="EK9" s="177"/>
      <c r="EL9" s="177"/>
      <c r="EM9" s="177"/>
      <c r="EN9" s="177"/>
      <c r="EO9" s="177"/>
      <c r="EP9" s="177"/>
      <c r="EQ9" s="177"/>
      <c r="ER9" s="177"/>
      <c r="ES9" s="177"/>
      <c r="ET9" s="177"/>
      <c r="EU9" s="177"/>
      <c r="EV9" s="177"/>
      <c r="EW9" s="177"/>
      <c r="EX9" s="177"/>
      <c r="EY9" s="177"/>
      <c r="EZ9" s="177"/>
      <c r="FA9" s="177"/>
      <c r="FB9" s="177"/>
      <c r="FC9" s="177"/>
      <c r="FD9" s="177"/>
      <c r="FE9" s="177"/>
      <c r="FF9" s="177"/>
      <c r="FG9" s="177"/>
      <c r="FH9" s="177"/>
      <c r="FI9" s="177"/>
      <c r="FJ9" s="177"/>
      <c r="FK9" s="177"/>
      <c r="FL9" s="177"/>
      <c r="FM9" s="177"/>
      <c r="FN9" s="177"/>
      <c r="FO9" s="177"/>
      <c r="FP9" s="177"/>
      <c r="FQ9" s="177"/>
      <c r="FR9" s="177"/>
      <c r="FS9" s="177"/>
      <c r="FT9" s="177"/>
      <c r="FU9" s="177"/>
      <c r="FV9" s="177"/>
      <c r="FW9" s="177"/>
      <c r="FX9" s="177"/>
      <c r="FY9" s="177"/>
      <c r="FZ9" s="177"/>
      <c r="GA9" s="177"/>
      <c r="GB9" s="177"/>
      <c r="GC9" s="177"/>
      <c r="GD9" s="177"/>
      <c r="GE9" s="177"/>
      <c r="GF9" s="177"/>
      <c r="GG9" s="177"/>
      <c r="GH9" s="177"/>
      <c r="GI9" s="177"/>
      <c r="GJ9" s="177"/>
      <c r="GK9" s="177"/>
      <c r="GL9" s="177"/>
      <c r="GM9" s="177"/>
      <c r="GN9" s="177"/>
      <c r="GO9" s="177"/>
      <c r="GP9" s="177"/>
      <c r="GQ9" s="177"/>
      <c r="GR9" s="177"/>
      <c r="GS9" s="177"/>
      <c r="GT9" s="177"/>
      <c r="GU9" s="177"/>
      <c r="GV9" s="177"/>
      <c r="GW9" s="177"/>
      <c r="GX9" s="177"/>
      <c r="GY9" s="177"/>
      <c r="GZ9" s="177"/>
      <c r="HA9" s="177"/>
      <c r="HB9" s="177"/>
      <c r="HC9" s="177"/>
      <c r="HD9" s="177"/>
      <c r="HE9" s="177"/>
      <c r="HF9" s="177"/>
      <c r="HG9" s="177"/>
      <c r="HH9" s="177"/>
      <c r="HI9" s="177"/>
      <c r="HJ9" s="177"/>
      <c r="HK9" s="177"/>
      <c r="HL9" s="177"/>
      <c r="HM9" s="177"/>
      <c r="HN9" s="177"/>
      <c r="HO9" s="177"/>
      <c r="HP9" s="177"/>
      <c r="HQ9" s="177"/>
      <c r="HR9" s="177"/>
      <c r="HS9" s="177"/>
      <c r="HT9" s="177"/>
      <c r="HU9" s="177"/>
      <c r="HV9" s="177"/>
      <c r="HW9" s="177"/>
      <c r="HX9" s="177"/>
      <c r="HY9" s="177"/>
      <c r="HZ9" s="177"/>
      <c r="IA9" s="177"/>
      <c r="IB9" s="177"/>
      <c r="IC9" s="177"/>
      <c r="ID9" s="177"/>
      <c r="IE9" s="177"/>
      <c r="IF9" s="177"/>
      <c r="IG9" s="177"/>
      <c r="IH9" s="177"/>
      <c r="II9" s="177"/>
      <c r="IJ9" s="177"/>
      <c r="IK9" s="177"/>
      <c r="IL9" s="177"/>
      <c r="IM9" s="177"/>
      <c r="IN9" s="177"/>
      <c r="IO9" s="177"/>
      <c r="IP9" s="177"/>
      <c r="IQ9" s="177"/>
      <c r="IR9" s="177"/>
      <c r="IS9" s="177"/>
    </row>
    <row r="10" spans="1:253" s="152" customFormat="1" ht="24.75" customHeight="1">
      <c r="A10" s="196" t="s">
        <v>1597</v>
      </c>
      <c r="B10" s="197"/>
      <c r="C10" s="198"/>
      <c r="D10" s="199"/>
      <c r="E10" s="142"/>
      <c r="F10" s="222"/>
      <c r="G10" s="142"/>
      <c r="H10" s="220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  <c r="EK10" s="177"/>
      <c r="EL10" s="177"/>
      <c r="EM10" s="177"/>
      <c r="EN10" s="177"/>
      <c r="EO10" s="177"/>
      <c r="EP10" s="177"/>
      <c r="EQ10" s="177"/>
      <c r="ER10" s="177"/>
      <c r="ES10" s="177"/>
      <c r="ET10" s="177"/>
      <c r="EU10" s="177"/>
      <c r="EV10" s="177"/>
      <c r="EW10" s="177"/>
      <c r="EX10" s="177"/>
      <c r="EY10" s="177"/>
      <c r="EZ10" s="177"/>
      <c r="FA10" s="177"/>
      <c r="FB10" s="177"/>
      <c r="FC10" s="177"/>
      <c r="FD10" s="177"/>
      <c r="FE10" s="177"/>
      <c r="FF10" s="177"/>
      <c r="FG10" s="177"/>
      <c r="FH10" s="177"/>
      <c r="FI10" s="177"/>
      <c r="FJ10" s="177"/>
      <c r="FK10" s="177"/>
      <c r="FL10" s="177"/>
      <c r="FM10" s="177"/>
      <c r="FN10" s="177"/>
      <c r="FO10" s="177"/>
      <c r="FP10" s="177"/>
      <c r="FQ10" s="177"/>
      <c r="FR10" s="177"/>
      <c r="FS10" s="177"/>
      <c r="FT10" s="177"/>
      <c r="FU10" s="177"/>
      <c r="FV10" s="177"/>
      <c r="FW10" s="177"/>
      <c r="FX10" s="177"/>
      <c r="FY10" s="177"/>
      <c r="FZ10" s="177"/>
      <c r="GA10" s="177"/>
      <c r="GB10" s="177"/>
      <c r="GC10" s="177"/>
      <c r="GD10" s="177"/>
      <c r="GE10" s="177"/>
      <c r="GF10" s="177"/>
      <c r="GG10" s="177"/>
      <c r="GH10" s="177"/>
      <c r="GI10" s="177"/>
      <c r="GJ10" s="177"/>
      <c r="GK10" s="177"/>
      <c r="GL10" s="177"/>
      <c r="GM10" s="177"/>
      <c r="GN10" s="177"/>
      <c r="GO10" s="177"/>
      <c r="GP10" s="177"/>
      <c r="GQ10" s="177"/>
      <c r="GR10" s="177"/>
      <c r="GS10" s="177"/>
      <c r="GT10" s="177"/>
      <c r="GU10" s="177"/>
      <c r="GV10" s="177"/>
      <c r="GW10" s="177"/>
      <c r="GX10" s="177"/>
      <c r="GY10" s="177"/>
      <c r="GZ10" s="177"/>
      <c r="HA10" s="177"/>
      <c r="HB10" s="177"/>
      <c r="HC10" s="177"/>
      <c r="HD10" s="177"/>
      <c r="HE10" s="177"/>
      <c r="HF10" s="177"/>
      <c r="HG10" s="177"/>
      <c r="HH10" s="177"/>
      <c r="HI10" s="177"/>
      <c r="HJ10" s="177"/>
      <c r="HK10" s="177"/>
      <c r="HL10" s="177"/>
      <c r="HM10" s="177"/>
      <c r="HN10" s="177"/>
      <c r="HO10" s="177"/>
      <c r="HP10" s="177"/>
      <c r="HQ10" s="177"/>
      <c r="HR10" s="177"/>
      <c r="HS10" s="177"/>
      <c r="HT10" s="177"/>
      <c r="HU10" s="177"/>
      <c r="HV10" s="177"/>
      <c r="HW10" s="177"/>
      <c r="HX10" s="177"/>
      <c r="HY10" s="177"/>
      <c r="HZ10" s="177"/>
      <c r="IA10" s="177"/>
      <c r="IB10" s="177"/>
      <c r="IC10" s="177"/>
      <c r="ID10" s="177"/>
      <c r="IE10" s="177"/>
      <c r="IF10" s="177"/>
      <c r="IG10" s="177"/>
      <c r="IH10" s="177"/>
      <c r="II10" s="177"/>
      <c r="IJ10" s="177"/>
      <c r="IK10" s="177"/>
      <c r="IL10" s="177"/>
      <c r="IM10" s="177"/>
      <c r="IN10" s="177"/>
      <c r="IO10" s="177"/>
      <c r="IP10" s="177"/>
      <c r="IQ10" s="177"/>
      <c r="IR10" s="177"/>
      <c r="IS10" s="177"/>
    </row>
    <row r="11" spans="1:253" s="150" customFormat="1" ht="24.75" customHeight="1">
      <c r="A11" s="196" t="s">
        <v>1598</v>
      </c>
      <c r="B11" s="197"/>
      <c r="C11" s="198"/>
      <c r="D11" s="199"/>
      <c r="E11" s="142"/>
      <c r="F11" s="222"/>
      <c r="G11" s="142"/>
      <c r="H11" s="220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7"/>
      <c r="DO11" s="177"/>
      <c r="DP11" s="177"/>
      <c r="DQ11" s="177"/>
      <c r="DR11" s="177"/>
      <c r="DS11" s="177"/>
      <c r="DT11" s="177"/>
      <c r="DU11" s="177"/>
      <c r="DV11" s="177"/>
      <c r="DW11" s="177"/>
      <c r="DX11" s="177"/>
      <c r="DY11" s="177"/>
      <c r="DZ11" s="177"/>
      <c r="EA11" s="177"/>
      <c r="EB11" s="177"/>
      <c r="EC11" s="177"/>
      <c r="ED11" s="177"/>
      <c r="EE11" s="177"/>
      <c r="EF11" s="177"/>
      <c r="EG11" s="177"/>
      <c r="EH11" s="177"/>
      <c r="EI11" s="177"/>
      <c r="EJ11" s="177"/>
      <c r="EK11" s="177"/>
      <c r="EL11" s="177"/>
      <c r="EM11" s="177"/>
      <c r="EN11" s="177"/>
      <c r="EO11" s="177"/>
      <c r="EP11" s="177"/>
      <c r="EQ11" s="177"/>
      <c r="ER11" s="177"/>
      <c r="ES11" s="177"/>
      <c r="ET11" s="177"/>
      <c r="EU11" s="177"/>
      <c r="EV11" s="177"/>
      <c r="EW11" s="177"/>
      <c r="EX11" s="177"/>
      <c r="EY11" s="177"/>
      <c r="EZ11" s="177"/>
      <c r="FA11" s="177"/>
      <c r="FB11" s="177"/>
      <c r="FC11" s="177"/>
      <c r="FD11" s="177"/>
      <c r="FE11" s="177"/>
      <c r="FF11" s="177"/>
      <c r="FG11" s="177"/>
      <c r="FH11" s="177"/>
      <c r="FI11" s="177"/>
      <c r="FJ11" s="177"/>
      <c r="FK11" s="177"/>
      <c r="FL11" s="177"/>
      <c r="FM11" s="177"/>
      <c r="FN11" s="177"/>
      <c r="FO11" s="177"/>
      <c r="FP11" s="177"/>
      <c r="FQ11" s="177"/>
      <c r="FR11" s="177"/>
      <c r="FS11" s="177"/>
      <c r="FT11" s="177"/>
      <c r="FU11" s="177"/>
      <c r="FV11" s="177"/>
      <c r="FW11" s="177"/>
      <c r="FX11" s="177"/>
      <c r="FY11" s="177"/>
      <c r="FZ11" s="177"/>
      <c r="GA11" s="177"/>
      <c r="GB11" s="177"/>
      <c r="GC11" s="177"/>
      <c r="GD11" s="177"/>
      <c r="GE11" s="177"/>
      <c r="GF11" s="177"/>
      <c r="GG11" s="177"/>
      <c r="GH11" s="177"/>
      <c r="GI11" s="177"/>
      <c r="GJ11" s="177"/>
      <c r="GK11" s="177"/>
      <c r="GL11" s="177"/>
      <c r="GM11" s="177"/>
      <c r="GN11" s="177"/>
      <c r="GO11" s="177"/>
      <c r="GP11" s="177"/>
      <c r="GQ11" s="177"/>
      <c r="GR11" s="177"/>
      <c r="GS11" s="177"/>
      <c r="GT11" s="177"/>
      <c r="GU11" s="177"/>
      <c r="GV11" s="177"/>
      <c r="GW11" s="177"/>
      <c r="GX11" s="177"/>
      <c r="GY11" s="177"/>
      <c r="GZ11" s="177"/>
      <c r="HA11" s="177"/>
      <c r="HB11" s="177"/>
      <c r="HC11" s="177"/>
      <c r="HD11" s="177"/>
      <c r="HE11" s="177"/>
      <c r="HF11" s="177"/>
      <c r="HG11" s="177"/>
      <c r="HH11" s="177"/>
      <c r="HI11" s="177"/>
      <c r="HJ11" s="177"/>
      <c r="HK11" s="177"/>
      <c r="HL11" s="177"/>
      <c r="HM11" s="177"/>
      <c r="HN11" s="177"/>
      <c r="HO11" s="177"/>
      <c r="HP11" s="177"/>
      <c r="HQ11" s="177"/>
      <c r="HR11" s="177"/>
      <c r="HS11" s="177"/>
      <c r="HT11" s="177"/>
      <c r="HU11" s="177"/>
      <c r="HV11" s="177"/>
      <c r="HW11" s="177"/>
      <c r="HX11" s="177"/>
      <c r="HY11" s="177"/>
      <c r="HZ11" s="177"/>
      <c r="IA11" s="177"/>
      <c r="IB11" s="177"/>
      <c r="IC11" s="177"/>
      <c r="ID11" s="177"/>
      <c r="IE11" s="177"/>
      <c r="IF11" s="177"/>
      <c r="IG11" s="177"/>
      <c r="IH11" s="177"/>
      <c r="II11" s="177"/>
      <c r="IJ11" s="177"/>
      <c r="IK11" s="177"/>
      <c r="IL11" s="177"/>
      <c r="IM11" s="177"/>
      <c r="IN11" s="177"/>
      <c r="IO11" s="177"/>
      <c r="IP11" s="177"/>
      <c r="IQ11" s="177"/>
      <c r="IR11" s="177"/>
      <c r="IS11" s="177"/>
    </row>
    <row r="12" spans="1:253" s="152" customFormat="1" ht="24.75" customHeight="1">
      <c r="A12" s="196" t="s">
        <v>1599</v>
      </c>
      <c r="B12" s="197"/>
      <c r="C12" s="198"/>
      <c r="D12" s="199"/>
      <c r="E12" s="142"/>
      <c r="F12" s="222"/>
      <c r="G12" s="142"/>
      <c r="H12" s="220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  <c r="FH12" s="177"/>
      <c r="FI12" s="177"/>
      <c r="FJ12" s="177"/>
      <c r="FK12" s="177"/>
      <c r="FL12" s="177"/>
      <c r="FM12" s="177"/>
      <c r="FN12" s="177"/>
      <c r="FO12" s="177"/>
      <c r="FP12" s="177"/>
      <c r="FQ12" s="177"/>
      <c r="FR12" s="177"/>
      <c r="FS12" s="177"/>
      <c r="FT12" s="177"/>
      <c r="FU12" s="177"/>
      <c r="FV12" s="177"/>
      <c r="FW12" s="177"/>
      <c r="FX12" s="177"/>
      <c r="FY12" s="177"/>
      <c r="FZ12" s="177"/>
      <c r="GA12" s="177"/>
      <c r="GB12" s="177"/>
      <c r="GC12" s="177"/>
      <c r="GD12" s="177"/>
      <c r="GE12" s="177"/>
      <c r="GF12" s="177"/>
      <c r="GG12" s="177"/>
      <c r="GH12" s="177"/>
      <c r="GI12" s="177"/>
      <c r="GJ12" s="177"/>
      <c r="GK12" s="177"/>
      <c r="GL12" s="177"/>
      <c r="GM12" s="177"/>
      <c r="GN12" s="177"/>
      <c r="GO12" s="177"/>
      <c r="GP12" s="177"/>
      <c r="GQ12" s="177"/>
      <c r="GR12" s="177"/>
      <c r="GS12" s="177"/>
      <c r="GT12" s="177"/>
      <c r="GU12" s="177"/>
      <c r="GV12" s="177"/>
      <c r="GW12" s="177"/>
      <c r="GX12" s="177"/>
      <c r="GY12" s="177"/>
      <c r="GZ12" s="177"/>
      <c r="HA12" s="177"/>
      <c r="HB12" s="177"/>
      <c r="HC12" s="177"/>
      <c r="HD12" s="177"/>
      <c r="HE12" s="177"/>
      <c r="HF12" s="177"/>
      <c r="HG12" s="177"/>
      <c r="HH12" s="177"/>
      <c r="HI12" s="177"/>
      <c r="HJ12" s="177"/>
      <c r="HK12" s="177"/>
      <c r="HL12" s="177"/>
      <c r="HM12" s="177"/>
      <c r="HN12" s="177"/>
      <c r="HO12" s="177"/>
      <c r="HP12" s="177"/>
      <c r="HQ12" s="177"/>
      <c r="HR12" s="177"/>
      <c r="HS12" s="177"/>
      <c r="HT12" s="177"/>
      <c r="HU12" s="177"/>
      <c r="HV12" s="177"/>
      <c r="HW12" s="177"/>
      <c r="HX12" s="177"/>
      <c r="HY12" s="177"/>
      <c r="HZ12" s="177"/>
      <c r="IA12" s="177"/>
      <c r="IB12" s="177"/>
      <c r="IC12" s="177"/>
      <c r="ID12" s="177"/>
      <c r="IE12" s="177"/>
      <c r="IF12" s="177"/>
      <c r="IG12" s="177"/>
      <c r="IH12" s="177"/>
      <c r="II12" s="177"/>
      <c r="IJ12" s="177"/>
      <c r="IK12" s="177"/>
      <c r="IL12" s="177"/>
      <c r="IM12" s="177"/>
      <c r="IN12" s="177"/>
      <c r="IO12" s="177"/>
      <c r="IP12" s="177"/>
      <c r="IQ12" s="177"/>
      <c r="IR12" s="177"/>
      <c r="IS12" s="177"/>
    </row>
    <row r="13" spans="1:253" s="150" customFormat="1" ht="24.75" customHeight="1">
      <c r="A13" s="200" t="s">
        <v>1600</v>
      </c>
      <c r="B13" s="197"/>
      <c r="C13" s="198"/>
      <c r="D13" s="199"/>
      <c r="E13" s="142"/>
      <c r="F13" s="222"/>
      <c r="G13" s="142"/>
      <c r="H13" s="220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  <c r="DT13" s="177"/>
      <c r="DU13" s="177"/>
      <c r="DV13" s="177"/>
      <c r="DW13" s="177"/>
      <c r="DX13" s="177"/>
      <c r="DY13" s="177"/>
      <c r="DZ13" s="177"/>
      <c r="EA13" s="177"/>
      <c r="EB13" s="177"/>
      <c r="EC13" s="177"/>
      <c r="ED13" s="177"/>
      <c r="EE13" s="177"/>
      <c r="EF13" s="177"/>
      <c r="EG13" s="177"/>
      <c r="EH13" s="177"/>
      <c r="EI13" s="177"/>
      <c r="EJ13" s="177"/>
      <c r="EK13" s="177"/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/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  <c r="FH13" s="177"/>
      <c r="FI13" s="177"/>
      <c r="FJ13" s="177"/>
      <c r="FK13" s="177"/>
      <c r="FL13" s="177"/>
      <c r="FM13" s="177"/>
      <c r="FN13" s="177"/>
      <c r="FO13" s="177"/>
      <c r="FP13" s="177"/>
      <c r="FQ13" s="177"/>
      <c r="FR13" s="177"/>
      <c r="FS13" s="177"/>
      <c r="FT13" s="177"/>
      <c r="FU13" s="177"/>
      <c r="FV13" s="177"/>
      <c r="FW13" s="177"/>
      <c r="FX13" s="177"/>
      <c r="FY13" s="177"/>
      <c r="FZ13" s="177"/>
      <c r="GA13" s="177"/>
      <c r="GB13" s="177"/>
      <c r="GC13" s="177"/>
      <c r="GD13" s="177"/>
      <c r="GE13" s="177"/>
      <c r="GF13" s="177"/>
      <c r="GG13" s="177"/>
      <c r="GH13" s="177"/>
      <c r="GI13" s="177"/>
      <c r="GJ13" s="177"/>
      <c r="GK13" s="177"/>
      <c r="GL13" s="177"/>
      <c r="GM13" s="177"/>
      <c r="GN13" s="177"/>
      <c r="GO13" s="177"/>
      <c r="GP13" s="177"/>
      <c r="GQ13" s="177"/>
      <c r="GR13" s="177"/>
      <c r="GS13" s="177"/>
      <c r="GT13" s="177"/>
      <c r="GU13" s="177"/>
      <c r="GV13" s="177"/>
      <c r="GW13" s="177"/>
      <c r="GX13" s="177"/>
      <c r="GY13" s="177"/>
      <c r="GZ13" s="177"/>
      <c r="HA13" s="177"/>
      <c r="HB13" s="177"/>
      <c r="HC13" s="177"/>
      <c r="HD13" s="177"/>
      <c r="HE13" s="177"/>
      <c r="HF13" s="177"/>
      <c r="HG13" s="177"/>
      <c r="HH13" s="177"/>
      <c r="HI13" s="177"/>
      <c r="HJ13" s="177"/>
      <c r="HK13" s="177"/>
      <c r="HL13" s="177"/>
      <c r="HM13" s="177"/>
      <c r="HN13" s="177"/>
      <c r="HO13" s="177"/>
      <c r="HP13" s="177"/>
      <c r="HQ13" s="177"/>
      <c r="HR13" s="177"/>
      <c r="HS13" s="177"/>
      <c r="HT13" s="177"/>
      <c r="HU13" s="177"/>
      <c r="HV13" s="177"/>
      <c r="HW13" s="177"/>
      <c r="HX13" s="177"/>
      <c r="HY13" s="177"/>
      <c r="HZ13" s="177"/>
      <c r="IA13" s="177"/>
      <c r="IB13" s="177"/>
      <c r="IC13" s="177"/>
      <c r="ID13" s="177"/>
      <c r="IE13" s="177"/>
      <c r="IF13" s="177"/>
      <c r="IG13" s="177"/>
      <c r="IH13" s="177"/>
      <c r="II13" s="177"/>
      <c r="IJ13" s="177"/>
      <c r="IK13" s="177"/>
      <c r="IL13" s="177"/>
      <c r="IM13" s="177"/>
      <c r="IN13" s="177"/>
      <c r="IO13" s="177"/>
      <c r="IP13" s="177"/>
      <c r="IQ13" s="177"/>
      <c r="IR13" s="177"/>
      <c r="IS13" s="177"/>
    </row>
    <row r="14" spans="1:253" s="150" customFormat="1" ht="24.75" customHeight="1">
      <c r="A14" s="196" t="s">
        <v>1601</v>
      </c>
      <c r="B14" s="197"/>
      <c r="C14" s="198"/>
      <c r="D14" s="199"/>
      <c r="E14" s="142"/>
      <c r="F14" s="222"/>
      <c r="G14" s="142"/>
      <c r="H14" s="220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7"/>
      <c r="EG14" s="177"/>
      <c r="EH14" s="177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  <c r="FH14" s="177"/>
      <c r="FI14" s="177"/>
      <c r="FJ14" s="177"/>
      <c r="FK14" s="177"/>
      <c r="FL14" s="177"/>
      <c r="FM14" s="177"/>
      <c r="FN14" s="177"/>
      <c r="FO14" s="177"/>
      <c r="FP14" s="177"/>
      <c r="FQ14" s="177"/>
      <c r="FR14" s="177"/>
      <c r="FS14" s="177"/>
      <c r="FT14" s="177"/>
      <c r="FU14" s="177"/>
      <c r="FV14" s="177"/>
      <c r="FW14" s="177"/>
      <c r="FX14" s="177"/>
      <c r="FY14" s="177"/>
      <c r="FZ14" s="177"/>
      <c r="GA14" s="177"/>
      <c r="GB14" s="177"/>
      <c r="GC14" s="177"/>
      <c r="GD14" s="177"/>
      <c r="GE14" s="177"/>
      <c r="GF14" s="177"/>
      <c r="GG14" s="177"/>
      <c r="GH14" s="177"/>
      <c r="GI14" s="177"/>
      <c r="GJ14" s="177"/>
      <c r="GK14" s="177"/>
      <c r="GL14" s="177"/>
      <c r="GM14" s="177"/>
      <c r="GN14" s="177"/>
      <c r="GO14" s="177"/>
      <c r="GP14" s="177"/>
      <c r="GQ14" s="177"/>
      <c r="GR14" s="177"/>
      <c r="GS14" s="177"/>
      <c r="GT14" s="177"/>
      <c r="GU14" s="177"/>
      <c r="GV14" s="177"/>
      <c r="GW14" s="177"/>
      <c r="GX14" s="177"/>
      <c r="GY14" s="177"/>
      <c r="GZ14" s="177"/>
      <c r="HA14" s="177"/>
      <c r="HB14" s="177"/>
      <c r="HC14" s="177"/>
      <c r="HD14" s="177"/>
      <c r="HE14" s="177"/>
      <c r="HF14" s="177"/>
      <c r="HG14" s="177"/>
      <c r="HH14" s="177"/>
      <c r="HI14" s="177"/>
      <c r="HJ14" s="177"/>
      <c r="HK14" s="177"/>
      <c r="HL14" s="177"/>
      <c r="HM14" s="177"/>
      <c r="HN14" s="177"/>
      <c r="HO14" s="177"/>
      <c r="HP14" s="177"/>
      <c r="HQ14" s="177"/>
      <c r="HR14" s="177"/>
      <c r="HS14" s="177"/>
      <c r="HT14" s="177"/>
      <c r="HU14" s="177"/>
      <c r="HV14" s="177"/>
      <c r="HW14" s="177"/>
      <c r="HX14" s="177"/>
      <c r="HY14" s="177"/>
      <c r="HZ14" s="177"/>
      <c r="IA14" s="177"/>
      <c r="IB14" s="177"/>
      <c r="IC14" s="177"/>
      <c r="ID14" s="177"/>
      <c r="IE14" s="177"/>
      <c r="IF14" s="177"/>
      <c r="IG14" s="177"/>
      <c r="IH14" s="177"/>
      <c r="II14" s="177"/>
      <c r="IJ14" s="177"/>
      <c r="IK14" s="177"/>
      <c r="IL14" s="177"/>
      <c r="IM14" s="177"/>
      <c r="IN14" s="177"/>
      <c r="IO14" s="177"/>
      <c r="IP14" s="177"/>
      <c r="IQ14" s="177"/>
      <c r="IR14" s="177"/>
      <c r="IS14" s="177"/>
    </row>
    <row r="15" spans="1:253" s="152" customFormat="1" ht="24.75" customHeight="1">
      <c r="A15" s="200" t="s">
        <v>1602</v>
      </c>
      <c r="B15" s="201"/>
      <c r="C15" s="202"/>
      <c r="D15" s="199"/>
      <c r="E15" s="142"/>
      <c r="F15" s="222"/>
      <c r="G15" s="142"/>
      <c r="H15" s="220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77"/>
      <c r="DW15" s="177"/>
      <c r="DX15" s="177"/>
      <c r="DY15" s="177"/>
      <c r="DZ15" s="177"/>
      <c r="EA15" s="177"/>
      <c r="EB15" s="177"/>
      <c r="EC15" s="177"/>
      <c r="ED15" s="177"/>
      <c r="EE15" s="177"/>
      <c r="EF15" s="177"/>
      <c r="EG15" s="177"/>
      <c r="EH15" s="177"/>
      <c r="EI15" s="177"/>
      <c r="EJ15" s="177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7"/>
      <c r="FF15" s="177"/>
      <c r="FG15" s="177"/>
      <c r="FH15" s="177"/>
      <c r="FI15" s="177"/>
      <c r="FJ15" s="177"/>
      <c r="FK15" s="177"/>
      <c r="FL15" s="177"/>
      <c r="FM15" s="177"/>
      <c r="FN15" s="177"/>
      <c r="FO15" s="177"/>
      <c r="FP15" s="177"/>
      <c r="FQ15" s="177"/>
      <c r="FR15" s="177"/>
      <c r="FS15" s="177"/>
      <c r="FT15" s="177"/>
      <c r="FU15" s="177"/>
      <c r="FV15" s="177"/>
      <c r="FW15" s="177"/>
      <c r="FX15" s="177"/>
      <c r="FY15" s="177"/>
      <c r="FZ15" s="177"/>
      <c r="GA15" s="177"/>
      <c r="GB15" s="177"/>
      <c r="GC15" s="177"/>
      <c r="GD15" s="177"/>
      <c r="GE15" s="177"/>
      <c r="GF15" s="177"/>
      <c r="GG15" s="177"/>
      <c r="GH15" s="177"/>
      <c r="GI15" s="177"/>
      <c r="GJ15" s="177"/>
      <c r="GK15" s="177"/>
      <c r="GL15" s="177"/>
      <c r="GM15" s="177"/>
      <c r="GN15" s="177"/>
      <c r="GO15" s="177"/>
      <c r="GP15" s="177"/>
      <c r="GQ15" s="177"/>
      <c r="GR15" s="177"/>
      <c r="GS15" s="177"/>
      <c r="GT15" s="177"/>
      <c r="GU15" s="177"/>
      <c r="GV15" s="177"/>
      <c r="GW15" s="177"/>
      <c r="GX15" s="177"/>
      <c r="GY15" s="177"/>
      <c r="GZ15" s="177"/>
      <c r="HA15" s="177"/>
      <c r="HB15" s="177"/>
      <c r="HC15" s="177"/>
      <c r="HD15" s="177"/>
      <c r="HE15" s="177"/>
      <c r="HF15" s="177"/>
      <c r="HG15" s="177"/>
      <c r="HH15" s="177"/>
      <c r="HI15" s="177"/>
      <c r="HJ15" s="177"/>
      <c r="HK15" s="177"/>
      <c r="HL15" s="177"/>
      <c r="HM15" s="177"/>
      <c r="HN15" s="177"/>
      <c r="HO15" s="177"/>
      <c r="HP15" s="177"/>
      <c r="HQ15" s="177"/>
      <c r="HR15" s="177"/>
      <c r="HS15" s="177"/>
      <c r="HT15" s="177"/>
      <c r="HU15" s="177"/>
      <c r="HV15" s="177"/>
      <c r="HW15" s="177"/>
      <c r="HX15" s="177"/>
      <c r="HY15" s="177"/>
      <c r="HZ15" s="177"/>
      <c r="IA15" s="177"/>
      <c r="IB15" s="177"/>
      <c r="IC15" s="177"/>
      <c r="ID15" s="177"/>
      <c r="IE15" s="177"/>
      <c r="IF15" s="177"/>
      <c r="IG15" s="177"/>
      <c r="IH15" s="177"/>
      <c r="II15" s="177"/>
      <c r="IJ15" s="177"/>
      <c r="IK15" s="177"/>
      <c r="IL15" s="177"/>
      <c r="IM15" s="177"/>
      <c r="IN15" s="177"/>
      <c r="IO15" s="177"/>
      <c r="IP15" s="177"/>
      <c r="IQ15" s="177"/>
      <c r="IR15" s="177"/>
      <c r="IS15" s="177"/>
    </row>
    <row r="16" spans="1:253" s="152" customFormat="1" ht="24.75" customHeight="1">
      <c r="A16" s="196" t="s">
        <v>1603</v>
      </c>
      <c r="B16" s="203"/>
      <c r="C16" s="204"/>
      <c r="D16" s="199"/>
      <c r="E16" s="142"/>
      <c r="F16" s="222"/>
      <c r="G16" s="142"/>
      <c r="H16" s="220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  <c r="DN16" s="177"/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77"/>
      <c r="ED16" s="177"/>
      <c r="EE16" s="177"/>
      <c r="EF16" s="177"/>
      <c r="EG16" s="177"/>
      <c r="EH16" s="177"/>
      <c r="EI16" s="177"/>
      <c r="EJ16" s="177"/>
      <c r="EK16" s="177"/>
      <c r="EL16" s="177"/>
      <c r="EM16" s="177"/>
      <c r="EN16" s="177"/>
      <c r="EO16" s="177"/>
      <c r="EP16" s="177"/>
      <c r="EQ16" s="177"/>
      <c r="ER16" s="177"/>
      <c r="ES16" s="177"/>
      <c r="ET16" s="177"/>
      <c r="EU16" s="177"/>
      <c r="EV16" s="177"/>
      <c r="EW16" s="177"/>
      <c r="EX16" s="177"/>
      <c r="EY16" s="177"/>
      <c r="EZ16" s="177"/>
      <c r="FA16" s="177"/>
      <c r="FB16" s="177"/>
      <c r="FC16" s="177"/>
      <c r="FD16" s="177"/>
      <c r="FE16" s="177"/>
      <c r="FF16" s="177"/>
      <c r="FG16" s="177"/>
      <c r="FH16" s="177"/>
      <c r="FI16" s="177"/>
      <c r="FJ16" s="177"/>
      <c r="FK16" s="177"/>
      <c r="FL16" s="177"/>
      <c r="FM16" s="177"/>
      <c r="FN16" s="177"/>
      <c r="FO16" s="177"/>
      <c r="FP16" s="177"/>
      <c r="FQ16" s="177"/>
      <c r="FR16" s="177"/>
      <c r="FS16" s="177"/>
      <c r="FT16" s="177"/>
      <c r="FU16" s="177"/>
      <c r="FV16" s="177"/>
      <c r="FW16" s="177"/>
      <c r="FX16" s="177"/>
      <c r="FY16" s="177"/>
      <c r="FZ16" s="177"/>
      <c r="GA16" s="177"/>
      <c r="GB16" s="177"/>
      <c r="GC16" s="177"/>
      <c r="GD16" s="177"/>
      <c r="GE16" s="177"/>
      <c r="GF16" s="177"/>
      <c r="GG16" s="177"/>
      <c r="GH16" s="177"/>
      <c r="GI16" s="177"/>
      <c r="GJ16" s="177"/>
      <c r="GK16" s="177"/>
      <c r="GL16" s="177"/>
      <c r="GM16" s="177"/>
      <c r="GN16" s="177"/>
      <c r="GO16" s="177"/>
      <c r="GP16" s="177"/>
      <c r="GQ16" s="177"/>
      <c r="GR16" s="177"/>
      <c r="GS16" s="177"/>
      <c r="GT16" s="177"/>
      <c r="GU16" s="177"/>
      <c r="GV16" s="177"/>
      <c r="GW16" s="177"/>
      <c r="GX16" s="177"/>
      <c r="GY16" s="177"/>
      <c r="GZ16" s="177"/>
      <c r="HA16" s="177"/>
      <c r="HB16" s="177"/>
      <c r="HC16" s="177"/>
      <c r="HD16" s="177"/>
      <c r="HE16" s="177"/>
      <c r="HF16" s="177"/>
      <c r="HG16" s="177"/>
      <c r="HH16" s="177"/>
      <c r="HI16" s="177"/>
      <c r="HJ16" s="177"/>
      <c r="HK16" s="177"/>
      <c r="HL16" s="177"/>
      <c r="HM16" s="177"/>
      <c r="HN16" s="177"/>
      <c r="HO16" s="177"/>
      <c r="HP16" s="177"/>
      <c r="HQ16" s="177"/>
      <c r="HR16" s="177"/>
      <c r="HS16" s="177"/>
      <c r="HT16" s="177"/>
      <c r="HU16" s="177"/>
      <c r="HV16" s="177"/>
      <c r="HW16" s="177"/>
      <c r="HX16" s="177"/>
      <c r="HY16" s="177"/>
      <c r="HZ16" s="177"/>
      <c r="IA16" s="177"/>
      <c r="IB16" s="177"/>
      <c r="IC16" s="177"/>
      <c r="ID16" s="177"/>
      <c r="IE16" s="177"/>
      <c r="IF16" s="177"/>
      <c r="IG16" s="177"/>
      <c r="IH16" s="177"/>
      <c r="II16" s="177"/>
      <c r="IJ16" s="177"/>
      <c r="IK16" s="177"/>
      <c r="IL16" s="177"/>
      <c r="IM16" s="177"/>
      <c r="IN16" s="177"/>
      <c r="IO16" s="177"/>
      <c r="IP16" s="177"/>
      <c r="IQ16" s="177"/>
      <c r="IR16" s="177"/>
      <c r="IS16" s="177"/>
    </row>
    <row r="17" spans="1:253" s="152" customFormat="1" ht="24.75" customHeight="1">
      <c r="A17" s="200" t="s">
        <v>1604</v>
      </c>
      <c r="B17" s="203"/>
      <c r="C17" s="204"/>
      <c r="D17" s="205"/>
      <c r="E17" s="142"/>
      <c r="F17" s="222"/>
      <c r="G17" s="142"/>
      <c r="H17" s="220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  <c r="DN17" s="177"/>
      <c r="DO17" s="177"/>
      <c r="DP17" s="177"/>
      <c r="DQ17" s="177"/>
      <c r="DR17" s="177"/>
      <c r="DS17" s="177"/>
      <c r="DT17" s="177"/>
      <c r="DU17" s="177"/>
      <c r="DV17" s="177"/>
      <c r="DW17" s="177"/>
      <c r="DX17" s="177"/>
      <c r="DY17" s="177"/>
      <c r="DZ17" s="177"/>
      <c r="EA17" s="177"/>
      <c r="EB17" s="177"/>
      <c r="EC17" s="177"/>
      <c r="ED17" s="177"/>
      <c r="EE17" s="177"/>
      <c r="EF17" s="177"/>
      <c r="EG17" s="177"/>
      <c r="EH17" s="177"/>
      <c r="EI17" s="177"/>
      <c r="EJ17" s="177"/>
      <c r="EK17" s="177"/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/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  <c r="FH17" s="177"/>
      <c r="FI17" s="177"/>
      <c r="FJ17" s="177"/>
      <c r="FK17" s="177"/>
      <c r="FL17" s="177"/>
      <c r="FM17" s="177"/>
      <c r="FN17" s="177"/>
      <c r="FO17" s="177"/>
      <c r="FP17" s="177"/>
      <c r="FQ17" s="177"/>
      <c r="FR17" s="177"/>
      <c r="FS17" s="177"/>
      <c r="FT17" s="177"/>
      <c r="FU17" s="177"/>
      <c r="FV17" s="177"/>
      <c r="FW17" s="177"/>
      <c r="FX17" s="177"/>
      <c r="FY17" s="177"/>
      <c r="FZ17" s="177"/>
      <c r="GA17" s="177"/>
      <c r="GB17" s="177"/>
      <c r="GC17" s="177"/>
      <c r="GD17" s="177"/>
      <c r="GE17" s="177"/>
      <c r="GF17" s="177"/>
      <c r="GG17" s="177"/>
      <c r="GH17" s="177"/>
      <c r="GI17" s="177"/>
      <c r="GJ17" s="177"/>
      <c r="GK17" s="177"/>
      <c r="GL17" s="177"/>
      <c r="GM17" s="177"/>
      <c r="GN17" s="177"/>
      <c r="GO17" s="177"/>
      <c r="GP17" s="177"/>
      <c r="GQ17" s="177"/>
      <c r="GR17" s="177"/>
      <c r="GS17" s="177"/>
      <c r="GT17" s="177"/>
      <c r="GU17" s="177"/>
      <c r="GV17" s="177"/>
      <c r="GW17" s="177"/>
      <c r="GX17" s="177"/>
      <c r="GY17" s="177"/>
      <c r="GZ17" s="177"/>
      <c r="HA17" s="177"/>
      <c r="HB17" s="177"/>
      <c r="HC17" s="177"/>
      <c r="HD17" s="177"/>
      <c r="HE17" s="177"/>
      <c r="HF17" s="177"/>
      <c r="HG17" s="177"/>
      <c r="HH17" s="177"/>
      <c r="HI17" s="177"/>
      <c r="HJ17" s="177"/>
      <c r="HK17" s="177"/>
      <c r="HL17" s="177"/>
      <c r="HM17" s="177"/>
      <c r="HN17" s="177"/>
      <c r="HO17" s="177"/>
      <c r="HP17" s="177"/>
      <c r="HQ17" s="177"/>
      <c r="HR17" s="177"/>
      <c r="HS17" s="177"/>
      <c r="HT17" s="177"/>
      <c r="HU17" s="177"/>
      <c r="HV17" s="177"/>
      <c r="HW17" s="177"/>
      <c r="HX17" s="177"/>
      <c r="HY17" s="177"/>
      <c r="HZ17" s="177"/>
      <c r="IA17" s="177"/>
      <c r="IB17" s="177"/>
      <c r="IC17" s="177"/>
      <c r="ID17" s="177"/>
      <c r="IE17" s="177"/>
      <c r="IF17" s="177"/>
      <c r="IG17" s="177"/>
      <c r="IH17" s="177"/>
      <c r="II17" s="177"/>
      <c r="IJ17" s="177"/>
      <c r="IK17" s="177"/>
      <c r="IL17" s="177"/>
      <c r="IM17" s="177"/>
      <c r="IN17" s="177"/>
      <c r="IO17" s="177"/>
      <c r="IP17" s="177"/>
      <c r="IQ17" s="177"/>
      <c r="IR17" s="177"/>
      <c r="IS17" s="177"/>
    </row>
    <row r="18" spans="1:253" s="150" customFormat="1" ht="24.75" customHeight="1">
      <c r="A18" s="200" t="s">
        <v>1605</v>
      </c>
      <c r="B18" s="203"/>
      <c r="C18" s="204"/>
      <c r="D18" s="205"/>
      <c r="E18" s="142"/>
      <c r="F18" s="222"/>
      <c r="G18" s="142"/>
      <c r="H18" s="220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177"/>
      <c r="DX18" s="177"/>
      <c r="DY18" s="177"/>
      <c r="DZ18" s="177"/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7"/>
      <c r="EL18" s="177"/>
      <c r="EM18" s="177"/>
      <c r="EN18" s="177"/>
      <c r="EO18" s="177"/>
      <c r="EP18" s="177"/>
      <c r="EQ18" s="177"/>
      <c r="ER18" s="177"/>
      <c r="ES18" s="177"/>
      <c r="ET18" s="177"/>
      <c r="EU18" s="177"/>
      <c r="EV18" s="177"/>
      <c r="EW18" s="177"/>
      <c r="EX18" s="177"/>
      <c r="EY18" s="177"/>
      <c r="EZ18" s="177"/>
      <c r="FA18" s="177"/>
      <c r="FB18" s="177"/>
      <c r="FC18" s="177"/>
      <c r="FD18" s="177"/>
      <c r="FE18" s="177"/>
      <c r="FF18" s="177"/>
      <c r="FG18" s="177"/>
      <c r="FH18" s="177"/>
      <c r="FI18" s="177"/>
      <c r="FJ18" s="177"/>
      <c r="FK18" s="177"/>
      <c r="FL18" s="177"/>
      <c r="FM18" s="177"/>
      <c r="FN18" s="177"/>
      <c r="FO18" s="177"/>
      <c r="FP18" s="177"/>
      <c r="FQ18" s="177"/>
      <c r="FR18" s="177"/>
      <c r="FS18" s="177"/>
      <c r="FT18" s="177"/>
      <c r="FU18" s="177"/>
      <c r="FV18" s="177"/>
      <c r="FW18" s="177"/>
      <c r="FX18" s="177"/>
      <c r="FY18" s="177"/>
      <c r="FZ18" s="177"/>
      <c r="GA18" s="177"/>
      <c r="GB18" s="177"/>
      <c r="GC18" s="177"/>
      <c r="GD18" s="177"/>
      <c r="GE18" s="177"/>
      <c r="GF18" s="177"/>
      <c r="GG18" s="177"/>
      <c r="GH18" s="177"/>
      <c r="GI18" s="177"/>
      <c r="GJ18" s="177"/>
      <c r="GK18" s="177"/>
      <c r="GL18" s="177"/>
      <c r="GM18" s="177"/>
      <c r="GN18" s="177"/>
      <c r="GO18" s="177"/>
      <c r="GP18" s="177"/>
      <c r="GQ18" s="177"/>
      <c r="GR18" s="177"/>
      <c r="GS18" s="177"/>
      <c r="GT18" s="177"/>
      <c r="GU18" s="177"/>
      <c r="GV18" s="177"/>
      <c r="GW18" s="177"/>
      <c r="GX18" s="177"/>
      <c r="GY18" s="177"/>
      <c r="GZ18" s="177"/>
      <c r="HA18" s="177"/>
      <c r="HB18" s="177"/>
      <c r="HC18" s="177"/>
      <c r="HD18" s="177"/>
      <c r="HE18" s="177"/>
      <c r="HF18" s="177"/>
      <c r="HG18" s="177"/>
      <c r="HH18" s="177"/>
      <c r="HI18" s="177"/>
      <c r="HJ18" s="177"/>
      <c r="HK18" s="177"/>
      <c r="HL18" s="177"/>
      <c r="HM18" s="177"/>
      <c r="HN18" s="177"/>
      <c r="HO18" s="177"/>
      <c r="HP18" s="177"/>
      <c r="HQ18" s="177"/>
      <c r="HR18" s="177"/>
      <c r="HS18" s="177"/>
      <c r="HT18" s="177"/>
      <c r="HU18" s="177"/>
      <c r="HV18" s="177"/>
      <c r="HW18" s="177"/>
      <c r="HX18" s="177"/>
      <c r="HY18" s="177"/>
      <c r="HZ18" s="177"/>
      <c r="IA18" s="177"/>
      <c r="IB18" s="177"/>
      <c r="IC18" s="177"/>
      <c r="ID18" s="177"/>
      <c r="IE18" s="177"/>
      <c r="IF18" s="177"/>
      <c r="IG18" s="177"/>
      <c r="IH18" s="177"/>
      <c r="II18" s="177"/>
      <c r="IJ18" s="177"/>
      <c r="IK18" s="177"/>
      <c r="IL18" s="177"/>
      <c r="IM18" s="177"/>
      <c r="IN18" s="177"/>
      <c r="IO18" s="177"/>
      <c r="IP18" s="177"/>
      <c r="IQ18" s="177"/>
      <c r="IR18" s="177"/>
      <c r="IS18" s="177"/>
    </row>
    <row r="19" spans="1:253" s="152" customFormat="1" ht="24.75" customHeight="1">
      <c r="A19" s="200" t="s">
        <v>1606</v>
      </c>
      <c r="B19" s="203"/>
      <c r="C19" s="204"/>
      <c r="D19" s="205"/>
      <c r="E19" s="142"/>
      <c r="F19" s="222"/>
      <c r="G19" s="142"/>
      <c r="H19" s="220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7"/>
      <c r="DE19" s="177"/>
      <c r="DF19" s="177"/>
      <c r="DG19" s="177"/>
      <c r="DH19" s="177"/>
      <c r="DI19" s="177"/>
      <c r="DJ19" s="177"/>
      <c r="DK19" s="177"/>
      <c r="DL19" s="177"/>
      <c r="DM19" s="177"/>
      <c r="DN19" s="177"/>
      <c r="DO19" s="177"/>
      <c r="DP19" s="177"/>
      <c r="DQ19" s="177"/>
      <c r="DR19" s="177"/>
      <c r="DS19" s="177"/>
      <c r="DT19" s="177"/>
      <c r="DU19" s="177"/>
      <c r="DV19" s="177"/>
      <c r="DW19" s="177"/>
      <c r="DX19" s="177"/>
      <c r="DY19" s="177"/>
      <c r="DZ19" s="177"/>
      <c r="EA19" s="177"/>
      <c r="EB19" s="177"/>
      <c r="EC19" s="177"/>
      <c r="ED19" s="177"/>
      <c r="EE19" s="177"/>
      <c r="EF19" s="177"/>
      <c r="EG19" s="177"/>
      <c r="EH19" s="177"/>
      <c r="EI19" s="177"/>
      <c r="EJ19" s="177"/>
      <c r="EK19" s="177"/>
      <c r="EL19" s="177"/>
      <c r="EM19" s="177"/>
      <c r="EN19" s="177"/>
      <c r="EO19" s="177"/>
      <c r="EP19" s="177"/>
      <c r="EQ19" s="177"/>
      <c r="ER19" s="177"/>
      <c r="ES19" s="177"/>
      <c r="ET19" s="177"/>
      <c r="EU19" s="177"/>
      <c r="EV19" s="177"/>
      <c r="EW19" s="177"/>
      <c r="EX19" s="177"/>
      <c r="EY19" s="177"/>
      <c r="EZ19" s="177"/>
      <c r="FA19" s="177"/>
      <c r="FB19" s="177"/>
      <c r="FC19" s="177"/>
      <c r="FD19" s="177"/>
      <c r="FE19" s="177"/>
      <c r="FF19" s="177"/>
      <c r="FG19" s="177"/>
      <c r="FH19" s="177"/>
      <c r="FI19" s="177"/>
      <c r="FJ19" s="177"/>
      <c r="FK19" s="177"/>
      <c r="FL19" s="177"/>
      <c r="FM19" s="177"/>
      <c r="FN19" s="177"/>
      <c r="FO19" s="177"/>
      <c r="FP19" s="177"/>
      <c r="FQ19" s="177"/>
      <c r="FR19" s="177"/>
      <c r="FS19" s="177"/>
      <c r="FT19" s="177"/>
      <c r="FU19" s="177"/>
      <c r="FV19" s="177"/>
      <c r="FW19" s="177"/>
      <c r="FX19" s="177"/>
      <c r="FY19" s="177"/>
      <c r="FZ19" s="177"/>
      <c r="GA19" s="177"/>
      <c r="GB19" s="177"/>
      <c r="GC19" s="177"/>
      <c r="GD19" s="177"/>
      <c r="GE19" s="177"/>
      <c r="GF19" s="177"/>
      <c r="GG19" s="177"/>
      <c r="GH19" s="177"/>
      <c r="GI19" s="177"/>
      <c r="GJ19" s="177"/>
      <c r="GK19" s="177"/>
      <c r="GL19" s="177"/>
      <c r="GM19" s="177"/>
      <c r="GN19" s="177"/>
      <c r="GO19" s="177"/>
      <c r="GP19" s="177"/>
      <c r="GQ19" s="177"/>
      <c r="GR19" s="177"/>
      <c r="GS19" s="177"/>
      <c r="GT19" s="177"/>
      <c r="GU19" s="177"/>
      <c r="GV19" s="177"/>
      <c r="GW19" s="177"/>
      <c r="GX19" s="177"/>
      <c r="GY19" s="177"/>
      <c r="GZ19" s="177"/>
      <c r="HA19" s="177"/>
      <c r="HB19" s="177"/>
      <c r="HC19" s="177"/>
      <c r="HD19" s="177"/>
      <c r="HE19" s="177"/>
      <c r="HF19" s="177"/>
      <c r="HG19" s="177"/>
      <c r="HH19" s="177"/>
      <c r="HI19" s="177"/>
      <c r="HJ19" s="177"/>
      <c r="HK19" s="177"/>
      <c r="HL19" s="177"/>
      <c r="HM19" s="177"/>
      <c r="HN19" s="177"/>
      <c r="HO19" s="177"/>
      <c r="HP19" s="177"/>
      <c r="HQ19" s="177"/>
      <c r="HR19" s="177"/>
      <c r="HS19" s="177"/>
      <c r="HT19" s="177"/>
      <c r="HU19" s="177"/>
      <c r="HV19" s="177"/>
      <c r="HW19" s="177"/>
      <c r="HX19" s="177"/>
      <c r="HY19" s="177"/>
      <c r="HZ19" s="177"/>
      <c r="IA19" s="177"/>
      <c r="IB19" s="177"/>
      <c r="IC19" s="177"/>
      <c r="ID19" s="177"/>
      <c r="IE19" s="177"/>
      <c r="IF19" s="177"/>
      <c r="IG19" s="177"/>
      <c r="IH19" s="177"/>
      <c r="II19" s="177"/>
      <c r="IJ19" s="177"/>
      <c r="IK19" s="177"/>
      <c r="IL19" s="177"/>
      <c r="IM19" s="177"/>
      <c r="IN19" s="177"/>
      <c r="IO19" s="177"/>
      <c r="IP19" s="177"/>
      <c r="IQ19" s="177"/>
      <c r="IR19" s="177"/>
      <c r="IS19" s="177"/>
    </row>
    <row r="20" spans="1:253" s="150" customFormat="1" ht="24.75" customHeight="1">
      <c r="A20" s="200" t="s">
        <v>1607</v>
      </c>
      <c r="B20" s="203"/>
      <c r="C20" s="204"/>
      <c r="D20" s="205"/>
      <c r="E20" s="142"/>
      <c r="F20" s="222"/>
      <c r="G20" s="142"/>
      <c r="H20" s="220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7"/>
      <c r="DU20" s="177"/>
      <c r="DV20" s="177"/>
      <c r="DW20" s="177"/>
      <c r="DX20" s="177"/>
      <c r="DY20" s="177"/>
      <c r="DZ20" s="177"/>
      <c r="EA20" s="177"/>
      <c r="EB20" s="177"/>
      <c r="EC20" s="177"/>
      <c r="ED20" s="177"/>
      <c r="EE20" s="177"/>
      <c r="EF20" s="177"/>
      <c r="EG20" s="177"/>
      <c r="EH20" s="177"/>
      <c r="EI20" s="177"/>
      <c r="EJ20" s="177"/>
      <c r="EK20" s="177"/>
      <c r="EL20" s="177"/>
      <c r="EM20" s="177"/>
      <c r="EN20" s="177"/>
      <c r="EO20" s="177"/>
      <c r="EP20" s="177"/>
      <c r="EQ20" s="177"/>
      <c r="ER20" s="177"/>
      <c r="ES20" s="177"/>
      <c r="ET20" s="177"/>
      <c r="EU20" s="177"/>
      <c r="EV20" s="177"/>
      <c r="EW20" s="177"/>
      <c r="EX20" s="177"/>
      <c r="EY20" s="177"/>
      <c r="EZ20" s="177"/>
      <c r="FA20" s="177"/>
      <c r="FB20" s="177"/>
      <c r="FC20" s="177"/>
      <c r="FD20" s="177"/>
      <c r="FE20" s="177"/>
      <c r="FF20" s="177"/>
      <c r="FG20" s="177"/>
      <c r="FH20" s="177"/>
      <c r="FI20" s="177"/>
      <c r="FJ20" s="177"/>
      <c r="FK20" s="177"/>
      <c r="FL20" s="177"/>
      <c r="FM20" s="177"/>
      <c r="FN20" s="177"/>
      <c r="FO20" s="177"/>
      <c r="FP20" s="177"/>
      <c r="FQ20" s="177"/>
      <c r="FR20" s="177"/>
      <c r="FS20" s="177"/>
      <c r="FT20" s="177"/>
      <c r="FU20" s="177"/>
      <c r="FV20" s="177"/>
      <c r="FW20" s="177"/>
      <c r="FX20" s="177"/>
      <c r="FY20" s="177"/>
      <c r="FZ20" s="177"/>
      <c r="GA20" s="177"/>
      <c r="GB20" s="177"/>
      <c r="GC20" s="177"/>
      <c r="GD20" s="177"/>
      <c r="GE20" s="177"/>
      <c r="GF20" s="177"/>
      <c r="GG20" s="177"/>
      <c r="GH20" s="177"/>
      <c r="GI20" s="177"/>
      <c r="GJ20" s="177"/>
      <c r="GK20" s="177"/>
      <c r="GL20" s="177"/>
      <c r="GM20" s="177"/>
      <c r="GN20" s="177"/>
      <c r="GO20" s="177"/>
      <c r="GP20" s="177"/>
      <c r="GQ20" s="177"/>
      <c r="GR20" s="177"/>
      <c r="GS20" s="177"/>
      <c r="GT20" s="177"/>
      <c r="GU20" s="177"/>
      <c r="GV20" s="177"/>
      <c r="GW20" s="177"/>
      <c r="GX20" s="177"/>
      <c r="GY20" s="177"/>
      <c r="GZ20" s="177"/>
      <c r="HA20" s="177"/>
      <c r="HB20" s="177"/>
      <c r="HC20" s="177"/>
      <c r="HD20" s="177"/>
      <c r="HE20" s="177"/>
      <c r="HF20" s="177"/>
      <c r="HG20" s="177"/>
      <c r="HH20" s="177"/>
      <c r="HI20" s="177"/>
      <c r="HJ20" s="177"/>
      <c r="HK20" s="177"/>
      <c r="HL20" s="177"/>
      <c r="HM20" s="177"/>
      <c r="HN20" s="177"/>
      <c r="HO20" s="177"/>
      <c r="HP20" s="177"/>
      <c r="HQ20" s="177"/>
      <c r="HR20" s="177"/>
      <c r="HS20" s="177"/>
      <c r="HT20" s="177"/>
      <c r="HU20" s="177"/>
      <c r="HV20" s="177"/>
      <c r="HW20" s="177"/>
      <c r="HX20" s="177"/>
      <c r="HY20" s="177"/>
      <c r="HZ20" s="177"/>
      <c r="IA20" s="177"/>
      <c r="IB20" s="177"/>
      <c r="IC20" s="177"/>
      <c r="ID20" s="177"/>
      <c r="IE20" s="177"/>
      <c r="IF20" s="177"/>
      <c r="IG20" s="177"/>
      <c r="IH20" s="177"/>
      <c r="II20" s="177"/>
      <c r="IJ20" s="177"/>
      <c r="IK20" s="177"/>
      <c r="IL20" s="177"/>
      <c r="IM20" s="177"/>
      <c r="IN20" s="177"/>
      <c r="IO20" s="177"/>
      <c r="IP20" s="177"/>
      <c r="IQ20" s="177"/>
      <c r="IR20" s="177"/>
      <c r="IS20" s="177"/>
    </row>
    <row r="21" spans="1:253" s="150" customFormat="1" ht="24.75" customHeight="1">
      <c r="A21" s="200" t="s">
        <v>1608</v>
      </c>
      <c r="B21" s="203"/>
      <c r="C21" s="204"/>
      <c r="D21" s="205"/>
      <c r="E21" s="142"/>
      <c r="F21" s="222"/>
      <c r="G21" s="142"/>
      <c r="H21" s="220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7"/>
      <c r="DA21" s="177"/>
      <c r="DB21" s="177"/>
      <c r="DC21" s="177"/>
      <c r="DD21" s="177"/>
      <c r="DE21" s="177"/>
      <c r="DF21" s="177"/>
      <c r="DG21" s="177"/>
      <c r="DH21" s="177"/>
      <c r="DI21" s="177"/>
      <c r="DJ21" s="177"/>
      <c r="DK21" s="177"/>
      <c r="DL21" s="177"/>
      <c r="DM21" s="177"/>
      <c r="DN21" s="177"/>
      <c r="DO21" s="177"/>
      <c r="DP21" s="177"/>
      <c r="DQ21" s="177"/>
      <c r="DR21" s="177"/>
      <c r="DS21" s="177"/>
      <c r="DT21" s="177"/>
      <c r="DU21" s="177"/>
      <c r="DV21" s="177"/>
      <c r="DW21" s="177"/>
      <c r="DX21" s="177"/>
      <c r="DY21" s="177"/>
      <c r="DZ21" s="177"/>
      <c r="EA21" s="177"/>
      <c r="EB21" s="177"/>
      <c r="EC21" s="177"/>
      <c r="ED21" s="177"/>
      <c r="EE21" s="177"/>
      <c r="EF21" s="177"/>
      <c r="EG21" s="177"/>
      <c r="EH21" s="177"/>
      <c r="EI21" s="177"/>
      <c r="EJ21" s="177"/>
      <c r="EK21" s="177"/>
      <c r="EL21" s="177"/>
      <c r="EM21" s="177"/>
      <c r="EN21" s="177"/>
      <c r="EO21" s="177"/>
      <c r="EP21" s="177"/>
      <c r="EQ21" s="177"/>
      <c r="ER21" s="177"/>
      <c r="ES21" s="177"/>
      <c r="ET21" s="177"/>
      <c r="EU21" s="177"/>
      <c r="EV21" s="177"/>
      <c r="EW21" s="177"/>
      <c r="EX21" s="177"/>
      <c r="EY21" s="177"/>
      <c r="EZ21" s="177"/>
      <c r="FA21" s="177"/>
      <c r="FB21" s="177"/>
      <c r="FC21" s="177"/>
      <c r="FD21" s="177"/>
      <c r="FE21" s="177"/>
      <c r="FF21" s="177"/>
      <c r="FG21" s="177"/>
      <c r="FH21" s="177"/>
      <c r="FI21" s="177"/>
      <c r="FJ21" s="177"/>
      <c r="FK21" s="177"/>
      <c r="FL21" s="177"/>
      <c r="FM21" s="177"/>
      <c r="FN21" s="177"/>
      <c r="FO21" s="177"/>
      <c r="FP21" s="177"/>
      <c r="FQ21" s="177"/>
      <c r="FR21" s="177"/>
      <c r="FS21" s="177"/>
      <c r="FT21" s="177"/>
      <c r="FU21" s="177"/>
      <c r="FV21" s="177"/>
      <c r="FW21" s="177"/>
      <c r="FX21" s="177"/>
      <c r="FY21" s="177"/>
      <c r="FZ21" s="177"/>
      <c r="GA21" s="177"/>
      <c r="GB21" s="177"/>
      <c r="GC21" s="177"/>
      <c r="GD21" s="177"/>
      <c r="GE21" s="177"/>
      <c r="GF21" s="177"/>
      <c r="GG21" s="177"/>
      <c r="GH21" s="177"/>
      <c r="GI21" s="177"/>
      <c r="GJ21" s="177"/>
      <c r="GK21" s="177"/>
      <c r="GL21" s="177"/>
      <c r="GM21" s="177"/>
      <c r="GN21" s="177"/>
      <c r="GO21" s="177"/>
      <c r="GP21" s="177"/>
      <c r="GQ21" s="177"/>
      <c r="GR21" s="177"/>
      <c r="GS21" s="177"/>
      <c r="GT21" s="177"/>
      <c r="GU21" s="177"/>
      <c r="GV21" s="177"/>
      <c r="GW21" s="177"/>
      <c r="GX21" s="177"/>
      <c r="GY21" s="177"/>
      <c r="GZ21" s="177"/>
      <c r="HA21" s="177"/>
      <c r="HB21" s="177"/>
      <c r="HC21" s="177"/>
      <c r="HD21" s="177"/>
      <c r="HE21" s="177"/>
      <c r="HF21" s="177"/>
      <c r="HG21" s="177"/>
      <c r="HH21" s="177"/>
      <c r="HI21" s="177"/>
      <c r="HJ21" s="177"/>
      <c r="HK21" s="177"/>
      <c r="HL21" s="177"/>
      <c r="HM21" s="177"/>
      <c r="HN21" s="177"/>
      <c r="HO21" s="177"/>
      <c r="HP21" s="177"/>
      <c r="HQ21" s="177"/>
      <c r="HR21" s="177"/>
      <c r="HS21" s="177"/>
      <c r="HT21" s="177"/>
      <c r="HU21" s="177"/>
      <c r="HV21" s="177"/>
      <c r="HW21" s="177"/>
      <c r="HX21" s="177"/>
      <c r="HY21" s="177"/>
      <c r="HZ21" s="177"/>
      <c r="IA21" s="177"/>
      <c r="IB21" s="177"/>
      <c r="IC21" s="177"/>
      <c r="ID21" s="177"/>
      <c r="IE21" s="177"/>
      <c r="IF21" s="177"/>
      <c r="IG21" s="177"/>
      <c r="IH21" s="177"/>
      <c r="II21" s="177"/>
      <c r="IJ21" s="177"/>
      <c r="IK21" s="177"/>
      <c r="IL21" s="177"/>
      <c r="IM21" s="177"/>
      <c r="IN21" s="177"/>
      <c r="IO21" s="177"/>
      <c r="IP21" s="177"/>
      <c r="IQ21" s="177"/>
      <c r="IR21" s="177"/>
      <c r="IS21" s="177"/>
    </row>
    <row r="22" spans="1:253" s="150" customFormat="1" ht="24.75" customHeight="1">
      <c r="A22" s="200" t="s">
        <v>1609</v>
      </c>
      <c r="B22" s="203"/>
      <c r="C22" s="204"/>
      <c r="D22" s="205"/>
      <c r="E22" s="142"/>
      <c r="F22" s="222"/>
      <c r="G22" s="142"/>
      <c r="H22" s="220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7"/>
      <c r="DE22" s="177"/>
      <c r="DF22" s="177"/>
      <c r="DG22" s="177"/>
      <c r="DH22" s="177"/>
      <c r="DI22" s="177"/>
      <c r="DJ22" s="177"/>
      <c r="DK22" s="177"/>
      <c r="DL22" s="177"/>
      <c r="DM22" s="177"/>
      <c r="DN22" s="177"/>
      <c r="DO22" s="177"/>
      <c r="DP22" s="177"/>
      <c r="DQ22" s="177"/>
      <c r="DR22" s="177"/>
      <c r="DS22" s="177"/>
      <c r="DT22" s="177"/>
      <c r="DU22" s="177"/>
      <c r="DV22" s="177"/>
      <c r="DW22" s="177"/>
      <c r="DX22" s="177"/>
      <c r="DY22" s="177"/>
      <c r="DZ22" s="177"/>
      <c r="EA22" s="177"/>
      <c r="EB22" s="177"/>
      <c r="EC22" s="177"/>
      <c r="ED22" s="177"/>
      <c r="EE22" s="177"/>
      <c r="EF22" s="177"/>
      <c r="EG22" s="177"/>
      <c r="EH22" s="177"/>
      <c r="EI22" s="177"/>
      <c r="EJ22" s="177"/>
      <c r="EK22" s="177"/>
      <c r="EL22" s="177"/>
      <c r="EM22" s="177"/>
      <c r="EN22" s="177"/>
      <c r="EO22" s="177"/>
      <c r="EP22" s="177"/>
      <c r="EQ22" s="177"/>
      <c r="ER22" s="177"/>
      <c r="ES22" s="177"/>
      <c r="ET22" s="177"/>
      <c r="EU22" s="177"/>
      <c r="EV22" s="177"/>
      <c r="EW22" s="177"/>
      <c r="EX22" s="177"/>
      <c r="EY22" s="177"/>
      <c r="EZ22" s="177"/>
      <c r="FA22" s="177"/>
      <c r="FB22" s="177"/>
      <c r="FC22" s="177"/>
      <c r="FD22" s="177"/>
      <c r="FE22" s="177"/>
      <c r="FF22" s="177"/>
      <c r="FG22" s="177"/>
      <c r="FH22" s="177"/>
      <c r="FI22" s="177"/>
      <c r="FJ22" s="177"/>
      <c r="FK22" s="177"/>
      <c r="FL22" s="177"/>
      <c r="FM22" s="177"/>
      <c r="FN22" s="177"/>
      <c r="FO22" s="177"/>
      <c r="FP22" s="177"/>
      <c r="FQ22" s="177"/>
      <c r="FR22" s="177"/>
      <c r="FS22" s="177"/>
      <c r="FT22" s="177"/>
      <c r="FU22" s="177"/>
      <c r="FV22" s="177"/>
      <c r="FW22" s="177"/>
      <c r="FX22" s="177"/>
      <c r="FY22" s="177"/>
      <c r="FZ22" s="177"/>
      <c r="GA22" s="177"/>
      <c r="GB22" s="177"/>
      <c r="GC22" s="177"/>
      <c r="GD22" s="177"/>
      <c r="GE22" s="177"/>
      <c r="GF22" s="177"/>
      <c r="GG22" s="177"/>
      <c r="GH22" s="177"/>
      <c r="GI22" s="177"/>
      <c r="GJ22" s="177"/>
      <c r="GK22" s="177"/>
      <c r="GL22" s="177"/>
      <c r="GM22" s="177"/>
      <c r="GN22" s="177"/>
      <c r="GO22" s="177"/>
      <c r="GP22" s="177"/>
      <c r="GQ22" s="177"/>
      <c r="GR22" s="177"/>
      <c r="GS22" s="177"/>
      <c r="GT22" s="177"/>
      <c r="GU22" s="177"/>
      <c r="GV22" s="177"/>
      <c r="GW22" s="177"/>
      <c r="GX22" s="177"/>
      <c r="GY22" s="177"/>
      <c r="GZ22" s="177"/>
      <c r="HA22" s="177"/>
      <c r="HB22" s="177"/>
      <c r="HC22" s="177"/>
      <c r="HD22" s="177"/>
      <c r="HE22" s="177"/>
      <c r="HF22" s="177"/>
      <c r="HG22" s="177"/>
      <c r="HH22" s="177"/>
      <c r="HI22" s="177"/>
      <c r="HJ22" s="177"/>
      <c r="HK22" s="177"/>
      <c r="HL22" s="177"/>
      <c r="HM22" s="177"/>
      <c r="HN22" s="177"/>
      <c r="HO22" s="177"/>
      <c r="HP22" s="177"/>
      <c r="HQ22" s="177"/>
      <c r="HR22" s="177"/>
      <c r="HS22" s="177"/>
      <c r="HT22" s="177"/>
      <c r="HU22" s="177"/>
      <c r="HV22" s="177"/>
      <c r="HW22" s="177"/>
      <c r="HX22" s="177"/>
      <c r="HY22" s="177"/>
      <c r="HZ22" s="177"/>
      <c r="IA22" s="177"/>
      <c r="IB22" s="177"/>
      <c r="IC22" s="177"/>
      <c r="ID22" s="177"/>
      <c r="IE22" s="177"/>
      <c r="IF22" s="177"/>
      <c r="IG22" s="177"/>
      <c r="IH22" s="177"/>
      <c r="II22" s="177"/>
      <c r="IJ22" s="177"/>
      <c r="IK22" s="177"/>
      <c r="IL22" s="177"/>
      <c r="IM22" s="177"/>
      <c r="IN22" s="177"/>
      <c r="IO22" s="177"/>
      <c r="IP22" s="177"/>
      <c r="IQ22" s="177"/>
      <c r="IR22" s="177"/>
      <c r="IS22" s="177"/>
    </row>
    <row r="23" spans="1:253" s="150" customFormat="1" ht="24.75" customHeight="1">
      <c r="A23" s="200" t="s">
        <v>1610</v>
      </c>
      <c r="B23" s="206">
        <f aca="true" t="shared" si="1" ref="B23:F23">B24</f>
        <v>180</v>
      </c>
      <c r="C23" s="206">
        <f t="shared" si="1"/>
        <v>180</v>
      </c>
      <c r="D23" s="206">
        <f t="shared" si="1"/>
        <v>168</v>
      </c>
      <c r="E23" s="142">
        <f aca="true" t="shared" si="2" ref="E23:E25">D23/C23*100</f>
        <v>93.33333333333333</v>
      </c>
      <c r="F23" s="199">
        <f t="shared" si="1"/>
        <v>200</v>
      </c>
      <c r="G23" s="142">
        <f aca="true" t="shared" si="3" ref="G23:G25">(D23-F23)/F23*100</f>
        <v>-16</v>
      </c>
      <c r="H23" s="220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177"/>
      <c r="DG23" s="177"/>
      <c r="DH23" s="177"/>
      <c r="DI23" s="177"/>
      <c r="DJ23" s="177"/>
      <c r="DK23" s="177"/>
      <c r="DL23" s="177"/>
      <c r="DM23" s="177"/>
      <c r="DN23" s="177"/>
      <c r="DO23" s="177"/>
      <c r="DP23" s="177"/>
      <c r="DQ23" s="177"/>
      <c r="DR23" s="177"/>
      <c r="DS23" s="177"/>
      <c r="DT23" s="177"/>
      <c r="DU23" s="177"/>
      <c r="DV23" s="177"/>
      <c r="DW23" s="177"/>
      <c r="DX23" s="177"/>
      <c r="DY23" s="177"/>
      <c r="DZ23" s="177"/>
      <c r="EA23" s="177"/>
      <c r="EB23" s="177"/>
      <c r="EC23" s="177"/>
      <c r="ED23" s="177"/>
      <c r="EE23" s="177"/>
      <c r="EF23" s="177"/>
      <c r="EG23" s="177"/>
      <c r="EH23" s="177"/>
      <c r="EI23" s="177"/>
      <c r="EJ23" s="177"/>
      <c r="EK23" s="177"/>
      <c r="EL23" s="177"/>
      <c r="EM23" s="177"/>
      <c r="EN23" s="177"/>
      <c r="EO23" s="177"/>
      <c r="EP23" s="177"/>
      <c r="EQ23" s="177"/>
      <c r="ER23" s="177"/>
      <c r="ES23" s="177"/>
      <c r="ET23" s="177"/>
      <c r="EU23" s="177"/>
      <c r="EV23" s="177"/>
      <c r="EW23" s="177"/>
      <c r="EX23" s="177"/>
      <c r="EY23" s="177"/>
      <c r="EZ23" s="177"/>
      <c r="FA23" s="177"/>
      <c r="FB23" s="177"/>
      <c r="FC23" s="177"/>
      <c r="FD23" s="177"/>
      <c r="FE23" s="177"/>
      <c r="FF23" s="177"/>
      <c r="FG23" s="177"/>
      <c r="FH23" s="177"/>
      <c r="FI23" s="177"/>
      <c r="FJ23" s="177"/>
      <c r="FK23" s="177"/>
      <c r="FL23" s="177"/>
      <c r="FM23" s="177"/>
      <c r="FN23" s="177"/>
      <c r="FO23" s="177"/>
      <c r="FP23" s="177"/>
      <c r="FQ23" s="177"/>
      <c r="FR23" s="177"/>
      <c r="FS23" s="177"/>
      <c r="FT23" s="177"/>
      <c r="FU23" s="177"/>
      <c r="FV23" s="177"/>
      <c r="FW23" s="177"/>
      <c r="FX23" s="177"/>
      <c r="FY23" s="177"/>
      <c r="FZ23" s="177"/>
      <c r="GA23" s="177"/>
      <c r="GB23" s="177"/>
      <c r="GC23" s="177"/>
      <c r="GD23" s="177"/>
      <c r="GE23" s="177"/>
      <c r="GF23" s="177"/>
      <c r="GG23" s="177"/>
      <c r="GH23" s="177"/>
      <c r="GI23" s="177"/>
      <c r="GJ23" s="177"/>
      <c r="GK23" s="177"/>
      <c r="GL23" s="177"/>
      <c r="GM23" s="177"/>
      <c r="GN23" s="177"/>
      <c r="GO23" s="177"/>
      <c r="GP23" s="177"/>
      <c r="GQ23" s="177"/>
      <c r="GR23" s="177"/>
      <c r="GS23" s="177"/>
      <c r="GT23" s="177"/>
      <c r="GU23" s="177"/>
      <c r="GV23" s="177"/>
      <c r="GW23" s="177"/>
      <c r="GX23" s="177"/>
      <c r="GY23" s="177"/>
      <c r="GZ23" s="177"/>
      <c r="HA23" s="177"/>
      <c r="HB23" s="177"/>
      <c r="HC23" s="177"/>
      <c r="HD23" s="177"/>
      <c r="HE23" s="177"/>
      <c r="HF23" s="177"/>
      <c r="HG23" s="177"/>
      <c r="HH23" s="177"/>
      <c r="HI23" s="177"/>
      <c r="HJ23" s="177"/>
      <c r="HK23" s="177"/>
      <c r="HL23" s="177"/>
      <c r="HM23" s="177"/>
      <c r="HN23" s="177"/>
      <c r="HO23" s="177"/>
      <c r="HP23" s="177"/>
      <c r="HQ23" s="177"/>
      <c r="HR23" s="177"/>
      <c r="HS23" s="177"/>
      <c r="HT23" s="177"/>
      <c r="HU23" s="177"/>
      <c r="HV23" s="177"/>
      <c r="HW23" s="177"/>
      <c r="HX23" s="177"/>
      <c r="HY23" s="177"/>
      <c r="HZ23" s="177"/>
      <c r="IA23" s="177"/>
      <c r="IB23" s="177"/>
      <c r="IC23" s="177"/>
      <c r="ID23" s="177"/>
      <c r="IE23" s="177"/>
      <c r="IF23" s="177"/>
      <c r="IG23" s="177"/>
      <c r="IH23" s="177"/>
      <c r="II23" s="177"/>
      <c r="IJ23" s="177"/>
      <c r="IK23" s="177"/>
      <c r="IL23" s="177"/>
      <c r="IM23" s="177"/>
      <c r="IN23" s="177"/>
      <c r="IO23" s="177"/>
      <c r="IP23" s="177"/>
      <c r="IQ23" s="177"/>
      <c r="IR23" s="177"/>
      <c r="IS23" s="177"/>
    </row>
    <row r="24" spans="1:253" s="151" customFormat="1" ht="24.75" customHeight="1">
      <c r="A24" s="207" t="s">
        <v>1611</v>
      </c>
      <c r="B24" s="208">
        <v>180</v>
      </c>
      <c r="C24" s="208">
        <v>180</v>
      </c>
      <c r="D24" s="208">
        <v>168</v>
      </c>
      <c r="E24" s="142">
        <f t="shared" si="2"/>
        <v>93.33333333333333</v>
      </c>
      <c r="F24" s="199">
        <v>200</v>
      </c>
      <c r="G24" s="142">
        <f t="shared" si="3"/>
        <v>-16</v>
      </c>
      <c r="H24" s="14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  <c r="DD24" s="175"/>
      <c r="DE24" s="175"/>
      <c r="DF24" s="175"/>
      <c r="DG24" s="175"/>
      <c r="DH24" s="175"/>
      <c r="DI24" s="175"/>
      <c r="DJ24" s="175"/>
      <c r="DK24" s="175"/>
      <c r="DL24" s="175"/>
      <c r="DM24" s="175"/>
      <c r="DN24" s="175"/>
      <c r="DO24" s="175"/>
      <c r="DP24" s="175"/>
      <c r="DQ24" s="175"/>
      <c r="DR24" s="175"/>
      <c r="DS24" s="175"/>
      <c r="DT24" s="175"/>
      <c r="DU24" s="175"/>
      <c r="DV24" s="175"/>
      <c r="DW24" s="175"/>
      <c r="DX24" s="175"/>
      <c r="DY24" s="175"/>
      <c r="DZ24" s="175"/>
      <c r="EA24" s="175"/>
      <c r="EB24" s="175"/>
      <c r="EC24" s="175"/>
      <c r="ED24" s="175"/>
      <c r="EE24" s="175"/>
      <c r="EF24" s="175"/>
      <c r="EG24" s="175"/>
      <c r="EH24" s="175"/>
      <c r="EI24" s="175"/>
      <c r="EJ24" s="175"/>
      <c r="EK24" s="175"/>
      <c r="EL24" s="175"/>
      <c r="EM24" s="175"/>
      <c r="EN24" s="175"/>
      <c r="EO24" s="175"/>
      <c r="EP24" s="175"/>
      <c r="EQ24" s="175"/>
      <c r="ER24" s="175"/>
      <c r="ES24" s="175"/>
      <c r="ET24" s="175"/>
      <c r="EU24" s="175"/>
      <c r="EV24" s="175"/>
      <c r="EW24" s="175"/>
      <c r="EX24" s="175"/>
      <c r="EY24" s="175"/>
      <c r="EZ24" s="175"/>
      <c r="FA24" s="175"/>
      <c r="FB24" s="175"/>
      <c r="FC24" s="175"/>
      <c r="FD24" s="175"/>
      <c r="FE24" s="175"/>
      <c r="FF24" s="175"/>
      <c r="FG24" s="175"/>
      <c r="FH24" s="175"/>
      <c r="FI24" s="175"/>
      <c r="FJ24" s="175"/>
      <c r="FK24" s="175"/>
      <c r="FL24" s="175"/>
      <c r="FM24" s="175"/>
      <c r="FN24" s="175"/>
      <c r="FO24" s="175"/>
      <c r="FP24" s="175"/>
      <c r="FQ24" s="175"/>
      <c r="FR24" s="175"/>
      <c r="FS24" s="175"/>
      <c r="FT24" s="175"/>
      <c r="FU24" s="175"/>
      <c r="FV24" s="175"/>
      <c r="FW24" s="175"/>
      <c r="FX24" s="175"/>
      <c r="FY24" s="175"/>
      <c r="FZ24" s="175"/>
      <c r="GA24" s="175"/>
      <c r="GB24" s="175"/>
      <c r="GC24" s="175"/>
      <c r="GD24" s="175"/>
      <c r="GE24" s="175"/>
      <c r="GF24" s="175"/>
      <c r="GG24" s="175"/>
      <c r="GH24" s="175"/>
      <c r="GI24" s="175"/>
      <c r="GJ24" s="175"/>
      <c r="GK24" s="175"/>
      <c r="GL24" s="175"/>
      <c r="GM24" s="175"/>
      <c r="GN24" s="175"/>
      <c r="GO24" s="175"/>
      <c r="GP24" s="175"/>
      <c r="GQ24" s="175"/>
      <c r="GR24" s="175"/>
      <c r="GS24" s="175"/>
      <c r="GT24" s="175"/>
      <c r="GU24" s="175"/>
      <c r="GV24" s="175"/>
      <c r="GW24" s="175"/>
      <c r="GX24" s="175"/>
      <c r="GY24" s="175"/>
      <c r="GZ24" s="175"/>
      <c r="HA24" s="175"/>
      <c r="HB24" s="175"/>
      <c r="HC24" s="175"/>
      <c r="HD24" s="175"/>
      <c r="HE24" s="175"/>
      <c r="HF24" s="175"/>
      <c r="HG24" s="175"/>
      <c r="HH24" s="175"/>
      <c r="HI24" s="175"/>
      <c r="HJ24" s="175"/>
      <c r="HK24" s="175"/>
      <c r="HL24" s="175"/>
      <c r="HM24" s="175"/>
      <c r="HN24" s="175"/>
      <c r="HO24" s="175"/>
      <c r="HP24" s="175"/>
      <c r="HQ24" s="175"/>
      <c r="HR24" s="175"/>
      <c r="HS24" s="175"/>
      <c r="HT24" s="175"/>
      <c r="HU24" s="175"/>
      <c r="HV24" s="175"/>
      <c r="HW24" s="175"/>
      <c r="HX24" s="175"/>
      <c r="HY24" s="175"/>
      <c r="HZ24" s="175"/>
      <c r="IA24" s="175"/>
      <c r="IB24" s="175"/>
      <c r="IC24" s="175"/>
      <c r="ID24" s="175"/>
      <c r="IE24" s="175"/>
      <c r="IF24" s="175"/>
      <c r="IG24" s="175"/>
      <c r="IH24" s="175"/>
      <c r="II24" s="175"/>
      <c r="IJ24" s="175"/>
      <c r="IK24" s="175"/>
      <c r="IL24" s="175"/>
      <c r="IM24" s="175"/>
      <c r="IN24" s="175"/>
      <c r="IO24" s="175"/>
      <c r="IP24" s="175"/>
      <c r="IQ24" s="175"/>
      <c r="IR24" s="175"/>
      <c r="IS24" s="175"/>
    </row>
    <row r="25" spans="1:253" s="187" customFormat="1" ht="22.5" customHeight="1">
      <c r="A25" s="209" t="s">
        <v>1612</v>
      </c>
      <c r="B25" s="210">
        <f aca="true" t="shared" si="4" ref="B25:F25">B5</f>
        <v>180</v>
      </c>
      <c r="C25" s="210">
        <f t="shared" si="4"/>
        <v>180</v>
      </c>
      <c r="D25" s="210">
        <f t="shared" si="4"/>
        <v>168</v>
      </c>
      <c r="E25" s="147">
        <f t="shared" si="2"/>
        <v>93.33333333333333</v>
      </c>
      <c r="F25" s="224">
        <f t="shared" si="4"/>
        <v>200</v>
      </c>
      <c r="G25" s="142">
        <f t="shared" si="3"/>
        <v>-16</v>
      </c>
      <c r="H25" s="22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  <c r="DA25" s="175"/>
      <c r="DB25" s="175"/>
      <c r="DC25" s="175"/>
      <c r="DD25" s="175"/>
      <c r="DE25" s="175"/>
      <c r="DF25" s="175"/>
      <c r="DG25" s="175"/>
      <c r="DH25" s="175"/>
      <c r="DI25" s="175"/>
      <c r="DJ25" s="175"/>
      <c r="DK25" s="175"/>
      <c r="DL25" s="175"/>
      <c r="DM25" s="175"/>
      <c r="DN25" s="175"/>
      <c r="DO25" s="175"/>
      <c r="DP25" s="175"/>
      <c r="DQ25" s="175"/>
      <c r="DR25" s="175"/>
      <c r="DS25" s="175"/>
      <c r="DT25" s="175"/>
      <c r="DU25" s="175"/>
      <c r="DV25" s="175"/>
      <c r="DW25" s="175"/>
      <c r="DX25" s="175"/>
      <c r="DY25" s="175"/>
      <c r="DZ25" s="175"/>
      <c r="EA25" s="175"/>
      <c r="EB25" s="175"/>
      <c r="EC25" s="175"/>
      <c r="ED25" s="175"/>
      <c r="EE25" s="175"/>
      <c r="EF25" s="175"/>
      <c r="EG25" s="175"/>
      <c r="EH25" s="175"/>
      <c r="EI25" s="175"/>
      <c r="EJ25" s="175"/>
      <c r="EK25" s="175"/>
      <c r="EL25" s="175"/>
      <c r="EM25" s="175"/>
      <c r="EN25" s="175"/>
      <c r="EO25" s="175"/>
      <c r="EP25" s="175"/>
      <c r="EQ25" s="175"/>
      <c r="ER25" s="175"/>
      <c r="ES25" s="175"/>
      <c r="ET25" s="175"/>
      <c r="EU25" s="175"/>
      <c r="EV25" s="175"/>
      <c r="EW25" s="175"/>
      <c r="EX25" s="175"/>
      <c r="EY25" s="175"/>
      <c r="EZ25" s="175"/>
      <c r="FA25" s="175"/>
      <c r="FB25" s="175"/>
      <c r="FC25" s="175"/>
      <c r="FD25" s="175"/>
      <c r="FE25" s="175"/>
      <c r="FF25" s="175"/>
      <c r="FG25" s="175"/>
      <c r="FH25" s="175"/>
      <c r="FI25" s="175"/>
      <c r="FJ25" s="175"/>
      <c r="FK25" s="175"/>
      <c r="FL25" s="175"/>
      <c r="FM25" s="175"/>
      <c r="FN25" s="175"/>
      <c r="FO25" s="175"/>
      <c r="FP25" s="175"/>
      <c r="FQ25" s="175"/>
      <c r="FR25" s="175"/>
      <c r="FS25" s="175"/>
      <c r="FT25" s="175"/>
      <c r="FU25" s="175"/>
      <c r="FV25" s="175"/>
      <c r="FW25" s="175"/>
      <c r="FX25" s="175"/>
      <c r="FY25" s="175"/>
      <c r="FZ25" s="175"/>
      <c r="GA25" s="175"/>
      <c r="GB25" s="175"/>
      <c r="GC25" s="175"/>
      <c r="GD25" s="175"/>
      <c r="GE25" s="175"/>
      <c r="GF25" s="175"/>
      <c r="GG25" s="175"/>
      <c r="GH25" s="175"/>
      <c r="GI25" s="175"/>
      <c r="GJ25" s="175"/>
      <c r="GK25" s="175"/>
      <c r="GL25" s="175"/>
      <c r="GM25" s="175"/>
      <c r="GN25" s="175"/>
      <c r="GO25" s="175"/>
      <c r="GP25" s="175"/>
      <c r="GQ25" s="175"/>
      <c r="GR25" s="175"/>
      <c r="GS25" s="175"/>
      <c r="GT25" s="175"/>
      <c r="GU25" s="175"/>
      <c r="GV25" s="175"/>
      <c r="GW25" s="175"/>
      <c r="GX25" s="175"/>
      <c r="GY25" s="175"/>
      <c r="GZ25" s="175"/>
      <c r="HA25" s="175"/>
      <c r="HB25" s="175"/>
      <c r="HC25" s="175"/>
      <c r="HD25" s="175"/>
      <c r="HE25" s="175"/>
      <c r="HF25" s="175"/>
      <c r="HG25" s="175"/>
      <c r="HH25" s="175"/>
      <c r="HI25" s="175"/>
      <c r="HJ25" s="175"/>
      <c r="HK25" s="175"/>
      <c r="HL25" s="175"/>
      <c r="HM25" s="175"/>
      <c r="HN25" s="175"/>
      <c r="HO25" s="175"/>
      <c r="HP25" s="175"/>
      <c r="HQ25" s="175"/>
      <c r="HR25" s="175"/>
      <c r="HS25" s="175"/>
      <c r="HT25" s="175"/>
      <c r="HU25" s="175"/>
      <c r="HV25" s="175"/>
      <c r="HW25" s="175"/>
      <c r="HX25" s="175"/>
      <c r="HY25" s="175"/>
      <c r="HZ25" s="175"/>
      <c r="IA25" s="175"/>
      <c r="IB25" s="175"/>
      <c r="IC25" s="175"/>
      <c r="ID25" s="175"/>
      <c r="IE25" s="175"/>
      <c r="IF25" s="175"/>
      <c r="IG25" s="175"/>
      <c r="IH25" s="175"/>
      <c r="II25" s="175"/>
      <c r="IJ25" s="175"/>
      <c r="IK25" s="175"/>
      <c r="IL25" s="175"/>
      <c r="IM25" s="175"/>
      <c r="IN25" s="175"/>
      <c r="IO25" s="175"/>
      <c r="IP25" s="175"/>
      <c r="IQ25" s="175"/>
      <c r="IR25" s="175"/>
      <c r="IS25" s="175"/>
    </row>
    <row r="26" spans="1:7" s="150" customFormat="1" ht="22.5" customHeight="1">
      <c r="A26" s="211"/>
      <c r="B26" s="212"/>
      <c r="C26" s="212"/>
      <c r="D26" s="212"/>
      <c r="E26" s="212"/>
      <c r="F26" s="226"/>
      <c r="G26" s="226"/>
    </row>
    <row r="27" spans="1:7" s="150" customFormat="1" ht="22.5" customHeight="1">
      <c r="A27" s="211"/>
      <c r="B27" s="212"/>
      <c r="C27" s="212"/>
      <c r="D27" s="212"/>
      <c r="E27" s="212"/>
      <c r="F27" s="226"/>
      <c r="G27" s="226"/>
    </row>
    <row r="28" spans="1:7" s="150" customFormat="1" ht="22.5" customHeight="1">
      <c r="A28" s="211"/>
      <c r="B28" s="212"/>
      <c r="C28" s="212"/>
      <c r="D28" s="212"/>
      <c r="E28" s="212"/>
      <c r="F28" s="226"/>
      <c r="G28" s="226"/>
    </row>
    <row r="29" spans="1:5" ht="22.5" customHeight="1">
      <c r="A29" s="213"/>
      <c r="B29" s="214"/>
      <c r="C29" s="214"/>
      <c r="D29" s="214"/>
      <c r="E29" s="212"/>
    </row>
    <row r="30" spans="1:5" ht="22.5" customHeight="1">
      <c r="A30" s="211"/>
      <c r="B30" s="214"/>
      <c r="C30" s="214"/>
      <c r="D30" s="214"/>
      <c r="E30" s="212"/>
    </row>
    <row r="31" spans="1:5" ht="22.5" customHeight="1">
      <c r="A31" s="211"/>
      <c r="B31" s="212"/>
      <c r="C31" s="212"/>
      <c r="D31" s="212"/>
      <c r="E31" s="212"/>
    </row>
    <row r="32" spans="1:5" ht="22.5" customHeight="1">
      <c r="A32" s="211"/>
      <c r="B32" s="212"/>
      <c r="C32" s="212"/>
      <c r="D32" s="212"/>
      <c r="E32" s="212"/>
    </row>
    <row r="33" spans="1:5" ht="22.5" customHeight="1">
      <c r="A33" s="211"/>
      <c r="B33" s="212"/>
      <c r="C33" s="212"/>
      <c r="D33" s="214"/>
      <c r="E33" s="212"/>
    </row>
    <row r="34" spans="1:5" ht="22.5" customHeight="1">
      <c r="A34" s="211"/>
      <c r="B34" s="212"/>
      <c r="C34" s="212"/>
      <c r="D34" s="212"/>
      <c r="E34" s="212"/>
    </row>
    <row r="35" spans="1:5" ht="22.5" customHeight="1">
      <c r="A35" s="213"/>
      <c r="B35" s="212"/>
      <c r="C35" s="212"/>
      <c r="D35" s="214"/>
      <c r="E35" s="212"/>
    </row>
    <row r="36" spans="1:5" ht="22.5" customHeight="1">
      <c r="A36" s="211"/>
      <c r="B36" s="212"/>
      <c r="C36" s="212"/>
      <c r="D36" s="214"/>
      <c r="E36" s="212"/>
    </row>
    <row r="37" spans="1:5" ht="22.5" customHeight="1">
      <c r="A37" s="211"/>
      <c r="B37" s="212"/>
      <c r="C37" s="212"/>
      <c r="D37" s="212"/>
      <c r="E37" s="212"/>
    </row>
    <row r="38" spans="1:5" ht="22.5" customHeight="1">
      <c r="A38" s="211"/>
      <c r="B38" s="212"/>
      <c r="C38" s="212"/>
      <c r="D38" s="212"/>
      <c r="E38" s="212"/>
    </row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</sheetData>
  <sheetProtection/>
  <mergeCells count="1">
    <mergeCell ref="A2:H2"/>
  </mergeCells>
  <printOptions horizontalCentered="1"/>
  <pageMargins left="0.23999999999999996" right="0.2" top="0.71" bottom="0.7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30"/>
  <sheetViews>
    <sheetView showGridLines="0" showZeros="0" workbookViewId="0" topLeftCell="A1">
      <pane xSplit="1" ySplit="4" topLeftCell="B5" activePane="bottomRight" state="frozen"/>
      <selection pane="bottomRight" activeCell="F29" sqref="F29"/>
    </sheetView>
  </sheetViews>
  <sheetFormatPr defaultColWidth="9.00390625" defaultRowHeight="14.25"/>
  <cols>
    <col min="1" max="1" width="36.875" style="479" customWidth="1"/>
    <col min="2" max="2" width="11.875" style="480" customWidth="1"/>
    <col min="3" max="4" width="10.75390625" style="480" customWidth="1"/>
    <col min="5" max="5" width="9.50390625" style="480" customWidth="1"/>
    <col min="6" max="6" width="11.50390625" style="480" customWidth="1"/>
    <col min="7" max="7" width="9.50390625" style="480" customWidth="1"/>
    <col min="8" max="8" width="9.50390625" style="479" customWidth="1"/>
    <col min="9" max="253" width="9.00390625" style="380" customWidth="1"/>
  </cols>
  <sheetData>
    <row r="1" ht="35.25" customHeight="1">
      <c r="A1" s="481" t="s">
        <v>32</v>
      </c>
    </row>
    <row r="2" spans="1:8" ht="54" customHeight="1">
      <c r="A2" s="530" t="s">
        <v>33</v>
      </c>
      <c r="B2" s="530"/>
      <c r="C2" s="530"/>
      <c r="D2" s="530"/>
      <c r="E2" s="530"/>
      <c r="F2" s="530"/>
      <c r="G2" s="530"/>
      <c r="H2" s="530"/>
    </row>
    <row r="3" spans="1:12" ht="16.5" customHeight="1">
      <c r="A3" s="505"/>
      <c r="B3" s="486"/>
      <c r="C3" s="506"/>
      <c r="D3" s="506"/>
      <c r="E3" s="506"/>
      <c r="F3" s="502"/>
      <c r="G3" s="533" t="s">
        <v>34</v>
      </c>
      <c r="H3" s="534"/>
      <c r="K3" s="538"/>
      <c r="L3" s="538"/>
    </row>
    <row r="4" spans="1:8" s="528" customFormat="1" ht="24.75" customHeight="1">
      <c r="A4" s="531" t="s">
        <v>35</v>
      </c>
      <c r="B4" s="106" t="s">
        <v>36</v>
      </c>
      <c r="C4" s="106" t="s">
        <v>37</v>
      </c>
      <c r="D4" s="141" t="s">
        <v>38</v>
      </c>
      <c r="E4" s="141" t="s">
        <v>39</v>
      </c>
      <c r="F4" s="141" t="s">
        <v>40</v>
      </c>
      <c r="G4" s="141" t="s">
        <v>41</v>
      </c>
      <c r="H4" s="238" t="s">
        <v>42</v>
      </c>
    </row>
    <row r="5" spans="1:253" s="529" customFormat="1" ht="24.75" customHeight="1">
      <c r="A5" s="467" t="s">
        <v>43</v>
      </c>
      <c r="B5" s="391">
        <f aca="true" t="shared" si="0" ref="B5:F5">SUM(B6:B21)</f>
        <v>16823</v>
      </c>
      <c r="C5" s="391">
        <f t="shared" si="0"/>
        <v>16823</v>
      </c>
      <c r="D5" s="391">
        <f t="shared" si="0"/>
        <v>16816</v>
      </c>
      <c r="E5" s="147">
        <f>D5/C5*100</f>
        <v>99.95839029899543</v>
      </c>
      <c r="F5" s="391">
        <f t="shared" si="0"/>
        <v>16154</v>
      </c>
      <c r="G5" s="147">
        <f>(D5-F5)/F5*100</f>
        <v>4.098056208988486</v>
      </c>
      <c r="H5" s="535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79"/>
      <c r="AQ5" s="379"/>
      <c r="AR5" s="379"/>
      <c r="AS5" s="379"/>
      <c r="AT5" s="379"/>
      <c r="AU5" s="379"/>
      <c r="AV5" s="379"/>
      <c r="AW5" s="379"/>
      <c r="AX5" s="379"/>
      <c r="AY5" s="379"/>
      <c r="AZ5" s="379"/>
      <c r="BA5" s="379"/>
      <c r="BB5" s="379"/>
      <c r="BC5" s="379"/>
      <c r="BD5" s="379"/>
      <c r="BE5" s="379"/>
      <c r="BF5" s="379"/>
      <c r="BG5" s="379"/>
      <c r="BH5" s="379"/>
      <c r="BI5" s="379"/>
      <c r="BJ5" s="379"/>
      <c r="BK5" s="379"/>
      <c r="BL5" s="379"/>
      <c r="BM5" s="379"/>
      <c r="BN5" s="379"/>
      <c r="BO5" s="379"/>
      <c r="BP5" s="379"/>
      <c r="BQ5" s="379"/>
      <c r="BR5" s="379"/>
      <c r="BS5" s="379"/>
      <c r="BT5" s="379"/>
      <c r="BU5" s="379"/>
      <c r="BV5" s="379"/>
      <c r="BW5" s="379"/>
      <c r="BX5" s="379"/>
      <c r="BY5" s="379"/>
      <c r="BZ5" s="379"/>
      <c r="CA5" s="379"/>
      <c r="CB5" s="379"/>
      <c r="CC5" s="379"/>
      <c r="CD5" s="379"/>
      <c r="CE5" s="379"/>
      <c r="CF5" s="379"/>
      <c r="CG5" s="379"/>
      <c r="CH5" s="379"/>
      <c r="CI5" s="379"/>
      <c r="CJ5" s="379"/>
      <c r="CK5" s="379"/>
      <c r="CL5" s="379"/>
      <c r="CM5" s="379"/>
      <c r="CN5" s="379"/>
      <c r="CO5" s="379"/>
      <c r="CP5" s="379"/>
      <c r="CQ5" s="379"/>
      <c r="CR5" s="379"/>
      <c r="CS5" s="379"/>
      <c r="CT5" s="379"/>
      <c r="CU5" s="379"/>
      <c r="CV5" s="379"/>
      <c r="CW5" s="379"/>
      <c r="CX5" s="379"/>
      <c r="CY5" s="379"/>
      <c r="CZ5" s="379"/>
      <c r="DA5" s="379"/>
      <c r="DB5" s="379"/>
      <c r="DC5" s="379"/>
      <c r="DD5" s="379"/>
      <c r="DE5" s="379"/>
      <c r="DF5" s="379"/>
      <c r="DG5" s="379"/>
      <c r="DH5" s="379"/>
      <c r="DI5" s="379"/>
      <c r="DJ5" s="379"/>
      <c r="DK5" s="379"/>
      <c r="DL5" s="379"/>
      <c r="DM5" s="379"/>
      <c r="DN5" s="379"/>
      <c r="DO5" s="379"/>
      <c r="DP5" s="379"/>
      <c r="DQ5" s="379"/>
      <c r="DR5" s="379"/>
      <c r="DS5" s="379"/>
      <c r="DT5" s="379"/>
      <c r="DU5" s="379"/>
      <c r="DV5" s="379"/>
      <c r="DW5" s="379"/>
      <c r="DX5" s="379"/>
      <c r="DY5" s="379"/>
      <c r="DZ5" s="379"/>
      <c r="EA5" s="379"/>
      <c r="EB5" s="379"/>
      <c r="EC5" s="379"/>
      <c r="ED5" s="379"/>
      <c r="EE5" s="379"/>
      <c r="EF5" s="379"/>
      <c r="EG5" s="379"/>
      <c r="EH5" s="379"/>
      <c r="EI5" s="379"/>
      <c r="EJ5" s="379"/>
      <c r="EK5" s="379"/>
      <c r="EL5" s="379"/>
      <c r="EM5" s="379"/>
      <c r="EN5" s="379"/>
      <c r="EO5" s="379"/>
      <c r="EP5" s="379"/>
      <c r="EQ5" s="379"/>
      <c r="ER5" s="379"/>
      <c r="ES5" s="379"/>
      <c r="ET5" s="379"/>
      <c r="EU5" s="379"/>
      <c r="EV5" s="379"/>
      <c r="EW5" s="379"/>
      <c r="EX5" s="379"/>
      <c r="EY5" s="379"/>
      <c r="EZ5" s="379"/>
      <c r="FA5" s="379"/>
      <c r="FB5" s="379"/>
      <c r="FC5" s="379"/>
      <c r="FD5" s="379"/>
      <c r="FE5" s="379"/>
      <c r="FF5" s="379"/>
      <c r="FG5" s="379"/>
      <c r="FH5" s="379"/>
      <c r="FI5" s="379"/>
      <c r="FJ5" s="379"/>
      <c r="FK5" s="379"/>
      <c r="FL5" s="379"/>
      <c r="FM5" s="379"/>
      <c r="FN5" s="379"/>
      <c r="FO5" s="379"/>
      <c r="FP5" s="379"/>
      <c r="FQ5" s="379"/>
      <c r="FR5" s="379"/>
      <c r="FS5" s="379"/>
      <c r="FT5" s="379"/>
      <c r="FU5" s="379"/>
      <c r="FV5" s="379"/>
      <c r="FW5" s="379"/>
      <c r="FX5" s="379"/>
      <c r="FY5" s="379"/>
      <c r="FZ5" s="379"/>
      <c r="GA5" s="379"/>
      <c r="GB5" s="379"/>
      <c r="GC5" s="379"/>
      <c r="GD5" s="379"/>
      <c r="GE5" s="379"/>
      <c r="GF5" s="379"/>
      <c r="GG5" s="379"/>
      <c r="GH5" s="379"/>
      <c r="GI5" s="379"/>
      <c r="GJ5" s="379"/>
      <c r="GK5" s="379"/>
      <c r="GL5" s="379"/>
      <c r="GM5" s="379"/>
      <c r="GN5" s="379"/>
      <c r="GO5" s="379"/>
      <c r="GP5" s="379"/>
      <c r="GQ5" s="379"/>
      <c r="GR5" s="379"/>
      <c r="GS5" s="379"/>
      <c r="GT5" s="379"/>
      <c r="GU5" s="379"/>
      <c r="GV5" s="379"/>
      <c r="GW5" s="379"/>
      <c r="GX5" s="379"/>
      <c r="GY5" s="379"/>
      <c r="GZ5" s="379"/>
      <c r="HA5" s="379"/>
      <c r="HB5" s="379"/>
      <c r="HC5" s="379"/>
      <c r="HD5" s="379"/>
      <c r="HE5" s="379"/>
      <c r="HF5" s="379"/>
      <c r="HG5" s="379"/>
      <c r="HH5" s="379"/>
      <c r="HI5" s="379"/>
      <c r="HJ5" s="379"/>
      <c r="HK5" s="379"/>
      <c r="HL5" s="379"/>
      <c r="HM5" s="379"/>
      <c r="HN5" s="379"/>
      <c r="HO5" s="379"/>
      <c r="HP5" s="379"/>
      <c r="HQ5" s="379"/>
      <c r="HR5" s="379"/>
      <c r="HS5" s="379"/>
      <c r="HT5" s="379"/>
      <c r="HU5" s="379"/>
      <c r="HV5" s="379"/>
      <c r="HW5" s="379"/>
      <c r="HX5" s="379"/>
      <c r="HY5" s="379"/>
      <c r="HZ5" s="379"/>
      <c r="IA5" s="379"/>
      <c r="IB5" s="379"/>
      <c r="IC5" s="379"/>
      <c r="ID5" s="379"/>
      <c r="IE5" s="379"/>
      <c r="IF5" s="379"/>
      <c r="IG5" s="379"/>
      <c r="IH5" s="379"/>
      <c r="II5" s="379"/>
      <c r="IJ5" s="379"/>
      <c r="IK5" s="379"/>
      <c r="IL5" s="379"/>
      <c r="IM5" s="379"/>
      <c r="IN5" s="379"/>
      <c r="IO5" s="379"/>
      <c r="IP5" s="379"/>
      <c r="IQ5" s="379"/>
      <c r="IR5" s="379"/>
      <c r="IS5" s="379"/>
    </row>
    <row r="6" spans="1:8" s="528" customFormat="1" ht="24.75" customHeight="1">
      <c r="A6" s="469" t="s">
        <v>44</v>
      </c>
      <c r="B6" s="470">
        <v>7371</v>
      </c>
      <c r="C6" s="470">
        <v>6737</v>
      </c>
      <c r="D6" s="321">
        <v>6934</v>
      </c>
      <c r="E6" s="142">
        <f>D6/C6*100</f>
        <v>102.92415021522933</v>
      </c>
      <c r="F6" s="142">
        <v>7051</v>
      </c>
      <c r="G6" s="142">
        <f>(D6-F6)/F6*100</f>
        <v>-1.6593391008367608</v>
      </c>
      <c r="H6" s="536"/>
    </row>
    <row r="7" spans="1:8" s="528" customFormat="1" ht="24.75" customHeight="1">
      <c r="A7" s="469" t="s">
        <v>45</v>
      </c>
      <c r="B7" s="470">
        <v>3921</v>
      </c>
      <c r="C7" s="470">
        <v>4340</v>
      </c>
      <c r="D7" s="321">
        <v>4040</v>
      </c>
      <c r="E7" s="142">
        <f aca="true" t="shared" si="1" ref="E7:E30">D7/C7*100</f>
        <v>93.08755760368663</v>
      </c>
      <c r="F7" s="142">
        <v>3777</v>
      </c>
      <c r="G7" s="142">
        <f aca="true" t="shared" si="2" ref="G7:G30">(D7-F7)/F7*100</f>
        <v>6.963198305533493</v>
      </c>
      <c r="H7" s="536"/>
    </row>
    <row r="8" spans="1:8" s="528" customFormat="1" ht="24.75" customHeight="1">
      <c r="A8" s="469" t="s">
        <v>46</v>
      </c>
      <c r="B8" s="470"/>
      <c r="C8" s="470"/>
      <c r="D8" s="321"/>
      <c r="E8" s="142"/>
      <c r="F8" s="142"/>
      <c r="G8" s="142"/>
      <c r="H8" s="536"/>
    </row>
    <row r="9" spans="1:8" s="528" customFormat="1" ht="24.75" customHeight="1">
      <c r="A9" s="469" t="s">
        <v>47</v>
      </c>
      <c r="B9" s="470">
        <v>396</v>
      </c>
      <c r="C9" s="470">
        <v>230</v>
      </c>
      <c r="D9" s="321">
        <v>318</v>
      </c>
      <c r="E9" s="142">
        <f t="shared" si="1"/>
        <v>138.2608695652174</v>
      </c>
      <c r="F9" s="142">
        <v>398</v>
      </c>
      <c r="G9" s="142">
        <f t="shared" si="2"/>
        <v>-20.100502512562816</v>
      </c>
      <c r="H9" s="536"/>
    </row>
    <row r="10" spans="1:8" s="528" customFormat="1" ht="24.75" customHeight="1">
      <c r="A10" s="469" t="s">
        <v>48</v>
      </c>
      <c r="B10" s="470">
        <v>1000</v>
      </c>
      <c r="C10" s="470">
        <v>554</v>
      </c>
      <c r="D10" s="321">
        <v>577</v>
      </c>
      <c r="E10" s="142">
        <f t="shared" si="1"/>
        <v>104.15162454873645</v>
      </c>
      <c r="F10" s="142">
        <v>996</v>
      </c>
      <c r="G10" s="142">
        <f t="shared" si="2"/>
        <v>-42.06827309236948</v>
      </c>
      <c r="H10" s="536"/>
    </row>
    <row r="11" spans="1:8" s="528" customFormat="1" ht="24.75" customHeight="1">
      <c r="A11" s="469" t="s">
        <v>49</v>
      </c>
      <c r="B11" s="470">
        <v>1009</v>
      </c>
      <c r="C11" s="470">
        <v>983</v>
      </c>
      <c r="D11" s="321">
        <v>1043</v>
      </c>
      <c r="E11" s="142">
        <f t="shared" si="1"/>
        <v>106.10376398779246</v>
      </c>
      <c r="F11" s="142">
        <v>924</v>
      </c>
      <c r="G11" s="142">
        <f t="shared" si="2"/>
        <v>12.878787878787879</v>
      </c>
      <c r="H11" s="536"/>
    </row>
    <row r="12" spans="1:8" s="528" customFormat="1" ht="24.75" customHeight="1">
      <c r="A12" s="469" t="s">
        <v>50</v>
      </c>
      <c r="B12" s="470">
        <v>270</v>
      </c>
      <c r="C12" s="470">
        <v>223</v>
      </c>
      <c r="D12" s="321">
        <v>283</v>
      </c>
      <c r="E12" s="142">
        <f t="shared" si="1"/>
        <v>126.90582959641257</v>
      </c>
      <c r="F12" s="142">
        <v>261</v>
      </c>
      <c r="G12" s="142">
        <f t="shared" si="2"/>
        <v>8.42911877394636</v>
      </c>
      <c r="H12" s="536"/>
    </row>
    <row r="13" spans="1:8" s="528" customFormat="1" ht="24.75" customHeight="1">
      <c r="A13" s="469" t="s">
        <v>51</v>
      </c>
      <c r="B13" s="470">
        <v>187</v>
      </c>
      <c r="C13" s="470">
        <v>265</v>
      </c>
      <c r="D13" s="321">
        <v>165</v>
      </c>
      <c r="E13" s="142">
        <f t="shared" si="1"/>
        <v>62.264150943396224</v>
      </c>
      <c r="F13" s="142">
        <v>182</v>
      </c>
      <c r="G13" s="142">
        <f t="shared" si="2"/>
        <v>-9.340659340659341</v>
      </c>
      <c r="H13" s="536"/>
    </row>
    <row r="14" spans="1:8" s="528" customFormat="1" ht="24.75" customHeight="1">
      <c r="A14" s="469" t="s">
        <v>52</v>
      </c>
      <c r="B14" s="470">
        <v>197</v>
      </c>
      <c r="C14" s="470">
        <v>149</v>
      </c>
      <c r="D14" s="321">
        <v>182</v>
      </c>
      <c r="E14" s="142">
        <f t="shared" si="1"/>
        <v>122.14765100671141</v>
      </c>
      <c r="F14" s="142">
        <v>190</v>
      </c>
      <c r="G14" s="142">
        <f t="shared" si="2"/>
        <v>-4.2105263157894735</v>
      </c>
      <c r="H14" s="536"/>
    </row>
    <row r="15" spans="1:8" s="528" customFormat="1" ht="24.75" customHeight="1">
      <c r="A15" s="469" t="s">
        <v>53</v>
      </c>
      <c r="B15" s="470">
        <v>126</v>
      </c>
      <c r="C15" s="470">
        <v>912</v>
      </c>
      <c r="D15" s="321">
        <v>814</v>
      </c>
      <c r="E15" s="142">
        <f t="shared" si="1"/>
        <v>89.25438596491229</v>
      </c>
      <c r="F15" s="142">
        <v>113</v>
      </c>
      <c r="G15" s="142">
        <f t="shared" si="2"/>
        <v>620.3539823008849</v>
      </c>
      <c r="H15" s="537"/>
    </row>
    <row r="16" spans="1:8" s="528" customFormat="1" ht="24.75" customHeight="1">
      <c r="A16" s="469" t="s">
        <v>54</v>
      </c>
      <c r="B16" s="470">
        <v>187</v>
      </c>
      <c r="C16" s="470">
        <v>223</v>
      </c>
      <c r="D16" s="321">
        <v>227</v>
      </c>
      <c r="E16" s="142">
        <f t="shared" si="1"/>
        <v>101.79372197309418</v>
      </c>
      <c r="F16" s="142">
        <v>195</v>
      </c>
      <c r="G16" s="142">
        <f t="shared" si="2"/>
        <v>16.41025641025641</v>
      </c>
      <c r="H16" s="536"/>
    </row>
    <row r="17" spans="1:8" s="528" customFormat="1" ht="24.75" customHeight="1">
      <c r="A17" s="469" t="s">
        <v>55</v>
      </c>
      <c r="B17" s="470">
        <v>1490</v>
      </c>
      <c r="C17" s="470">
        <v>1468</v>
      </c>
      <c r="D17" s="321">
        <v>1548</v>
      </c>
      <c r="E17" s="142">
        <f t="shared" si="1"/>
        <v>105.44959128065395</v>
      </c>
      <c r="F17" s="142">
        <v>1415</v>
      </c>
      <c r="G17" s="142">
        <f t="shared" si="2"/>
        <v>9.39929328621908</v>
      </c>
      <c r="H17" s="536"/>
    </row>
    <row r="18" spans="1:8" s="528" customFormat="1" ht="24.75" customHeight="1">
      <c r="A18" s="469" t="s">
        <v>56</v>
      </c>
      <c r="B18" s="470">
        <v>463</v>
      </c>
      <c r="C18" s="470">
        <v>634</v>
      </c>
      <c r="D18" s="321">
        <v>586</v>
      </c>
      <c r="E18" s="142">
        <f t="shared" si="1"/>
        <v>92.42902208201893</v>
      </c>
      <c r="F18" s="142">
        <v>461</v>
      </c>
      <c r="G18" s="142">
        <f t="shared" si="2"/>
        <v>27.114967462039047</v>
      </c>
      <c r="H18" s="536"/>
    </row>
    <row r="19" spans="1:8" s="528" customFormat="1" ht="24.75" customHeight="1">
      <c r="A19" s="469" t="s">
        <v>57</v>
      </c>
      <c r="B19" s="470"/>
      <c r="C19" s="470"/>
      <c r="D19" s="321"/>
      <c r="E19" s="142"/>
      <c r="F19" s="142"/>
      <c r="G19" s="142"/>
      <c r="H19" s="536"/>
    </row>
    <row r="20" spans="1:8" s="528" customFormat="1" ht="24.75" customHeight="1">
      <c r="A20" s="469" t="s">
        <v>58</v>
      </c>
      <c r="B20" s="470">
        <v>206</v>
      </c>
      <c r="C20" s="470">
        <v>105</v>
      </c>
      <c r="D20" s="321">
        <v>99</v>
      </c>
      <c r="E20" s="142">
        <f t="shared" si="1"/>
        <v>94.28571428571428</v>
      </c>
      <c r="F20" s="142">
        <v>197</v>
      </c>
      <c r="G20" s="142">
        <f t="shared" si="2"/>
        <v>-49.746192893401016</v>
      </c>
      <c r="H20" s="536"/>
    </row>
    <row r="21" spans="1:8" s="528" customFormat="1" ht="24.75" customHeight="1">
      <c r="A21" s="469" t="s">
        <v>59</v>
      </c>
      <c r="B21" s="470"/>
      <c r="C21" s="470"/>
      <c r="D21" s="518"/>
      <c r="E21" s="142"/>
      <c r="F21" s="142">
        <v>-6</v>
      </c>
      <c r="G21" s="142">
        <f t="shared" si="2"/>
        <v>-100</v>
      </c>
      <c r="H21" s="536"/>
    </row>
    <row r="22" spans="1:253" s="529" customFormat="1" ht="24.75" customHeight="1">
      <c r="A22" s="467" t="s">
        <v>60</v>
      </c>
      <c r="B22" s="391">
        <f aca="true" t="shared" si="3" ref="B22:F22">SUM(B23:B29)</f>
        <v>9550</v>
      </c>
      <c r="C22" s="391">
        <f t="shared" si="3"/>
        <v>9550</v>
      </c>
      <c r="D22" s="391">
        <f t="shared" si="3"/>
        <v>9992</v>
      </c>
      <c r="E22" s="147">
        <f t="shared" si="1"/>
        <v>104.62827225130891</v>
      </c>
      <c r="F22" s="391">
        <f t="shared" si="3"/>
        <v>9205</v>
      </c>
      <c r="G22" s="147">
        <f t="shared" si="2"/>
        <v>8.549701249321021</v>
      </c>
      <c r="H22" s="535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79"/>
      <c r="AA22" s="379"/>
      <c r="AB22" s="379"/>
      <c r="AC22" s="379"/>
      <c r="AD22" s="379"/>
      <c r="AE22" s="379"/>
      <c r="AF22" s="379"/>
      <c r="AG22" s="379"/>
      <c r="AH22" s="379"/>
      <c r="AI22" s="379"/>
      <c r="AJ22" s="379"/>
      <c r="AK22" s="379"/>
      <c r="AL22" s="379"/>
      <c r="AM22" s="379"/>
      <c r="AN22" s="379"/>
      <c r="AO22" s="379"/>
      <c r="AP22" s="379"/>
      <c r="AQ22" s="379"/>
      <c r="AR22" s="379"/>
      <c r="AS22" s="379"/>
      <c r="AT22" s="379"/>
      <c r="AU22" s="379"/>
      <c r="AV22" s="379"/>
      <c r="AW22" s="379"/>
      <c r="AX22" s="379"/>
      <c r="AY22" s="379"/>
      <c r="AZ22" s="379"/>
      <c r="BA22" s="379"/>
      <c r="BB22" s="379"/>
      <c r="BC22" s="379"/>
      <c r="BD22" s="379"/>
      <c r="BE22" s="379"/>
      <c r="BF22" s="379"/>
      <c r="BG22" s="379"/>
      <c r="BH22" s="379"/>
      <c r="BI22" s="379"/>
      <c r="BJ22" s="379"/>
      <c r="BK22" s="379"/>
      <c r="BL22" s="379"/>
      <c r="BM22" s="379"/>
      <c r="BN22" s="379"/>
      <c r="BO22" s="379"/>
      <c r="BP22" s="379"/>
      <c r="BQ22" s="379"/>
      <c r="BR22" s="379"/>
      <c r="BS22" s="379"/>
      <c r="BT22" s="379"/>
      <c r="BU22" s="379"/>
      <c r="BV22" s="379"/>
      <c r="BW22" s="379"/>
      <c r="BX22" s="379"/>
      <c r="BY22" s="379"/>
      <c r="BZ22" s="379"/>
      <c r="CA22" s="379"/>
      <c r="CB22" s="379"/>
      <c r="CC22" s="379"/>
      <c r="CD22" s="379"/>
      <c r="CE22" s="379"/>
      <c r="CF22" s="379"/>
      <c r="CG22" s="379"/>
      <c r="CH22" s="379"/>
      <c r="CI22" s="379"/>
      <c r="CJ22" s="379"/>
      <c r="CK22" s="379"/>
      <c r="CL22" s="379"/>
      <c r="CM22" s="379"/>
      <c r="CN22" s="379"/>
      <c r="CO22" s="379"/>
      <c r="CP22" s="379"/>
      <c r="CQ22" s="379"/>
      <c r="CR22" s="379"/>
      <c r="CS22" s="379"/>
      <c r="CT22" s="379"/>
      <c r="CU22" s="379"/>
      <c r="CV22" s="379"/>
      <c r="CW22" s="379"/>
      <c r="CX22" s="379"/>
      <c r="CY22" s="379"/>
      <c r="CZ22" s="379"/>
      <c r="DA22" s="379"/>
      <c r="DB22" s="379"/>
      <c r="DC22" s="379"/>
      <c r="DD22" s="379"/>
      <c r="DE22" s="379"/>
      <c r="DF22" s="379"/>
      <c r="DG22" s="379"/>
      <c r="DH22" s="379"/>
      <c r="DI22" s="379"/>
      <c r="DJ22" s="379"/>
      <c r="DK22" s="379"/>
      <c r="DL22" s="379"/>
      <c r="DM22" s="379"/>
      <c r="DN22" s="379"/>
      <c r="DO22" s="379"/>
      <c r="DP22" s="379"/>
      <c r="DQ22" s="379"/>
      <c r="DR22" s="379"/>
      <c r="DS22" s="379"/>
      <c r="DT22" s="379"/>
      <c r="DU22" s="379"/>
      <c r="DV22" s="379"/>
      <c r="DW22" s="379"/>
      <c r="DX22" s="379"/>
      <c r="DY22" s="379"/>
      <c r="DZ22" s="379"/>
      <c r="EA22" s="379"/>
      <c r="EB22" s="379"/>
      <c r="EC22" s="379"/>
      <c r="ED22" s="379"/>
      <c r="EE22" s="379"/>
      <c r="EF22" s="379"/>
      <c r="EG22" s="379"/>
      <c r="EH22" s="379"/>
      <c r="EI22" s="379"/>
      <c r="EJ22" s="379"/>
      <c r="EK22" s="379"/>
      <c r="EL22" s="379"/>
      <c r="EM22" s="379"/>
      <c r="EN22" s="379"/>
      <c r="EO22" s="379"/>
      <c r="EP22" s="379"/>
      <c r="EQ22" s="379"/>
      <c r="ER22" s="379"/>
      <c r="ES22" s="379"/>
      <c r="ET22" s="379"/>
      <c r="EU22" s="379"/>
      <c r="EV22" s="379"/>
      <c r="EW22" s="379"/>
      <c r="EX22" s="379"/>
      <c r="EY22" s="379"/>
      <c r="EZ22" s="379"/>
      <c r="FA22" s="379"/>
      <c r="FB22" s="379"/>
      <c r="FC22" s="379"/>
      <c r="FD22" s="379"/>
      <c r="FE22" s="379"/>
      <c r="FF22" s="379"/>
      <c r="FG22" s="379"/>
      <c r="FH22" s="379"/>
      <c r="FI22" s="379"/>
      <c r="FJ22" s="379"/>
      <c r="FK22" s="379"/>
      <c r="FL22" s="379"/>
      <c r="FM22" s="379"/>
      <c r="FN22" s="379"/>
      <c r="FO22" s="379"/>
      <c r="FP22" s="379"/>
      <c r="FQ22" s="379"/>
      <c r="FR22" s="379"/>
      <c r="FS22" s="379"/>
      <c r="FT22" s="379"/>
      <c r="FU22" s="379"/>
      <c r="FV22" s="379"/>
      <c r="FW22" s="379"/>
      <c r="FX22" s="379"/>
      <c r="FY22" s="379"/>
      <c r="FZ22" s="379"/>
      <c r="GA22" s="379"/>
      <c r="GB22" s="379"/>
      <c r="GC22" s="379"/>
      <c r="GD22" s="379"/>
      <c r="GE22" s="379"/>
      <c r="GF22" s="379"/>
      <c r="GG22" s="379"/>
      <c r="GH22" s="379"/>
      <c r="GI22" s="379"/>
      <c r="GJ22" s="379"/>
      <c r="GK22" s="379"/>
      <c r="GL22" s="379"/>
      <c r="GM22" s="379"/>
      <c r="GN22" s="379"/>
      <c r="GO22" s="379"/>
      <c r="GP22" s="379"/>
      <c r="GQ22" s="379"/>
      <c r="GR22" s="379"/>
      <c r="GS22" s="379"/>
      <c r="GT22" s="379"/>
      <c r="GU22" s="379"/>
      <c r="GV22" s="379"/>
      <c r="GW22" s="379"/>
      <c r="GX22" s="379"/>
      <c r="GY22" s="379"/>
      <c r="GZ22" s="379"/>
      <c r="HA22" s="379"/>
      <c r="HB22" s="379"/>
      <c r="HC22" s="379"/>
      <c r="HD22" s="379"/>
      <c r="HE22" s="379"/>
      <c r="HF22" s="379"/>
      <c r="HG22" s="379"/>
      <c r="HH22" s="379"/>
      <c r="HI22" s="379"/>
      <c r="HJ22" s="379"/>
      <c r="HK22" s="379"/>
      <c r="HL22" s="379"/>
      <c r="HM22" s="379"/>
      <c r="HN22" s="379"/>
      <c r="HO22" s="379"/>
      <c r="HP22" s="379"/>
      <c r="HQ22" s="379"/>
      <c r="HR22" s="379"/>
      <c r="HS22" s="379"/>
      <c r="HT22" s="379"/>
      <c r="HU22" s="379"/>
      <c r="HV22" s="379"/>
      <c r="HW22" s="379"/>
      <c r="HX22" s="379"/>
      <c r="HY22" s="379"/>
      <c r="HZ22" s="379"/>
      <c r="IA22" s="379"/>
      <c r="IB22" s="379"/>
      <c r="IC22" s="379"/>
      <c r="ID22" s="379"/>
      <c r="IE22" s="379"/>
      <c r="IF22" s="379"/>
      <c r="IG22" s="379"/>
      <c r="IH22" s="379"/>
      <c r="II22" s="379"/>
      <c r="IJ22" s="379"/>
      <c r="IK22" s="379"/>
      <c r="IL22" s="379"/>
      <c r="IM22" s="379"/>
      <c r="IN22" s="379"/>
      <c r="IO22" s="379"/>
      <c r="IP22" s="379"/>
      <c r="IQ22" s="379"/>
      <c r="IR22" s="379"/>
      <c r="IS22" s="379"/>
    </row>
    <row r="23" spans="1:8" s="528" customFormat="1" ht="24.75" customHeight="1">
      <c r="A23" s="469" t="s">
        <v>61</v>
      </c>
      <c r="B23" s="470">
        <v>2500</v>
      </c>
      <c r="C23" s="470">
        <v>1692</v>
      </c>
      <c r="D23" s="518">
        <v>1637</v>
      </c>
      <c r="E23" s="142">
        <f t="shared" si="1"/>
        <v>96.74940898345153</v>
      </c>
      <c r="F23" s="321">
        <v>1454</v>
      </c>
      <c r="G23" s="142">
        <f t="shared" si="2"/>
        <v>12.585969738651995</v>
      </c>
      <c r="H23" s="537"/>
    </row>
    <row r="24" spans="1:8" s="528" customFormat="1" ht="24.75" customHeight="1">
      <c r="A24" s="469" t="s">
        <v>62</v>
      </c>
      <c r="B24" s="470">
        <v>1100</v>
      </c>
      <c r="C24" s="470">
        <v>1100</v>
      </c>
      <c r="D24" s="518">
        <v>1315</v>
      </c>
      <c r="E24" s="142">
        <f t="shared" si="1"/>
        <v>119.54545454545456</v>
      </c>
      <c r="F24" s="142">
        <v>1677</v>
      </c>
      <c r="G24" s="142">
        <f t="shared" si="2"/>
        <v>-21.586165772212283</v>
      </c>
      <c r="H24" s="537"/>
    </row>
    <row r="25" spans="1:8" s="528" customFormat="1" ht="24.75" customHeight="1">
      <c r="A25" s="469" t="s">
        <v>63</v>
      </c>
      <c r="B25" s="470">
        <v>1800</v>
      </c>
      <c r="C25" s="470">
        <v>1800</v>
      </c>
      <c r="D25" s="532">
        <v>1352</v>
      </c>
      <c r="E25" s="142">
        <f t="shared" si="1"/>
        <v>75.1111111111111</v>
      </c>
      <c r="F25" s="142">
        <v>2380</v>
      </c>
      <c r="G25" s="142">
        <f t="shared" si="2"/>
        <v>-43.19327731092437</v>
      </c>
      <c r="H25" s="537"/>
    </row>
    <row r="26" spans="1:8" s="528" customFormat="1" ht="24.75" customHeight="1">
      <c r="A26" s="469" t="s">
        <v>64</v>
      </c>
      <c r="B26" s="470"/>
      <c r="C26" s="470"/>
      <c r="D26" s="532"/>
      <c r="E26" s="142"/>
      <c r="F26" s="142"/>
      <c r="G26" s="142"/>
      <c r="H26" s="536"/>
    </row>
    <row r="27" spans="1:8" s="528" customFormat="1" ht="24.75" customHeight="1">
      <c r="A27" s="397" t="s">
        <v>65</v>
      </c>
      <c r="B27" s="470">
        <v>3000</v>
      </c>
      <c r="C27" s="470">
        <v>3800</v>
      </c>
      <c r="D27" s="532">
        <v>4220</v>
      </c>
      <c r="E27" s="142">
        <f t="shared" si="1"/>
        <v>111.05263157894736</v>
      </c>
      <c r="F27" s="142">
        <v>2424</v>
      </c>
      <c r="G27" s="142">
        <f t="shared" si="2"/>
        <v>74.0924092409241</v>
      </c>
      <c r="H27" s="536"/>
    </row>
    <row r="28" spans="1:8" s="528" customFormat="1" ht="24.75" customHeight="1">
      <c r="A28" s="469" t="s">
        <v>66</v>
      </c>
      <c r="B28" s="470">
        <v>450</v>
      </c>
      <c r="C28" s="470">
        <v>458</v>
      </c>
      <c r="D28" s="532"/>
      <c r="E28" s="142">
        <f t="shared" si="1"/>
        <v>0</v>
      </c>
      <c r="F28" s="142">
        <v>570</v>
      </c>
      <c r="G28" s="142"/>
      <c r="H28" s="536"/>
    </row>
    <row r="29" spans="1:8" s="528" customFormat="1" ht="24.75" customHeight="1">
      <c r="A29" s="469" t="s">
        <v>67</v>
      </c>
      <c r="B29" s="470">
        <v>700</v>
      </c>
      <c r="C29" s="470">
        <v>700</v>
      </c>
      <c r="D29" s="532">
        <v>1468</v>
      </c>
      <c r="E29" s="142">
        <f t="shared" si="1"/>
        <v>209.7142857142857</v>
      </c>
      <c r="F29" s="142">
        <v>700</v>
      </c>
      <c r="G29" s="142">
        <f t="shared" si="2"/>
        <v>109.71428571428572</v>
      </c>
      <c r="H29" s="536"/>
    </row>
    <row r="30" spans="1:253" s="529" customFormat="1" ht="24.75" customHeight="1">
      <c r="A30" s="424" t="s">
        <v>68</v>
      </c>
      <c r="B30" s="391">
        <f aca="true" t="shared" si="4" ref="B30:F30">SUM(B5,B22)</f>
        <v>26373</v>
      </c>
      <c r="C30" s="391">
        <f t="shared" si="4"/>
        <v>26373</v>
      </c>
      <c r="D30" s="391">
        <f t="shared" si="4"/>
        <v>26808</v>
      </c>
      <c r="E30" s="147">
        <f t="shared" si="1"/>
        <v>101.64941417358662</v>
      </c>
      <c r="F30" s="391">
        <f t="shared" si="4"/>
        <v>25359</v>
      </c>
      <c r="G30" s="147">
        <f t="shared" si="2"/>
        <v>5.71394771087188</v>
      </c>
      <c r="H30" s="535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379"/>
      <c r="V30" s="379"/>
      <c r="W30" s="379"/>
      <c r="X30" s="379"/>
      <c r="Y30" s="379"/>
      <c r="Z30" s="379"/>
      <c r="AA30" s="379"/>
      <c r="AB30" s="379"/>
      <c r="AC30" s="379"/>
      <c r="AD30" s="379"/>
      <c r="AE30" s="379"/>
      <c r="AF30" s="379"/>
      <c r="AG30" s="379"/>
      <c r="AH30" s="379"/>
      <c r="AI30" s="379"/>
      <c r="AJ30" s="379"/>
      <c r="AK30" s="379"/>
      <c r="AL30" s="379"/>
      <c r="AM30" s="379"/>
      <c r="AN30" s="379"/>
      <c r="AO30" s="379"/>
      <c r="AP30" s="379"/>
      <c r="AQ30" s="379"/>
      <c r="AR30" s="379"/>
      <c r="AS30" s="379"/>
      <c r="AT30" s="379"/>
      <c r="AU30" s="379"/>
      <c r="AV30" s="379"/>
      <c r="AW30" s="379"/>
      <c r="AX30" s="379"/>
      <c r="AY30" s="379"/>
      <c r="AZ30" s="379"/>
      <c r="BA30" s="379"/>
      <c r="BB30" s="379"/>
      <c r="BC30" s="379"/>
      <c r="BD30" s="379"/>
      <c r="BE30" s="379"/>
      <c r="BF30" s="379"/>
      <c r="BG30" s="379"/>
      <c r="BH30" s="379"/>
      <c r="BI30" s="379"/>
      <c r="BJ30" s="379"/>
      <c r="BK30" s="379"/>
      <c r="BL30" s="379"/>
      <c r="BM30" s="379"/>
      <c r="BN30" s="379"/>
      <c r="BO30" s="379"/>
      <c r="BP30" s="379"/>
      <c r="BQ30" s="379"/>
      <c r="BR30" s="379"/>
      <c r="BS30" s="379"/>
      <c r="BT30" s="379"/>
      <c r="BU30" s="379"/>
      <c r="BV30" s="379"/>
      <c r="BW30" s="379"/>
      <c r="BX30" s="379"/>
      <c r="BY30" s="379"/>
      <c r="BZ30" s="379"/>
      <c r="CA30" s="379"/>
      <c r="CB30" s="379"/>
      <c r="CC30" s="379"/>
      <c r="CD30" s="379"/>
      <c r="CE30" s="379"/>
      <c r="CF30" s="379"/>
      <c r="CG30" s="379"/>
      <c r="CH30" s="379"/>
      <c r="CI30" s="379"/>
      <c r="CJ30" s="379"/>
      <c r="CK30" s="379"/>
      <c r="CL30" s="379"/>
      <c r="CM30" s="379"/>
      <c r="CN30" s="379"/>
      <c r="CO30" s="379"/>
      <c r="CP30" s="379"/>
      <c r="CQ30" s="379"/>
      <c r="CR30" s="379"/>
      <c r="CS30" s="379"/>
      <c r="CT30" s="379"/>
      <c r="CU30" s="379"/>
      <c r="CV30" s="379"/>
      <c r="CW30" s="379"/>
      <c r="CX30" s="379"/>
      <c r="CY30" s="379"/>
      <c r="CZ30" s="379"/>
      <c r="DA30" s="379"/>
      <c r="DB30" s="379"/>
      <c r="DC30" s="379"/>
      <c r="DD30" s="379"/>
      <c r="DE30" s="379"/>
      <c r="DF30" s="379"/>
      <c r="DG30" s="379"/>
      <c r="DH30" s="379"/>
      <c r="DI30" s="379"/>
      <c r="DJ30" s="379"/>
      <c r="DK30" s="379"/>
      <c r="DL30" s="379"/>
      <c r="DM30" s="379"/>
      <c r="DN30" s="379"/>
      <c r="DO30" s="379"/>
      <c r="DP30" s="379"/>
      <c r="DQ30" s="379"/>
      <c r="DR30" s="379"/>
      <c r="DS30" s="379"/>
      <c r="DT30" s="379"/>
      <c r="DU30" s="379"/>
      <c r="DV30" s="379"/>
      <c r="DW30" s="379"/>
      <c r="DX30" s="379"/>
      <c r="DY30" s="379"/>
      <c r="DZ30" s="379"/>
      <c r="EA30" s="379"/>
      <c r="EB30" s="379"/>
      <c r="EC30" s="379"/>
      <c r="ED30" s="379"/>
      <c r="EE30" s="379"/>
      <c r="EF30" s="379"/>
      <c r="EG30" s="379"/>
      <c r="EH30" s="379"/>
      <c r="EI30" s="379"/>
      <c r="EJ30" s="379"/>
      <c r="EK30" s="379"/>
      <c r="EL30" s="379"/>
      <c r="EM30" s="379"/>
      <c r="EN30" s="379"/>
      <c r="EO30" s="379"/>
      <c r="EP30" s="379"/>
      <c r="EQ30" s="379"/>
      <c r="ER30" s="379"/>
      <c r="ES30" s="379"/>
      <c r="ET30" s="379"/>
      <c r="EU30" s="379"/>
      <c r="EV30" s="379"/>
      <c r="EW30" s="379"/>
      <c r="EX30" s="379"/>
      <c r="EY30" s="379"/>
      <c r="EZ30" s="379"/>
      <c r="FA30" s="379"/>
      <c r="FB30" s="379"/>
      <c r="FC30" s="379"/>
      <c r="FD30" s="379"/>
      <c r="FE30" s="379"/>
      <c r="FF30" s="379"/>
      <c r="FG30" s="379"/>
      <c r="FH30" s="379"/>
      <c r="FI30" s="379"/>
      <c r="FJ30" s="379"/>
      <c r="FK30" s="379"/>
      <c r="FL30" s="379"/>
      <c r="FM30" s="379"/>
      <c r="FN30" s="379"/>
      <c r="FO30" s="379"/>
      <c r="FP30" s="379"/>
      <c r="FQ30" s="379"/>
      <c r="FR30" s="379"/>
      <c r="FS30" s="379"/>
      <c r="FT30" s="379"/>
      <c r="FU30" s="379"/>
      <c r="FV30" s="379"/>
      <c r="FW30" s="379"/>
      <c r="FX30" s="379"/>
      <c r="FY30" s="379"/>
      <c r="FZ30" s="379"/>
      <c r="GA30" s="379"/>
      <c r="GB30" s="379"/>
      <c r="GC30" s="379"/>
      <c r="GD30" s="379"/>
      <c r="GE30" s="379"/>
      <c r="GF30" s="379"/>
      <c r="GG30" s="379"/>
      <c r="GH30" s="379"/>
      <c r="GI30" s="379"/>
      <c r="GJ30" s="379"/>
      <c r="GK30" s="379"/>
      <c r="GL30" s="379"/>
      <c r="GM30" s="379"/>
      <c r="GN30" s="379"/>
      <c r="GO30" s="379"/>
      <c r="GP30" s="379"/>
      <c r="GQ30" s="379"/>
      <c r="GR30" s="379"/>
      <c r="GS30" s="379"/>
      <c r="GT30" s="379"/>
      <c r="GU30" s="379"/>
      <c r="GV30" s="379"/>
      <c r="GW30" s="379"/>
      <c r="GX30" s="379"/>
      <c r="GY30" s="379"/>
      <c r="GZ30" s="379"/>
      <c r="HA30" s="379"/>
      <c r="HB30" s="379"/>
      <c r="HC30" s="379"/>
      <c r="HD30" s="379"/>
      <c r="HE30" s="379"/>
      <c r="HF30" s="379"/>
      <c r="HG30" s="379"/>
      <c r="HH30" s="379"/>
      <c r="HI30" s="379"/>
      <c r="HJ30" s="379"/>
      <c r="HK30" s="379"/>
      <c r="HL30" s="379"/>
      <c r="HM30" s="379"/>
      <c r="HN30" s="379"/>
      <c r="HO30" s="379"/>
      <c r="HP30" s="379"/>
      <c r="HQ30" s="379"/>
      <c r="HR30" s="379"/>
      <c r="HS30" s="379"/>
      <c r="HT30" s="379"/>
      <c r="HU30" s="379"/>
      <c r="HV30" s="379"/>
      <c r="HW30" s="379"/>
      <c r="HX30" s="379"/>
      <c r="HY30" s="379"/>
      <c r="HZ30" s="379"/>
      <c r="IA30" s="379"/>
      <c r="IB30" s="379"/>
      <c r="IC30" s="379"/>
      <c r="ID30" s="379"/>
      <c r="IE30" s="379"/>
      <c r="IF30" s="379"/>
      <c r="IG30" s="379"/>
      <c r="IH30" s="379"/>
      <c r="II30" s="379"/>
      <c r="IJ30" s="379"/>
      <c r="IK30" s="379"/>
      <c r="IL30" s="379"/>
      <c r="IM30" s="379"/>
      <c r="IN30" s="379"/>
      <c r="IO30" s="379"/>
      <c r="IP30" s="379"/>
      <c r="IQ30" s="379"/>
      <c r="IR30" s="379"/>
      <c r="IS30" s="379"/>
    </row>
  </sheetData>
  <sheetProtection formatCells="0" formatColumns="0" formatRows="0" insertColumns="0" insertRows="0" insertHyperlinks="0" deleteColumns="0" deleteRows="0" sort="0" autoFilter="0" pivotTables="0"/>
  <mergeCells count="2">
    <mergeCell ref="A2:H2"/>
    <mergeCell ref="G3:H3"/>
  </mergeCells>
  <printOptions horizontalCentered="1"/>
  <pageMargins left="0.39" right="0.39" top="0.71" bottom="0.71" header="0.2" footer="0.39"/>
  <pageSetup horizontalDpi="600" verticalDpi="600" orientation="portrait" paperSize="9" scale="7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23"/>
  <sheetViews>
    <sheetView showZeros="0" workbookViewId="0" topLeftCell="A1">
      <selection activeCell="A2" sqref="A2:B2"/>
    </sheetView>
  </sheetViews>
  <sheetFormatPr defaultColWidth="9.00390625" defaultRowHeight="14.25"/>
  <cols>
    <col min="1" max="1" width="71.50390625" style="153" customWidth="1"/>
    <col min="2" max="2" width="13.625" style="154" customWidth="1"/>
    <col min="3" max="16384" width="9.00390625" style="153" customWidth="1"/>
  </cols>
  <sheetData>
    <row r="1" ht="14.25">
      <c r="A1" s="179" t="s">
        <v>1613</v>
      </c>
    </row>
    <row r="2" spans="1:2" ht="38.25" customHeight="1">
      <c r="A2" s="180" t="s">
        <v>1614</v>
      </c>
      <c r="B2" s="181"/>
    </row>
    <row r="3" spans="1:2" ht="21.75" customHeight="1">
      <c r="A3" s="159"/>
      <c r="B3" s="90" t="s">
        <v>34</v>
      </c>
    </row>
    <row r="4" spans="1:2" ht="24.75" customHeight="1">
      <c r="A4" s="160" t="s">
        <v>1571</v>
      </c>
      <c r="B4" s="161" t="s">
        <v>1227</v>
      </c>
    </row>
    <row r="5" spans="1:2" ht="24.75" customHeight="1">
      <c r="A5" s="182" t="s">
        <v>1572</v>
      </c>
      <c r="B5" s="163"/>
    </row>
    <row r="6" spans="1:2" s="152" customFormat="1" ht="24.75" customHeight="1">
      <c r="A6" s="182" t="s">
        <v>1573</v>
      </c>
      <c r="B6" s="183"/>
    </row>
    <row r="7" spans="1:2" s="152" customFormat="1" ht="24.75" customHeight="1">
      <c r="A7" s="182" t="s">
        <v>1574</v>
      </c>
      <c r="B7" s="183"/>
    </row>
    <row r="8" spans="1:2" s="150" customFormat="1" ht="24.75" customHeight="1">
      <c r="A8" s="182" t="s">
        <v>1575</v>
      </c>
      <c r="B8" s="183"/>
    </row>
    <row r="9" spans="1:2" ht="24.75" customHeight="1">
      <c r="A9" s="182" t="s">
        <v>1576</v>
      </c>
      <c r="B9" s="183"/>
    </row>
    <row r="10" spans="1:2" ht="24.75" customHeight="1">
      <c r="A10" s="182" t="s">
        <v>1577</v>
      </c>
      <c r="B10" s="183"/>
    </row>
    <row r="11" spans="1:2" ht="24.75" customHeight="1">
      <c r="A11" s="182" t="s">
        <v>1578</v>
      </c>
      <c r="B11" s="183"/>
    </row>
    <row r="12" spans="1:2" ht="24.75" customHeight="1">
      <c r="A12" s="182" t="s">
        <v>1579</v>
      </c>
      <c r="B12" s="183"/>
    </row>
    <row r="13" spans="1:2" ht="24.75" customHeight="1">
      <c r="A13" s="182" t="s">
        <v>1580</v>
      </c>
      <c r="B13" s="163">
        <f>SUM(B14:B16)</f>
        <v>120</v>
      </c>
    </row>
    <row r="14" spans="1:2" ht="24.75" customHeight="1">
      <c r="A14" s="182" t="s">
        <v>1581</v>
      </c>
      <c r="B14" s="183">
        <v>120</v>
      </c>
    </row>
    <row r="15" spans="1:2" ht="24.75" customHeight="1">
      <c r="A15" s="182" t="s">
        <v>1582</v>
      </c>
      <c r="B15" s="183"/>
    </row>
    <row r="16" spans="1:2" ht="24.75" customHeight="1">
      <c r="A16" s="182" t="s">
        <v>1583</v>
      </c>
      <c r="B16" s="183"/>
    </row>
    <row r="17" spans="1:2" ht="24.75" customHeight="1">
      <c r="A17" s="182" t="s">
        <v>1584</v>
      </c>
      <c r="B17" s="163"/>
    </row>
    <row r="18" spans="1:2" ht="24.75" customHeight="1">
      <c r="A18" s="182" t="s">
        <v>1585</v>
      </c>
      <c r="B18" s="183"/>
    </row>
    <row r="19" spans="1:2" ht="24.75" customHeight="1">
      <c r="A19" s="182" t="s">
        <v>1586</v>
      </c>
      <c r="B19" s="183"/>
    </row>
    <row r="20" spans="1:2" ht="24.75" customHeight="1">
      <c r="A20" s="182" t="s">
        <v>1587</v>
      </c>
      <c r="B20" s="183"/>
    </row>
    <row r="21" spans="1:2" ht="24.75" customHeight="1">
      <c r="A21" s="182" t="s">
        <v>1588</v>
      </c>
      <c r="B21" s="163">
        <f>B22</f>
        <v>60</v>
      </c>
    </row>
    <row r="22" spans="1:2" ht="24.75" customHeight="1">
      <c r="A22" s="182" t="s">
        <v>1589</v>
      </c>
      <c r="B22" s="183">
        <v>60</v>
      </c>
    </row>
    <row r="23" spans="1:2" ht="24.75" customHeight="1">
      <c r="A23" s="184" t="s">
        <v>1251</v>
      </c>
      <c r="B23" s="185">
        <f>B21+B13</f>
        <v>180</v>
      </c>
    </row>
  </sheetData>
  <sheetProtection/>
  <mergeCells count="1">
    <mergeCell ref="A2:B2"/>
  </mergeCells>
  <printOptions horizontalCentered="1"/>
  <pageMargins left="0" right="0" top="0.71" bottom="0.7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52"/>
  <sheetViews>
    <sheetView showZeros="0" workbookViewId="0" topLeftCell="A1">
      <selection activeCell="A2" sqref="A2:B2"/>
    </sheetView>
  </sheetViews>
  <sheetFormatPr defaultColWidth="9.00390625" defaultRowHeight="14.25"/>
  <cols>
    <col min="1" max="1" width="50.00390625" style="153" customWidth="1"/>
    <col min="2" max="2" width="20.25390625" style="154" customWidth="1"/>
    <col min="3" max="16384" width="9.00390625" style="153" customWidth="1"/>
  </cols>
  <sheetData>
    <row r="1" spans="1:2" ht="24.75" customHeight="1">
      <c r="A1" s="155" t="s">
        <v>1615</v>
      </c>
      <c r="B1" s="156"/>
    </row>
    <row r="2" spans="1:2" ht="24.75" customHeight="1">
      <c r="A2" s="157" t="s">
        <v>1616</v>
      </c>
      <c r="B2" s="158"/>
    </row>
    <row r="3" spans="1:2" ht="24.75" customHeight="1">
      <c r="A3" s="159"/>
      <c r="B3" s="90" t="s">
        <v>34</v>
      </c>
    </row>
    <row r="4" spans="1:2" ht="24.75" customHeight="1">
      <c r="A4" s="160" t="s">
        <v>1571</v>
      </c>
      <c r="B4" s="161" t="s">
        <v>1227</v>
      </c>
    </row>
    <row r="5" spans="1:2" s="148" customFormat="1" ht="24.75" customHeight="1">
      <c r="A5" s="162" t="s">
        <v>1592</v>
      </c>
      <c r="B5" s="163">
        <f>B6+B12+B17+B19+B23</f>
        <v>180</v>
      </c>
    </row>
    <row r="6" spans="1:2" s="148" customFormat="1" ht="24.75" customHeight="1">
      <c r="A6" s="162" t="s">
        <v>1593</v>
      </c>
      <c r="B6" s="163">
        <f>B10</f>
        <v>0</v>
      </c>
    </row>
    <row r="7" spans="1:2" s="148" customFormat="1" ht="24.75" customHeight="1">
      <c r="A7" s="162" t="s">
        <v>1594</v>
      </c>
      <c r="B7" s="163"/>
    </row>
    <row r="8" spans="1:2" s="148" customFormat="1" ht="24.75" customHeight="1">
      <c r="A8" s="162" t="s">
        <v>1595</v>
      </c>
      <c r="B8" s="163"/>
    </row>
    <row r="9" spans="1:2" s="148" customFormat="1" ht="24.75" customHeight="1">
      <c r="A9" s="162" t="s">
        <v>1596</v>
      </c>
      <c r="B9" s="163"/>
    </row>
    <row r="10" spans="1:2" s="148" customFormat="1" ht="24.75" customHeight="1">
      <c r="A10" s="162" t="s">
        <v>1597</v>
      </c>
      <c r="B10" s="163"/>
    </row>
    <row r="11" spans="1:2" s="148" customFormat="1" ht="24.75" customHeight="1">
      <c r="A11" s="162" t="s">
        <v>1598</v>
      </c>
      <c r="B11" s="163"/>
    </row>
    <row r="12" spans="1:2" s="148" customFormat="1" ht="24.75" customHeight="1">
      <c r="A12" s="162" t="s">
        <v>1599</v>
      </c>
      <c r="B12" s="163"/>
    </row>
    <row r="13" spans="1:2" s="148" customFormat="1" ht="24.75" customHeight="1">
      <c r="A13" s="164" t="s">
        <v>1600</v>
      </c>
      <c r="B13" s="163"/>
    </row>
    <row r="14" spans="1:2" s="148" customFormat="1" ht="24.75" customHeight="1">
      <c r="A14" s="162" t="s">
        <v>1601</v>
      </c>
      <c r="B14" s="163"/>
    </row>
    <row r="15" spans="1:2" s="149" customFormat="1" ht="24.75" customHeight="1">
      <c r="A15" s="164" t="s">
        <v>1602</v>
      </c>
      <c r="B15" s="165"/>
    </row>
    <row r="16" spans="1:2" s="150" customFormat="1" ht="24.75" customHeight="1">
      <c r="A16" s="162" t="s">
        <v>1603</v>
      </c>
      <c r="B16" s="166"/>
    </row>
    <row r="17" spans="1:2" s="150" customFormat="1" ht="24.75" customHeight="1">
      <c r="A17" s="164" t="s">
        <v>1604</v>
      </c>
      <c r="B17" s="166"/>
    </row>
    <row r="18" spans="1:2" s="150" customFormat="1" ht="24.75" customHeight="1">
      <c r="A18" s="164" t="s">
        <v>1605</v>
      </c>
      <c r="B18" s="166"/>
    </row>
    <row r="19" spans="1:2" s="150" customFormat="1" ht="24.75" customHeight="1">
      <c r="A19" s="164" t="s">
        <v>1606</v>
      </c>
      <c r="B19" s="166"/>
    </row>
    <row r="20" spans="1:2" s="150" customFormat="1" ht="24.75" customHeight="1">
      <c r="A20" s="164" t="s">
        <v>1607</v>
      </c>
      <c r="B20" s="166"/>
    </row>
    <row r="21" spans="1:2" s="150" customFormat="1" ht="24.75" customHeight="1">
      <c r="A21" s="164" t="s">
        <v>1608</v>
      </c>
      <c r="B21" s="166"/>
    </row>
    <row r="22" spans="1:2" s="150" customFormat="1" ht="24.75" customHeight="1">
      <c r="A22" s="164" t="s">
        <v>1609</v>
      </c>
      <c r="B22" s="166"/>
    </row>
    <row r="23" spans="1:2" s="150" customFormat="1" ht="24.75" customHeight="1">
      <c r="A23" s="164" t="s">
        <v>1610</v>
      </c>
      <c r="B23" s="167">
        <f>B24</f>
        <v>180</v>
      </c>
    </row>
    <row r="24" spans="1:2" s="150" customFormat="1" ht="24.75" customHeight="1">
      <c r="A24" s="168" t="s">
        <v>1611</v>
      </c>
      <c r="B24" s="169">
        <v>180</v>
      </c>
    </row>
    <row r="25" spans="1:2" s="151" customFormat="1" ht="24.75" customHeight="1">
      <c r="A25" s="170" t="s">
        <v>1612</v>
      </c>
      <c r="B25" s="171">
        <f>B5</f>
        <v>180</v>
      </c>
    </row>
    <row r="26" spans="1:2" s="150" customFormat="1" ht="22.5" customHeight="1">
      <c r="A26" s="152"/>
      <c r="B26" s="172"/>
    </row>
    <row r="27" s="152" customFormat="1" ht="22.5" customHeight="1">
      <c r="B27" s="173"/>
    </row>
    <row r="28" spans="1:2" s="150" customFormat="1" ht="22.5" customHeight="1">
      <c r="A28" s="152"/>
      <c r="B28" s="173"/>
    </row>
    <row r="29" spans="1:2" s="150" customFormat="1" ht="22.5" customHeight="1">
      <c r="A29" s="152"/>
      <c r="B29" s="173"/>
    </row>
    <row r="30" s="152" customFormat="1" ht="22.5" customHeight="1">
      <c r="B30" s="173"/>
    </row>
    <row r="31" spans="1:2" s="150" customFormat="1" ht="22.5" customHeight="1">
      <c r="A31" s="152"/>
      <c r="B31" s="173"/>
    </row>
    <row r="32" spans="1:2" s="150" customFormat="1" ht="22.5" customHeight="1">
      <c r="A32" s="152"/>
      <c r="B32" s="173"/>
    </row>
    <row r="33" spans="1:2" s="150" customFormat="1" ht="22.5" customHeight="1">
      <c r="A33" s="152"/>
      <c r="B33" s="173"/>
    </row>
    <row r="34" s="152" customFormat="1" ht="22.5" customHeight="1">
      <c r="B34" s="172"/>
    </row>
    <row r="35" spans="1:2" s="150" customFormat="1" ht="22.5" customHeight="1">
      <c r="A35" s="152"/>
      <c r="B35" s="172"/>
    </row>
    <row r="36" spans="1:2" s="150" customFormat="1" ht="22.5" customHeight="1">
      <c r="A36" s="152"/>
      <c r="B36" s="172"/>
    </row>
    <row r="37" spans="1:2" s="152" customFormat="1" ht="22.5" customHeight="1">
      <c r="A37" s="174"/>
      <c r="B37" s="172"/>
    </row>
    <row r="38" s="152" customFormat="1" ht="22.5" customHeight="1">
      <c r="B38" s="172"/>
    </row>
    <row r="39" s="152" customFormat="1" ht="22.5" customHeight="1">
      <c r="B39" s="172"/>
    </row>
    <row r="40" spans="1:2" s="150" customFormat="1" ht="22.5" customHeight="1">
      <c r="A40" s="152"/>
      <c r="B40" s="172"/>
    </row>
    <row r="41" spans="1:2" s="150" customFormat="1" ht="22.5" customHeight="1">
      <c r="A41" s="152"/>
      <c r="B41" s="172"/>
    </row>
    <row r="42" spans="1:2" s="150" customFormat="1" ht="22.5" customHeight="1">
      <c r="A42" s="152"/>
      <c r="B42" s="172"/>
    </row>
    <row r="43" spans="1:2" ht="22.5" customHeight="1">
      <c r="A43" s="175"/>
      <c r="B43" s="176"/>
    </row>
    <row r="44" spans="1:2" ht="22.5" customHeight="1">
      <c r="A44" s="177"/>
      <c r="B44" s="176"/>
    </row>
    <row r="45" spans="1:2" ht="22.5" customHeight="1">
      <c r="A45" s="177"/>
      <c r="B45" s="178"/>
    </row>
    <row r="46" spans="1:2" ht="22.5" customHeight="1">
      <c r="A46" s="177"/>
      <c r="B46" s="178"/>
    </row>
    <row r="47" spans="1:2" ht="22.5" customHeight="1">
      <c r="A47" s="177"/>
      <c r="B47" s="176"/>
    </row>
    <row r="48" spans="1:2" ht="22.5" customHeight="1">
      <c r="A48" s="177"/>
      <c r="B48" s="178"/>
    </row>
    <row r="49" spans="1:2" ht="22.5" customHeight="1">
      <c r="A49" s="175"/>
      <c r="B49" s="176"/>
    </row>
    <row r="50" spans="1:2" ht="22.5" customHeight="1">
      <c r="A50" s="177"/>
      <c r="B50" s="176"/>
    </row>
    <row r="51" spans="1:2" ht="22.5" customHeight="1">
      <c r="A51" s="177"/>
      <c r="B51" s="178"/>
    </row>
    <row r="52" spans="1:2" ht="22.5" customHeight="1">
      <c r="A52" s="177"/>
      <c r="B52" s="178"/>
    </row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</sheetData>
  <sheetProtection/>
  <mergeCells count="1">
    <mergeCell ref="A2:B2"/>
  </mergeCells>
  <printOptions horizontalCentered="1"/>
  <pageMargins left="0" right="0" top="0.71" bottom="0.71" header="0.2" footer="0.39"/>
  <pageSetup horizontalDpi="600" verticalDpi="600" orientation="portrait" paperSize="9" scale="90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28"/>
  <sheetViews>
    <sheetView showZeros="0" workbookViewId="0" topLeftCell="A1">
      <pane ySplit="4" topLeftCell="A15" activePane="bottomLeft" state="frozen"/>
      <selection pane="bottomLeft" activeCell="A1" sqref="A1:IV1"/>
    </sheetView>
  </sheetViews>
  <sheetFormatPr defaultColWidth="9.00390625" defaultRowHeight="14.25"/>
  <cols>
    <col min="1" max="1" width="33.625" style="122" customWidth="1"/>
    <col min="2" max="2" width="10.50390625" style="138" customWidth="1"/>
    <col min="3" max="3" width="10.625" style="138" customWidth="1"/>
    <col min="4" max="4" width="9.625" style="138" customWidth="1"/>
    <col min="5" max="5" width="10.125" style="138" customWidth="1"/>
    <col min="6" max="6" width="8.25390625" style="86" customWidth="1"/>
    <col min="7" max="7" width="8.375" style="86" customWidth="1"/>
    <col min="8" max="16384" width="9.00390625" style="86" customWidth="1"/>
  </cols>
  <sheetData>
    <row r="1" ht="24.75" customHeight="1">
      <c r="A1" s="123" t="s">
        <v>1617</v>
      </c>
    </row>
    <row r="2" spans="1:8" ht="24.75" customHeight="1">
      <c r="A2" s="124" t="s">
        <v>1618</v>
      </c>
      <c r="B2" s="124"/>
      <c r="C2" s="124"/>
      <c r="D2" s="124"/>
      <c r="E2" s="124"/>
      <c r="F2" s="104"/>
      <c r="G2" s="104"/>
      <c r="H2" s="104"/>
    </row>
    <row r="3" spans="1:8" ht="24.75" customHeight="1">
      <c r="A3" s="125"/>
      <c r="B3" s="139"/>
      <c r="C3" s="139"/>
      <c r="D3" s="139"/>
      <c r="E3" s="140" t="s">
        <v>34</v>
      </c>
      <c r="F3" s="105"/>
      <c r="G3" s="105"/>
      <c r="H3" s="105"/>
    </row>
    <row r="4" spans="1:8" ht="24.75" customHeight="1">
      <c r="A4" s="126" t="s">
        <v>1619</v>
      </c>
      <c r="B4" s="127" t="s">
        <v>1227</v>
      </c>
      <c r="C4" s="128" t="s">
        <v>37</v>
      </c>
      <c r="D4" s="127" t="s">
        <v>38</v>
      </c>
      <c r="E4" s="141" t="s">
        <v>1620</v>
      </c>
      <c r="F4" s="135" t="s">
        <v>40</v>
      </c>
      <c r="G4" s="134" t="s">
        <v>41</v>
      </c>
      <c r="H4" s="136" t="s">
        <v>42</v>
      </c>
    </row>
    <row r="5" spans="1:8" ht="24.75" customHeight="1">
      <c r="A5" s="93" t="s">
        <v>1621</v>
      </c>
      <c r="B5" s="92"/>
      <c r="C5" s="117"/>
      <c r="D5" s="130"/>
      <c r="E5" s="142"/>
      <c r="F5" s="116"/>
      <c r="G5" s="115"/>
      <c r="H5" s="116"/>
    </row>
    <row r="6" spans="1:8" ht="24.75" customHeight="1">
      <c r="A6" s="93" t="s">
        <v>1622</v>
      </c>
      <c r="B6" s="92"/>
      <c r="C6" s="117"/>
      <c r="D6" s="130"/>
      <c r="E6" s="142"/>
      <c r="F6" s="143"/>
      <c r="G6" s="115"/>
      <c r="H6" s="143"/>
    </row>
    <row r="7" spans="1:8" ht="24.75" customHeight="1">
      <c r="A7" s="93" t="s">
        <v>1623</v>
      </c>
      <c r="B7" s="92"/>
      <c r="C7" s="117"/>
      <c r="D7" s="130"/>
      <c r="E7" s="142"/>
      <c r="F7" s="143"/>
      <c r="G7" s="115"/>
      <c r="H7" s="143"/>
    </row>
    <row r="8" spans="1:8" ht="24.75" customHeight="1">
      <c r="A8" s="93" t="s">
        <v>1624</v>
      </c>
      <c r="B8" s="92"/>
      <c r="C8" s="117"/>
      <c r="D8" s="130"/>
      <c r="E8" s="142"/>
      <c r="F8" s="144"/>
      <c r="G8" s="115"/>
      <c r="H8" s="144"/>
    </row>
    <row r="9" spans="1:8" ht="24.75" customHeight="1">
      <c r="A9" s="93" t="s">
        <v>1625</v>
      </c>
      <c r="B9" s="92"/>
      <c r="C9" s="117"/>
      <c r="D9" s="130"/>
      <c r="E9" s="142"/>
      <c r="F9" s="116"/>
      <c r="G9" s="115"/>
      <c r="H9" s="116"/>
    </row>
    <row r="10" spans="1:8" ht="24.75" customHeight="1">
      <c r="A10" s="93" t="s">
        <v>1626</v>
      </c>
      <c r="B10" s="92"/>
      <c r="C10" s="117"/>
      <c r="D10" s="130"/>
      <c r="E10" s="142"/>
      <c r="F10" s="116"/>
      <c r="G10" s="115"/>
      <c r="H10" s="116"/>
    </row>
    <row r="11" spans="1:8" ht="24.75" customHeight="1">
      <c r="A11" s="93" t="s">
        <v>1627</v>
      </c>
      <c r="B11" s="92"/>
      <c r="C11" s="117"/>
      <c r="D11" s="130"/>
      <c r="E11" s="142"/>
      <c r="F11" s="116"/>
      <c r="G11" s="115"/>
      <c r="H11" s="116"/>
    </row>
    <row r="12" spans="1:8" ht="24.75" customHeight="1">
      <c r="A12" s="93" t="s">
        <v>1628</v>
      </c>
      <c r="B12" s="92"/>
      <c r="C12" s="117"/>
      <c r="D12" s="130"/>
      <c r="E12" s="142"/>
      <c r="F12" s="145"/>
      <c r="G12" s="115"/>
      <c r="H12" s="145"/>
    </row>
    <row r="13" spans="1:8" ht="24.75" customHeight="1">
      <c r="A13" s="93" t="s">
        <v>1629</v>
      </c>
      <c r="B13" s="92"/>
      <c r="C13" s="117"/>
      <c r="D13" s="130"/>
      <c r="E13" s="142"/>
      <c r="F13" s="116"/>
      <c r="G13" s="115"/>
      <c r="H13" s="116"/>
    </row>
    <row r="14" spans="1:8" ht="24.75" customHeight="1">
      <c r="A14" s="93" t="s">
        <v>1630</v>
      </c>
      <c r="B14" s="92"/>
      <c r="C14" s="117"/>
      <c r="D14" s="130"/>
      <c r="E14" s="142"/>
      <c r="F14" s="116"/>
      <c r="G14" s="115"/>
      <c r="H14" s="116"/>
    </row>
    <row r="15" spans="1:8" ht="24.75" customHeight="1">
      <c r="A15" s="93" t="s">
        <v>1631</v>
      </c>
      <c r="B15" s="92"/>
      <c r="C15" s="117"/>
      <c r="D15" s="130"/>
      <c r="E15" s="142"/>
      <c r="F15" s="116"/>
      <c r="G15" s="115"/>
      <c r="H15" s="116"/>
    </row>
    <row r="16" spans="1:8" ht="24.75" customHeight="1">
      <c r="A16" s="93" t="s">
        <v>1632</v>
      </c>
      <c r="B16" s="92"/>
      <c r="C16" s="117"/>
      <c r="D16" s="130"/>
      <c r="E16" s="142"/>
      <c r="F16" s="116"/>
      <c r="G16" s="115"/>
      <c r="H16" s="116"/>
    </row>
    <row r="17" spans="1:8" ht="24.75" customHeight="1">
      <c r="A17" s="93" t="s">
        <v>1633</v>
      </c>
      <c r="B17" s="92"/>
      <c r="C17" s="117"/>
      <c r="D17" s="130"/>
      <c r="E17" s="142"/>
      <c r="F17" s="116"/>
      <c r="G17" s="115"/>
      <c r="H17" s="116"/>
    </row>
    <row r="18" spans="1:8" ht="24.75" customHeight="1">
      <c r="A18" s="93" t="s">
        <v>1634</v>
      </c>
      <c r="B18" s="92"/>
      <c r="C18" s="117"/>
      <c r="D18" s="130"/>
      <c r="E18" s="142"/>
      <c r="F18" s="116"/>
      <c r="G18" s="115"/>
      <c r="H18" s="116"/>
    </row>
    <row r="19" spans="1:8" ht="24.75" customHeight="1">
      <c r="A19" s="93" t="s">
        <v>1635</v>
      </c>
      <c r="B19" s="92"/>
      <c r="C19" s="117"/>
      <c r="D19" s="130"/>
      <c r="E19" s="142"/>
      <c r="F19" s="116"/>
      <c r="G19" s="115"/>
      <c r="H19" s="116"/>
    </row>
    <row r="20" spans="1:8" ht="24.75" customHeight="1">
      <c r="A20" s="93" t="s">
        <v>1636</v>
      </c>
      <c r="B20" s="92"/>
      <c r="C20" s="117"/>
      <c r="D20" s="130"/>
      <c r="E20" s="142"/>
      <c r="F20" s="116"/>
      <c r="G20" s="115"/>
      <c r="H20" s="116"/>
    </row>
    <row r="21" spans="1:8" ht="24.75" customHeight="1">
      <c r="A21" s="94" t="s">
        <v>1637</v>
      </c>
      <c r="B21" s="92"/>
      <c r="C21" s="117"/>
      <c r="D21" s="130"/>
      <c r="E21" s="142"/>
      <c r="F21" s="116"/>
      <c r="G21" s="115"/>
      <c r="H21" s="116"/>
    </row>
    <row r="22" spans="1:8" ht="24.75" customHeight="1">
      <c r="A22" s="93" t="s">
        <v>1638</v>
      </c>
      <c r="B22" s="92"/>
      <c r="C22" s="117"/>
      <c r="D22" s="130"/>
      <c r="E22" s="142"/>
      <c r="F22" s="145"/>
      <c r="G22" s="115"/>
      <c r="H22" s="145"/>
    </row>
    <row r="23" spans="1:8" ht="24.75" customHeight="1">
      <c r="A23" s="93" t="s">
        <v>1639</v>
      </c>
      <c r="B23" s="92"/>
      <c r="C23" s="117"/>
      <c r="D23" s="130"/>
      <c r="E23" s="142"/>
      <c r="F23" s="116"/>
      <c r="G23" s="115"/>
      <c r="H23" s="116"/>
    </row>
    <row r="24" spans="1:8" ht="24.75" customHeight="1">
      <c r="A24" s="93" t="s">
        <v>1640</v>
      </c>
      <c r="B24" s="92"/>
      <c r="C24" s="117"/>
      <c r="D24" s="130"/>
      <c r="E24" s="142"/>
      <c r="F24" s="117"/>
      <c r="G24" s="115"/>
      <c r="H24" s="117"/>
    </row>
    <row r="25" spans="1:8" ht="24.75" customHeight="1">
      <c r="A25" s="95" t="s">
        <v>1641</v>
      </c>
      <c r="B25" s="96">
        <v>0</v>
      </c>
      <c r="C25" s="96">
        <v>0</v>
      </c>
      <c r="D25" s="130">
        <f>SUM(D26)</f>
        <v>0</v>
      </c>
      <c r="E25" s="142"/>
      <c r="F25" s="146"/>
      <c r="G25" s="115"/>
      <c r="H25" s="117"/>
    </row>
    <row r="26" spans="1:8" ht="24.75" customHeight="1">
      <c r="A26" s="95" t="s">
        <v>1642</v>
      </c>
      <c r="B26" s="96"/>
      <c r="C26" s="108"/>
      <c r="D26" s="131"/>
      <c r="E26" s="142"/>
      <c r="F26" s="146"/>
      <c r="G26" s="115"/>
      <c r="H26" s="117"/>
    </row>
    <row r="27" spans="1:8" ht="24.75" customHeight="1">
      <c r="A27" s="94" t="s">
        <v>1643</v>
      </c>
      <c r="B27" s="96">
        <v>6209</v>
      </c>
      <c r="C27" s="108">
        <v>6000</v>
      </c>
      <c r="D27" s="130">
        <v>6850</v>
      </c>
      <c r="E27" s="142">
        <f aca="true" t="shared" si="0" ref="E25:E28">D27/C27*100</f>
        <v>114.16666666666666</v>
      </c>
      <c r="F27" s="130">
        <v>5733</v>
      </c>
      <c r="G27" s="115">
        <f>(D27-F27)/F27*100</f>
        <v>19.48369091226234</v>
      </c>
      <c r="H27" s="117"/>
    </row>
    <row r="28" spans="1:8" s="121" customFormat="1" ht="24.75" customHeight="1">
      <c r="A28" s="97" t="s">
        <v>1644</v>
      </c>
      <c r="B28" s="100">
        <v>6209</v>
      </c>
      <c r="C28" s="109">
        <v>6000</v>
      </c>
      <c r="D28" s="132">
        <f>D27+D25</f>
        <v>6850</v>
      </c>
      <c r="E28" s="147">
        <f t="shared" si="0"/>
        <v>114.16666666666666</v>
      </c>
      <c r="F28" s="132">
        <f>SUM(F5,F9,F13,F17,F21,F25,F27)</f>
        <v>5733</v>
      </c>
      <c r="G28" s="118">
        <f>(D28-F28)/F28*100</f>
        <v>19.48369091226234</v>
      </c>
      <c r="H28" s="137"/>
    </row>
  </sheetData>
  <sheetProtection/>
  <mergeCells count="2">
    <mergeCell ref="A2:H2"/>
    <mergeCell ref="E3:H3"/>
  </mergeCells>
  <printOptions horizontalCentered="1"/>
  <pageMargins left="0" right="0" top="0.71" bottom="0.7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29"/>
  <sheetViews>
    <sheetView showZeros="0" workbookViewId="0" topLeftCell="A1">
      <pane ySplit="4" topLeftCell="A13" activePane="bottomLeft" state="frozen"/>
      <selection pane="bottomLeft" activeCell="C35" sqref="C35"/>
    </sheetView>
  </sheetViews>
  <sheetFormatPr defaultColWidth="9.00390625" defaultRowHeight="14.25"/>
  <cols>
    <col min="1" max="1" width="33.75390625" style="122" customWidth="1"/>
    <col min="2" max="2" width="12.625" style="122" bestFit="1" customWidth="1"/>
    <col min="3" max="3" width="10.00390625" style="122" customWidth="1"/>
    <col min="4" max="4" width="9.125" style="122" customWidth="1"/>
    <col min="5" max="5" width="9.25390625" style="86" customWidth="1"/>
    <col min="6" max="6" width="9.75390625" style="86" customWidth="1"/>
    <col min="7" max="16384" width="9.00390625" style="86" customWidth="1"/>
  </cols>
  <sheetData>
    <row r="1" ht="17.25" customHeight="1">
      <c r="A1" s="123" t="s">
        <v>1645</v>
      </c>
    </row>
    <row r="2" spans="1:8" ht="24.75" customHeight="1">
      <c r="A2" s="124" t="s">
        <v>1646</v>
      </c>
      <c r="B2" s="124"/>
      <c r="C2" s="124"/>
      <c r="D2" s="124"/>
      <c r="E2" s="104"/>
      <c r="F2" s="104"/>
      <c r="G2" s="104"/>
      <c r="H2" s="104"/>
    </row>
    <row r="3" spans="1:8" ht="24.75" customHeight="1">
      <c r="A3" s="125"/>
      <c r="B3" s="125"/>
      <c r="C3" s="125"/>
      <c r="D3" s="125"/>
      <c r="E3" s="133" t="s">
        <v>34</v>
      </c>
      <c r="F3" s="133"/>
      <c r="G3" s="133"/>
      <c r="H3" s="133"/>
    </row>
    <row r="4" spans="1:8" ht="24.75" customHeight="1">
      <c r="A4" s="126" t="s">
        <v>1619</v>
      </c>
      <c r="B4" s="127" t="s">
        <v>1227</v>
      </c>
      <c r="C4" s="128" t="s">
        <v>37</v>
      </c>
      <c r="D4" s="129" t="s">
        <v>38</v>
      </c>
      <c r="E4" s="134" t="s">
        <v>1620</v>
      </c>
      <c r="F4" s="135" t="s">
        <v>40</v>
      </c>
      <c r="G4" s="134" t="s">
        <v>41</v>
      </c>
      <c r="H4" s="136" t="s">
        <v>42</v>
      </c>
    </row>
    <row r="5" spans="1:8" ht="24.75" customHeight="1">
      <c r="A5" s="93" t="s">
        <v>1647</v>
      </c>
      <c r="B5" s="92"/>
      <c r="C5" s="117"/>
      <c r="D5" s="129"/>
      <c r="E5" s="115"/>
      <c r="F5" s="116"/>
      <c r="G5" s="115"/>
      <c r="H5" s="117"/>
    </row>
    <row r="6" spans="1:8" ht="24.75" customHeight="1">
      <c r="A6" s="93" t="s">
        <v>1648</v>
      </c>
      <c r="B6" s="92"/>
      <c r="C6" s="117"/>
      <c r="D6" s="129"/>
      <c r="E6" s="115"/>
      <c r="F6" s="116"/>
      <c r="G6" s="115"/>
      <c r="H6" s="117"/>
    </row>
    <row r="7" spans="1:8" ht="24.75" customHeight="1">
      <c r="A7" s="93" t="s">
        <v>1649</v>
      </c>
      <c r="B7" s="92"/>
      <c r="C7" s="117"/>
      <c r="D7" s="129"/>
      <c r="E7" s="115"/>
      <c r="F7" s="116"/>
      <c r="G7" s="115"/>
      <c r="H7" s="117"/>
    </row>
    <row r="8" spans="1:8" ht="24.75" customHeight="1">
      <c r="A8" s="93" t="s">
        <v>1650</v>
      </c>
      <c r="B8" s="92"/>
      <c r="C8" s="117"/>
      <c r="D8" s="129"/>
      <c r="E8" s="115"/>
      <c r="F8" s="116"/>
      <c r="G8" s="115"/>
      <c r="H8" s="117"/>
    </row>
    <row r="9" spans="1:8" ht="24.75" customHeight="1">
      <c r="A9" s="93" t="s">
        <v>1651</v>
      </c>
      <c r="B9" s="92"/>
      <c r="C9" s="117"/>
      <c r="D9" s="129"/>
      <c r="E9" s="115"/>
      <c r="F9" s="116"/>
      <c r="G9" s="115"/>
      <c r="H9" s="117"/>
    </row>
    <row r="10" spans="1:8" ht="24.75" customHeight="1">
      <c r="A10" s="93" t="s">
        <v>1652</v>
      </c>
      <c r="B10" s="92"/>
      <c r="C10" s="117"/>
      <c r="D10" s="129"/>
      <c r="E10" s="115"/>
      <c r="F10" s="116"/>
      <c r="G10" s="115"/>
      <c r="H10" s="117"/>
    </row>
    <row r="11" spans="1:8" ht="24.75" customHeight="1">
      <c r="A11" s="93" t="s">
        <v>1653</v>
      </c>
      <c r="B11" s="92"/>
      <c r="C11" s="117"/>
      <c r="D11" s="129"/>
      <c r="E11" s="115"/>
      <c r="F11" s="116"/>
      <c r="G11" s="115"/>
      <c r="H11" s="117"/>
    </row>
    <row r="12" spans="1:8" ht="24.75" customHeight="1">
      <c r="A12" s="93" t="s">
        <v>1654</v>
      </c>
      <c r="B12" s="92"/>
      <c r="C12" s="117"/>
      <c r="D12" s="129"/>
      <c r="E12" s="115"/>
      <c r="F12" s="116"/>
      <c r="G12" s="115"/>
      <c r="H12" s="117"/>
    </row>
    <row r="13" spans="1:8" ht="24.75" customHeight="1">
      <c r="A13" s="93" t="s">
        <v>1650</v>
      </c>
      <c r="B13" s="92"/>
      <c r="C13" s="117"/>
      <c r="D13" s="129"/>
      <c r="E13" s="115"/>
      <c r="F13" s="116"/>
      <c r="G13" s="115"/>
      <c r="H13" s="117"/>
    </row>
    <row r="14" spans="1:8" ht="24.75" customHeight="1">
      <c r="A14" s="93" t="s">
        <v>1655</v>
      </c>
      <c r="B14" s="92"/>
      <c r="C14" s="117"/>
      <c r="D14" s="129"/>
      <c r="E14" s="115"/>
      <c r="F14" s="116"/>
      <c r="G14" s="115"/>
      <c r="H14" s="117"/>
    </row>
    <row r="15" spans="1:8" ht="24.75" customHeight="1">
      <c r="A15" s="93" t="s">
        <v>1656</v>
      </c>
      <c r="B15" s="92"/>
      <c r="C15" s="117"/>
      <c r="D15" s="129"/>
      <c r="E15" s="115"/>
      <c r="F15" s="116"/>
      <c r="G15" s="115"/>
      <c r="H15" s="117"/>
    </row>
    <row r="16" spans="1:8" ht="24.75" customHeight="1">
      <c r="A16" s="93" t="s">
        <v>1657</v>
      </c>
      <c r="B16" s="92"/>
      <c r="C16" s="117"/>
      <c r="D16" s="129"/>
      <c r="E16" s="115"/>
      <c r="F16" s="116"/>
      <c r="G16" s="115"/>
      <c r="H16" s="117"/>
    </row>
    <row r="17" spans="1:8" ht="24.75" customHeight="1">
      <c r="A17" s="93" t="s">
        <v>1658</v>
      </c>
      <c r="B17" s="92"/>
      <c r="C17" s="117"/>
      <c r="D17" s="129"/>
      <c r="E17" s="115"/>
      <c r="F17" s="116"/>
      <c r="G17" s="115"/>
      <c r="H17" s="117"/>
    </row>
    <row r="18" spans="1:8" ht="24.75" customHeight="1">
      <c r="A18" s="93" t="s">
        <v>1659</v>
      </c>
      <c r="B18" s="92"/>
      <c r="C18" s="117"/>
      <c r="D18" s="129"/>
      <c r="E18" s="115"/>
      <c r="F18" s="116"/>
      <c r="G18" s="115"/>
      <c r="H18" s="117"/>
    </row>
    <row r="19" spans="1:8" ht="24.75" customHeight="1">
      <c r="A19" s="93" t="s">
        <v>1660</v>
      </c>
      <c r="B19" s="92"/>
      <c r="C19" s="117"/>
      <c r="D19" s="129"/>
      <c r="E19" s="115"/>
      <c r="F19" s="116"/>
      <c r="G19" s="115"/>
      <c r="H19" s="117"/>
    </row>
    <row r="20" spans="1:8" ht="24.75" customHeight="1">
      <c r="A20" s="93" t="s">
        <v>1661</v>
      </c>
      <c r="B20" s="92"/>
      <c r="C20" s="117"/>
      <c r="D20" s="129"/>
      <c r="E20" s="115"/>
      <c r="F20" s="116"/>
      <c r="G20" s="115"/>
      <c r="H20" s="117"/>
    </row>
    <row r="21" spans="1:8" ht="24.75" customHeight="1">
      <c r="A21" s="93" t="s">
        <v>1662</v>
      </c>
      <c r="B21" s="92"/>
      <c r="C21" s="117"/>
      <c r="D21" s="129"/>
      <c r="E21" s="115"/>
      <c r="F21" s="116"/>
      <c r="G21" s="115"/>
      <c r="H21" s="117"/>
    </row>
    <row r="22" spans="1:8" ht="24.75" customHeight="1">
      <c r="A22" s="93" t="s">
        <v>1663</v>
      </c>
      <c r="B22" s="92"/>
      <c r="C22" s="117"/>
      <c r="D22" s="129"/>
      <c r="E22" s="115"/>
      <c r="F22" s="116"/>
      <c r="G22" s="115"/>
      <c r="H22" s="117"/>
    </row>
    <row r="23" spans="1:8" ht="24.75" customHeight="1">
      <c r="A23" s="94" t="s">
        <v>1664</v>
      </c>
      <c r="B23" s="92"/>
      <c r="C23" s="117"/>
      <c r="D23" s="129"/>
      <c r="E23" s="115"/>
      <c r="F23" s="116"/>
      <c r="G23" s="115"/>
      <c r="H23" s="117"/>
    </row>
    <row r="24" spans="1:8" ht="24.75" customHeight="1">
      <c r="A24" s="93" t="s">
        <v>1665</v>
      </c>
      <c r="B24" s="92"/>
      <c r="C24" s="117"/>
      <c r="D24" s="129"/>
      <c r="E24" s="115"/>
      <c r="F24" s="116"/>
      <c r="G24" s="115"/>
      <c r="H24" s="117"/>
    </row>
    <row r="25" spans="1:8" ht="24.75" customHeight="1">
      <c r="A25" s="93" t="s">
        <v>1666</v>
      </c>
      <c r="B25" s="92"/>
      <c r="C25" s="117"/>
      <c r="D25" s="129"/>
      <c r="E25" s="115"/>
      <c r="F25" s="116"/>
      <c r="G25" s="115"/>
      <c r="H25" s="117"/>
    </row>
    <row r="26" spans="1:8" ht="24.75" customHeight="1">
      <c r="A26" s="95" t="s">
        <v>1641</v>
      </c>
      <c r="B26" s="96">
        <v>0</v>
      </c>
      <c r="C26" s="108"/>
      <c r="D26" s="130">
        <f>D27</f>
        <v>0</v>
      </c>
      <c r="E26" s="115"/>
      <c r="F26" s="96"/>
      <c r="G26" s="115"/>
      <c r="H26" s="117"/>
    </row>
    <row r="27" spans="1:8" ht="24.75" customHeight="1">
      <c r="A27" s="95" t="s">
        <v>1642</v>
      </c>
      <c r="B27" s="96"/>
      <c r="C27" s="108"/>
      <c r="D27" s="131"/>
      <c r="E27" s="115"/>
      <c r="F27" s="96"/>
      <c r="G27" s="115"/>
      <c r="H27" s="117"/>
    </row>
    <row r="28" spans="1:8" ht="24.75" customHeight="1">
      <c r="A28" s="94" t="s">
        <v>1667</v>
      </c>
      <c r="B28" s="96">
        <v>4518</v>
      </c>
      <c r="C28" s="108">
        <v>4400</v>
      </c>
      <c r="D28" s="130">
        <v>4459</v>
      </c>
      <c r="E28" s="115">
        <f aca="true" t="shared" si="0" ref="E26:E29">D28/C28*100</f>
        <v>101.3409090909091</v>
      </c>
      <c r="F28" s="96">
        <v>4361</v>
      </c>
      <c r="G28" s="115">
        <f>(D28-F28)/F28*100</f>
        <v>2.247191011235955</v>
      </c>
      <c r="H28" s="117"/>
    </row>
    <row r="29" spans="1:8" s="121" customFormat="1" ht="24.75" customHeight="1">
      <c r="A29" s="97" t="s">
        <v>1668</v>
      </c>
      <c r="B29" s="100">
        <v>4518</v>
      </c>
      <c r="C29" s="109">
        <v>4400</v>
      </c>
      <c r="D29" s="132">
        <f>D28+D26</f>
        <v>4459</v>
      </c>
      <c r="E29" s="118">
        <f t="shared" si="0"/>
        <v>101.3409090909091</v>
      </c>
      <c r="F29" s="132">
        <f>F28+F26</f>
        <v>4361</v>
      </c>
      <c r="G29" s="115">
        <f>(D29-F29)/F29*100</f>
        <v>2.247191011235955</v>
      </c>
      <c r="H29" s="137"/>
    </row>
  </sheetData>
  <sheetProtection/>
  <mergeCells count="2">
    <mergeCell ref="A2:H2"/>
    <mergeCell ref="E3:H3"/>
  </mergeCells>
  <printOptions horizontalCentered="1"/>
  <pageMargins left="0" right="0" top="0.71" bottom="0.7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27"/>
  <sheetViews>
    <sheetView showZeros="0" workbookViewId="0" topLeftCell="A1">
      <pane ySplit="4" topLeftCell="A11" activePane="bottomLeft" state="frozen"/>
      <selection pane="bottomLeft" activeCell="G23" sqref="G23:G26"/>
    </sheetView>
  </sheetViews>
  <sheetFormatPr defaultColWidth="9.00390625" defaultRowHeight="14.25"/>
  <cols>
    <col min="1" max="1" width="37.25390625" style="86" customWidth="1"/>
    <col min="2" max="2" width="9.25390625" style="103" customWidth="1"/>
    <col min="3" max="3" width="11.75390625" style="103" customWidth="1"/>
    <col min="4" max="4" width="11.00390625" style="103" customWidth="1"/>
    <col min="5" max="5" width="9.125" style="103" customWidth="1"/>
    <col min="6" max="6" width="9.50390625" style="86" customWidth="1"/>
    <col min="7" max="7" width="8.25390625" style="86" customWidth="1"/>
    <col min="8" max="16384" width="9.00390625" style="86" customWidth="1"/>
  </cols>
  <sheetData>
    <row r="1" ht="24.75" customHeight="1">
      <c r="A1" s="88" t="s">
        <v>1669</v>
      </c>
    </row>
    <row r="2" spans="1:8" ht="24.75" customHeight="1">
      <c r="A2" s="104" t="s">
        <v>1670</v>
      </c>
      <c r="B2" s="104"/>
      <c r="C2" s="104"/>
      <c r="D2" s="104"/>
      <c r="E2" s="104"/>
      <c r="F2" s="104"/>
      <c r="G2" s="104"/>
      <c r="H2" s="104"/>
    </row>
    <row r="3" spans="1:8" ht="24.75" customHeight="1">
      <c r="A3" s="101"/>
      <c r="B3" s="105"/>
      <c r="C3" s="105"/>
      <c r="D3" s="105"/>
      <c r="E3" s="105" t="s">
        <v>34</v>
      </c>
      <c r="F3" s="105"/>
      <c r="G3" s="105"/>
      <c r="H3" s="105"/>
    </row>
    <row r="4" spans="1:8" ht="24.75" customHeight="1">
      <c r="A4" s="91" t="s">
        <v>1619</v>
      </c>
      <c r="B4" s="92" t="s">
        <v>1227</v>
      </c>
      <c r="C4" s="106" t="s">
        <v>37</v>
      </c>
      <c r="D4" s="107" t="s">
        <v>38</v>
      </c>
      <c r="E4" s="112" t="s">
        <v>1620</v>
      </c>
      <c r="F4" s="113" t="s">
        <v>40</v>
      </c>
      <c r="G4" s="112" t="s">
        <v>41</v>
      </c>
      <c r="H4" s="114" t="s">
        <v>42</v>
      </c>
    </row>
    <row r="5" spans="1:8" ht="24.75" customHeight="1">
      <c r="A5" s="93" t="s">
        <v>1671</v>
      </c>
      <c r="B5" s="92"/>
      <c r="C5" s="92">
        <f aca="true" t="shared" si="0" ref="C5:C9">SUM(C6)</f>
        <v>0</v>
      </c>
      <c r="D5" s="108"/>
      <c r="E5" s="115"/>
      <c r="F5" s="116"/>
      <c r="G5" s="115"/>
      <c r="H5" s="117"/>
    </row>
    <row r="6" spans="1:8" ht="24.75" customHeight="1">
      <c r="A6" s="93" t="s">
        <v>1672</v>
      </c>
      <c r="B6" s="92"/>
      <c r="C6" s="92"/>
      <c r="D6" s="108"/>
      <c r="E6" s="115"/>
      <c r="F6" s="116"/>
      <c r="G6" s="115"/>
      <c r="H6" s="117"/>
    </row>
    <row r="7" spans="1:8" ht="24.75" customHeight="1">
      <c r="A7" s="93" t="s">
        <v>1673</v>
      </c>
      <c r="B7" s="92"/>
      <c r="C7" s="92">
        <f t="shared" si="0"/>
        <v>0</v>
      </c>
      <c r="D7" s="108"/>
      <c r="E7" s="115"/>
      <c r="F7" s="116"/>
      <c r="G7" s="115"/>
      <c r="H7" s="117"/>
    </row>
    <row r="8" spans="1:8" ht="24.75" customHeight="1">
      <c r="A8" s="93" t="s">
        <v>1674</v>
      </c>
      <c r="B8" s="92"/>
      <c r="C8" s="92"/>
      <c r="D8" s="108"/>
      <c r="E8" s="115"/>
      <c r="F8" s="116"/>
      <c r="G8" s="115"/>
      <c r="H8" s="117"/>
    </row>
    <row r="9" spans="1:8" ht="24.75" customHeight="1">
      <c r="A9" s="93" t="s">
        <v>1675</v>
      </c>
      <c r="B9" s="92"/>
      <c r="C9" s="92">
        <f t="shared" si="0"/>
        <v>0</v>
      </c>
      <c r="D9" s="108"/>
      <c r="E9" s="115"/>
      <c r="F9" s="116"/>
      <c r="G9" s="115"/>
      <c r="H9" s="117"/>
    </row>
    <row r="10" spans="1:8" ht="24.75" customHeight="1">
      <c r="A10" s="93" t="s">
        <v>1676</v>
      </c>
      <c r="B10" s="92"/>
      <c r="C10" s="92"/>
      <c r="D10" s="108"/>
      <c r="E10" s="115"/>
      <c r="F10" s="116"/>
      <c r="G10" s="115"/>
      <c r="H10" s="117"/>
    </row>
    <row r="11" spans="1:8" ht="24.75" customHeight="1">
      <c r="A11" s="93" t="s">
        <v>1677</v>
      </c>
      <c r="B11" s="92"/>
      <c r="C11" s="92">
        <f>SUM(C12)</f>
        <v>0</v>
      </c>
      <c r="D11" s="108"/>
      <c r="E11" s="115"/>
      <c r="F11" s="116"/>
      <c r="G11" s="115"/>
      <c r="H11" s="117"/>
    </row>
    <row r="12" spans="1:8" ht="24.75" customHeight="1">
      <c r="A12" s="93" t="s">
        <v>1678</v>
      </c>
      <c r="B12" s="92"/>
      <c r="C12" s="92"/>
      <c r="D12" s="108"/>
      <c r="E12" s="115"/>
      <c r="F12" s="116"/>
      <c r="G12" s="115"/>
      <c r="H12" s="117"/>
    </row>
    <row r="13" spans="1:8" ht="24.75" customHeight="1">
      <c r="A13" s="94" t="s">
        <v>1679</v>
      </c>
      <c r="B13" s="92"/>
      <c r="C13" s="92">
        <f>SUM(C14)</f>
        <v>0</v>
      </c>
      <c r="D13" s="108"/>
      <c r="E13" s="115"/>
      <c r="F13" s="116"/>
      <c r="G13" s="115"/>
      <c r="H13" s="117"/>
    </row>
    <row r="14" spans="1:8" ht="24.75" customHeight="1">
      <c r="A14" s="94" t="s">
        <v>1680</v>
      </c>
      <c r="B14" s="92"/>
      <c r="C14" s="92"/>
      <c r="D14" s="108"/>
      <c r="E14" s="115"/>
      <c r="F14" s="116"/>
      <c r="G14" s="115"/>
      <c r="H14" s="117"/>
    </row>
    <row r="15" spans="1:8" ht="24.75" customHeight="1">
      <c r="A15" s="94" t="s">
        <v>1681</v>
      </c>
      <c r="B15" s="96">
        <f>SUM(B17,B19,B21)</f>
        <v>0</v>
      </c>
      <c r="C15" s="96"/>
      <c r="D15" s="108">
        <f>SUM(D17,D19,D21)</f>
        <v>0</v>
      </c>
      <c r="E15" s="115"/>
      <c r="F15" s="96"/>
      <c r="G15" s="115"/>
      <c r="H15" s="117"/>
    </row>
    <row r="16" spans="1:8" ht="24.75" customHeight="1">
      <c r="A16" s="94" t="s">
        <v>1682</v>
      </c>
      <c r="B16" s="96">
        <f>SUM(B18,B20,B22)</f>
        <v>0</v>
      </c>
      <c r="C16" s="96"/>
      <c r="D16" s="108"/>
      <c r="E16" s="115"/>
      <c r="F16" s="96"/>
      <c r="G16" s="115"/>
      <c r="H16" s="117"/>
    </row>
    <row r="17" spans="1:8" ht="24.75" customHeight="1">
      <c r="A17" s="93" t="s">
        <v>1683</v>
      </c>
      <c r="B17" s="96"/>
      <c r="C17" s="96"/>
      <c r="D17" s="108"/>
      <c r="E17" s="115"/>
      <c r="F17" s="96"/>
      <c r="G17" s="115"/>
      <c r="H17" s="117"/>
    </row>
    <row r="18" spans="1:8" ht="24.75" customHeight="1">
      <c r="A18" s="93" t="s">
        <v>1684</v>
      </c>
      <c r="B18" s="96"/>
      <c r="C18" s="96"/>
      <c r="D18" s="108"/>
      <c r="E18" s="115"/>
      <c r="F18" s="96"/>
      <c r="G18" s="115"/>
      <c r="H18" s="117"/>
    </row>
    <row r="19" spans="1:8" ht="24.75" customHeight="1">
      <c r="A19" s="93" t="s">
        <v>1685</v>
      </c>
      <c r="B19" s="96"/>
      <c r="C19" s="96"/>
      <c r="D19" s="108"/>
      <c r="E19" s="115"/>
      <c r="F19" s="96"/>
      <c r="G19" s="115"/>
      <c r="H19" s="117"/>
    </row>
    <row r="20" spans="1:8" ht="24.75" customHeight="1">
      <c r="A20" s="93" t="s">
        <v>1686</v>
      </c>
      <c r="B20" s="96"/>
      <c r="C20" s="96"/>
      <c r="D20" s="108"/>
      <c r="E20" s="115"/>
      <c r="F20" s="116"/>
      <c r="G20" s="115"/>
      <c r="H20" s="117"/>
    </row>
    <row r="21" spans="1:8" ht="24.75" customHeight="1">
      <c r="A21" s="93" t="s">
        <v>1687</v>
      </c>
      <c r="B21" s="96"/>
      <c r="C21" s="96"/>
      <c r="D21" s="108"/>
      <c r="E21" s="115"/>
      <c r="F21" s="116"/>
      <c r="G21" s="115"/>
      <c r="H21" s="117"/>
    </row>
    <row r="22" spans="1:8" ht="24.75" customHeight="1">
      <c r="A22" s="93" t="s">
        <v>1688</v>
      </c>
      <c r="B22" s="96"/>
      <c r="C22" s="96"/>
      <c r="D22" s="108"/>
      <c r="E22" s="115"/>
      <c r="F22" s="116"/>
      <c r="G22" s="115"/>
      <c r="H22" s="117"/>
    </row>
    <row r="23" spans="1:8" ht="24.75" customHeight="1">
      <c r="A23" s="94" t="s">
        <v>1689</v>
      </c>
      <c r="B23" s="96">
        <v>1691</v>
      </c>
      <c r="C23" s="96">
        <v>1600</v>
      </c>
      <c r="D23" s="108">
        <v>2391</v>
      </c>
      <c r="E23" s="115">
        <f aca="true" t="shared" si="1" ref="E23:E26">D23/C23*100</f>
        <v>149.4375</v>
      </c>
      <c r="F23" s="108"/>
      <c r="G23" s="115"/>
      <c r="H23" s="117"/>
    </row>
    <row r="24" spans="1:8" ht="24.75" customHeight="1">
      <c r="A24" s="94" t="s">
        <v>1690</v>
      </c>
      <c r="B24" s="96">
        <v>17082</v>
      </c>
      <c r="C24" s="96">
        <v>16991</v>
      </c>
      <c r="D24" s="108">
        <v>17782</v>
      </c>
      <c r="E24" s="115">
        <f t="shared" si="1"/>
        <v>104.65540580307223</v>
      </c>
      <c r="F24" s="108"/>
      <c r="G24" s="115"/>
      <c r="H24" s="117"/>
    </row>
    <row r="25" spans="1:8" s="102" customFormat="1" ht="24.75" customHeight="1">
      <c r="A25" s="97" t="s">
        <v>1691</v>
      </c>
      <c r="B25" s="98">
        <f>SUM(B5,B7,B9,B11,B13,B15,B23)</f>
        <v>1691</v>
      </c>
      <c r="C25" s="100">
        <f aca="true" t="shared" si="2" ref="B25:F25">SUM(C5,C7,C9,C11,C13,C15,C23)</f>
        <v>1600</v>
      </c>
      <c r="D25" s="109">
        <f t="shared" si="2"/>
        <v>2391</v>
      </c>
      <c r="E25" s="118">
        <f t="shared" si="1"/>
        <v>149.4375</v>
      </c>
      <c r="F25" s="109">
        <f>SUM(F5,F7,F9,F11,F13,F15,F23)</f>
        <v>0</v>
      </c>
      <c r="G25" s="118"/>
      <c r="H25" s="119"/>
    </row>
    <row r="26" spans="1:8" s="102" customFormat="1" ht="24.75" customHeight="1">
      <c r="A26" s="97" t="s">
        <v>1692</v>
      </c>
      <c r="B26" s="98">
        <f>SUM(B6,B8,B10,B12,B14,B16,B24)</f>
        <v>17082</v>
      </c>
      <c r="C26" s="100">
        <f aca="true" t="shared" si="3" ref="B26:F26">SUM(C6,C8,C10,C12,C14,C16,C24)</f>
        <v>16991</v>
      </c>
      <c r="D26" s="109">
        <f t="shared" si="3"/>
        <v>17782</v>
      </c>
      <c r="E26" s="118">
        <f t="shared" si="1"/>
        <v>104.65540580307223</v>
      </c>
      <c r="F26" s="109">
        <f>SUM(F6,F8,F10,F12,F14,F16,F24)</f>
        <v>0</v>
      </c>
      <c r="G26" s="118"/>
      <c r="H26" s="119"/>
    </row>
    <row r="27" spans="1:5" ht="102.75" customHeight="1">
      <c r="A27" s="110"/>
      <c r="B27" s="111"/>
      <c r="C27" s="111"/>
      <c r="D27" s="111"/>
      <c r="E27" s="120"/>
    </row>
  </sheetData>
  <sheetProtection/>
  <mergeCells count="3">
    <mergeCell ref="A2:H2"/>
    <mergeCell ref="E3:H3"/>
    <mergeCell ref="A27:E27"/>
  </mergeCells>
  <printOptions horizontalCentered="1"/>
  <pageMargins left="0" right="0" top="0.71" bottom="0.7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pane ySplit="4" topLeftCell="A13" activePane="bottomLeft" state="frozen"/>
      <selection pane="bottomLeft" activeCell="B28" sqref="B28"/>
    </sheetView>
  </sheetViews>
  <sheetFormatPr defaultColWidth="9.00390625" defaultRowHeight="14.25"/>
  <cols>
    <col min="1" max="1" width="54.50390625" style="86" customWidth="1"/>
    <col min="2" max="2" width="15.625" style="87" customWidth="1"/>
    <col min="3" max="16384" width="9.00390625" style="86" customWidth="1"/>
  </cols>
  <sheetData>
    <row r="1" ht="24.75" customHeight="1">
      <c r="A1" s="88" t="s">
        <v>1693</v>
      </c>
    </row>
    <row r="2" spans="1:2" ht="24.75" customHeight="1">
      <c r="A2" s="89" t="s">
        <v>1694</v>
      </c>
      <c r="B2" s="89"/>
    </row>
    <row r="3" spans="1:2" ht="24.75" customHeight="1">
      <c r="A3" s="101"/>
      <c r="B3" s="90" t="s">
        <v>34</v>
      </c>
    </row>
    <row r="4" spans="1:2" ht="24.75" customHeight="1">
      <c r="A4" s="91" t="s">
        <v>1619</v>
      </c>
      <c r="B4" s="92" t="s">
        <v>1227</v>
      </c>
    </row>
    <row r="5" spans="1:2" ht="24.75" customHeight="1">
      <c r="A5" s="93" t="s">
        <v>1621</v>
      </c>
      <c r="B5" s="92"/>
    </row>
    <row r="6" spans="1:2" ht="24.75" customHeight="1">
      <c r="A6" s="93" t="s">
        <v>1622</v>
      </c>
      <c r="B6" s="92"/>
    </row>
    <row r="7" spans="1:2" ht="24.75" customHeight="1">
      <c r="A7" s="93" t="s">
        <v>1623</v>
      </c>
      <c r="B7" s="92"/>
    </row>
    <row r="8" spans="1:2" ht="24.75" customHeight="1">
      <c r="A8" s="93" t="s">
        <v>1624</v>
      </c>
      <c r="B8" s="92"/>
    </row>
    <row r="9" spans="1:2" ht="24.75" customHeight="1">
      <c r="A9" s="93" t="s">
        <v>1625</v>
      </c>
      <c r="B9" s="92"/>
    </row>
    <row r="10" spans="1:2" ht="24.75" customHeight="1">
      <c r="A10" s="93" t="s">
        <v>1626</v>
      </c>
      <c r="B10" s="92"/>
    </row>
    <row r="11" spans="1:2" ht="24.75" customHeight="1">
      <c r="A11" s="93" t="s">
        <v>1627</v>
      </c>
      <c r="B11" s="92"/>
    </row>
    <row r="12" spans="1:2" ht="24.75" customHeight="1">
      <c r="A12" s="93" t="s">
        <v>1628</v>
      </c>
      <c r="B12" s="92"/>
    </row>
    <row r="13" spans="1:2" ht="24.75" customHeight="1">
      <c r="A13" s="93" t="s">
        <v>1629</v>
      </c>
      <c r="B13" s="92"/>
    </row>
    <row r="14" spans="1:2" ht="24.75" customHeight="1">
      <c r="A14" s="93" t="s">
        <v>1630</v>
      </c>
      <c r="B14" s="92"/>
    </row>
    <row r="15" spans="1:2" ht="24.75" customHeight="1">
      <c r="A15" s="93" t="s">
        <v>1631</v>
      </c>
      <c r="B15" s="92"/>
    </row>
    <row r="16" spans="1:2" ht="24.75" customHeight="1">
      <c r="A16" s="93" t="s">
        <v>1632</v>
      </c>
      <c r="B16" s="92"/>
    </row>
    <row r="17" spans="1:2" ht="24.75" customHeight="1">
      <c r="A17" s="93" t="s">
        <v>1633</v>
      </c>
      <c r="B17" s="92"/>
    </row>
    <row r="18" spans="1:2" ht="24.75" customHeight="1">
      <c r="A18" s="93" t="s">
        <v>1634</v>
      </c>
      <c r="B18" s="92"/>
    </row>
    <row r="19" spans="1:2" ht="24.75" customHeight="1">
      <c r="A19" s="93" t="s">
        <v>1635</v>
      </c>
      <c r="B19" s="92"/>
    </row>
    <row r="20" spans="1:2" ht="24.75" customHeight="1">
      <c r="A20" s="93" t="s">
        <v>1636</v>
      </c>
      <c r="B20" s="92"/>
    </row>
    <row r="21" spans="1:2" ht="24.75" customHeight="1">
      <c r="A21" s="94" t="s">
        <v>1637</v>
      </c>
      <c r="B21" s="92"/>
    </row>
    <row r="22" spans="1:2" ht="24.75" customHeight="1">
      <c r="A22" s="93" t="s">
        <v>1638</v>
      </c>
      <c r="B22" s="92"/>
    </row>
    <row r="23" spans="1:2" ht="24.75" customHeight="1">
      <c r="A23" s="93" t="s">
        <v>1639</v>
      </c>
      <c r="B23" s="92"/>
    </row>
    <row r="24" spans="1:2" ht="24.75" customHeight="1">
      <c r="A24" s="93" t="s">
        <v>1640</v>
      </c>
      <c r="B24" s="92"/>
    </row>
    <row r="25" spans="1:2" ht="24.75" customHeight="1">
      <c r="A25" s="95" t="s">
        <v>1641</v>
      </c>
      <c r="B25" s="96"/>
    </row>
    <row r="26" spans="1:2" ht="24.75" customHeight="1">
      <c r="A26" s="95" t="s">
        <v>1642</v>
      </c>
      <c r="B26" s="96"/>
    </row>
    <row r="27" spans="1:2" ht="24.75" customHeight="1">
      <c r="A27" s="94" t="s">
        <v>1643</v>
      </c>
      <c r="B27" s="96">
        <v>6790</v>
      </c>
    </row>
    <row r="28" spans="1:2" ht="24.75" customHeight="1">
      <c r="A28" s="97" t="s">
        <v>1644</v>
      </c>
      <c r="B28" s="100">
        <f>B27</f>
        <v>6790</v>
      </c>
    </row>
  </sheetData>
  <sheetProtection/>
  <mergeCells count="1">
    <mergeCell ref="A2:B2"/>
  </mergeCells>
  <printOptions horizontalCentered="1"/>
  <pageMargins left="0" right="0" top="0.71" bottom="0.7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B29"/>
  <sheetViews>
    <sheetView showZeros="0" workbookViewId="0" topLeftCell="A1">
      <pane ySplit="4" topLeftCell="A13" activePane="bottomLeft" state="frozen"/>
      <selection pane="bottomLeft" activeCell="B29" sqref="B29"/>
    </sheetView>
  </sheetViews>
  <sheetFormatPr defaultColWidth="9.00390625" defaultRowHeight="14.25"/>
  <cols>
    <col min="1" max="1" width="49.125" style="86" customWidth="1"/>
    <col min="2" max="2" width="18.625" style="87" customWidth="1"/>
    <col min="3" max="16384" width="9.00390625" style="86" customWidth="1"/>
  </cols>
  <sheetData>
    <row r="1" ht="24.75" customHeight="1">
      <c r="A1" s="88" t="s">
        <v>1695</v>
      </c>
    </row>
    <row r="2" spans="1:2" ht="24.75" customHeight="1">
      <c r="A2" s="89" t="s">
        <v>1696</v>
      </c>
      <c r="B2" s="89"/>
    </row>
    <row r="3" spans="1:2" ht="24.75" customHeight="1">
      <c r="A3" s="99"/>
      <c r="B3" s="90" t="s">
        <v>34</v>
      </c>
    </row>
    <row r="4" spans="1:2" ht="24.75" customHeight="1">
      <c r="A4" s="91" t="s">
        <v>1619</v>
      </c>
      <c r="B4" s="92" t="s">
        <v>1227</v>
      </c>
    </row>
    <row r="5" spans="1:2" ht="24.75" customHeight="1">
      <c r="A5" s="93" t="s">
        <v>1647</v>
      </c>
      <c r="B5" s="92"/>
    </row>
    <row r="6" spans="1:2" ht="24.75" customHeight="1">
      <c r="A6" s="93" t="s">
        <v>1648</v>
      </c>
      <c r="B6" s="92"/>
    </row>
    <row r="7" spans="1:2" ht="24.75" customHeight="1">
      <c r="A7" s="93" t="s">
        <v>1649</v>
      </c>
      <c r="B7" s="92"/>
    </row>
    <row r="8" spans="1:2" ht="24.75" customHeight="1">
      <c r="A8" s="93" t="s">
        <v>1650</v>
      </c>
      <c r="B8" s="92"/>
    </row>
    <row r="9" spans="1:2" ht="24.75" customHeight="1">
      <c r="A9" s="93" t="s">
        <v>1651</v>
      </c>
      <c r="B9" s="92"/>
    </row>
    <row r="10" spans="1:2" ht="24.75" customHeight="1">
      <c r="A10" s="93" t="s">
        <v>1652</v>
      </c>
      <c r="B10" s="92"/>
    </row>
    <row r="11" spans="1:2" ht="24.75" customHeight="1">
      <c r="A11" s="93" t="s">
        <v>1653</v>
      </c>
      <c r="B11" s="92"/>
    </row>
    <row r="12" spans="1:2" ht="24.75" customHeight="1">
      <c r="A12" s="93" t="s">
        <v>1654</v>
      </c>
      <c r="B12" s="92"/>
    </row>
    <row r="13" spans="1:2" ht="24.75" customHeight="1">
      <c r="A13" s="93" t="s">
        <v>1650</v>
      </c>
      <c r="B13" s="92"/>
    </row>
    <row r="14" spans="1:2" ht="24.75" customHeight="1">
      <c r="A14" s="93" t="s">
        <v>1655</v>
      </c>
      <c r="B14" s="92"/>
    </row>
    <row r="15" spans="1:2" ht="24.75" customHeight="1">
      <c r="A15" s="93" t="s">
        <v>1656</v>
      </c>
      <c r="B15" s="92"/>
    </row>
    <row r="16" spans="1:2" ht="24.75" customHeight="1">
      <c r="A16" s="93" t="s">
        <v>1657</v>
      </c>
      <c r="B16" s="92"/>
    </row>
    <row r="17" spans="1:2" ht="24.75" customHeight="1">
      <c r="A17" s="93" t="s">
        <v>1658</v>
      </c>
      <c r="B17" s="92"/>
    </row>
    <row r="18" spans="1:2" ht="24.75" customHeight="1">
      <c r="A18" s="93" t="s">
        <v>1659</v>
      </c>
      <c r="B18" s="92"/>
    </row>
    <row r="19" spans="1:2" ht="24.75" customHeight="1">
      <c r="A19" s="93" t="s">
        <v>1660</v>
      </c>
      <c r="B19" s="92"/>
    </row>
    <row r="20" spans="1:2" ht="24.75" customHeight="1">
      <c r="A20" s="93" t="s">
        <v>1661</v>
      </c>
      <c r="B20" s="92"/>
    </row>
    <row r="21" spans="1:2" ht="24.75" customHeight="1">
      <c r="A21" s="93" t="s">
        <v>1662</v>
      </c>
      <c r="B21" s="92"/>
    </row>
    <row r="22" spans="1:2" ht="24.75" customHeight="1">
      <c r="A22" s="93" t="s">
        <v>1663</v>
      </c>
      <c r="B22" s="92"/>
    </row>
    <row r="23" spans="1:2" ht="24.75" customHeight="1">
      <c r="A23" s="94" t="s">
        <v>1664</v>
      </c>
      <c r="B23" s="92"/>
    </row>
    <row r="24" spans="1:2" ht="24.75" customHeight="1">
      <c r="A24" s="93" t="s">
        <v>1665</v>
      </c>
      <c r="B24" s="92"/>
    </row>
    <row r="25" spans="1:2" ht="24.75" customHeight="1">
      <c r="A25" s="93" t="s">
        <v>1666</v>
      </c>
      <c r="B25" s="92"/>
    </row>
    <row r="26" spans="1:2" ht="24.75" customHeight="1">
      <c r="A26" s="95" t="s">
        <v>1641</v>
      </c>
      <c r="B26" s="96">
        <f>SUM(B27:B27)</f>
        <v>0</v>
      </c>
    </row>
    <row r="27" spans="1:2" ht="24.75" customHeight="1">
      <c r="A27" s="95" t="s">
        <v>1642</v>
      </c>
      <c r="B27" s="96"/>
    </row>
    <row r="28" spans="1:2" ht="24.75" customHeight="1">
      <c r="A28" s="94" t="s">
        <v>1667</v>
      </c>
      <c r="B28" s="96">
        <v>4764</v>
      </c>
    </row>
    <row r="29" spans="1:2" ht="24.75" customHeight="1">
      <c r="A29" s="97" t="s">
        <v>1668</v>
      </c>
      <c r="B29" s="100">
        <f>B28</f>
        <v>4764</v>
      </c>
    </row>
  </sheetData>
  <sheetProtection/>
  <mergeCells count="1">
    <mergeCell ref="A2:B2"/>
  </mergeCells>
  <printOptions horizontalCentered="1"/>
  <pageMargins left="0" right="0" top="0.71" bottom="0.7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B20"/>
  <sheetViews>
    <sheetView showZeros="0" workbookViewId="0" topLeftCell="A1">
      <selection activeCell="A1" sqref="A1"/>
    </sheetView>
  </sheetViews>
  <sheetFormatPr defaultColWidth="9.00390625" defaultRowHeight="14.25"/>
  <cols>
    <col min="1" max="1" width="51.125" style="86" customWidth="1"/>
    <col min="2" max="2" width="17.75390625" style="87" customWidth="1"/>
    <col min="3" max="16384" width="9.00390625" style="86" customWidth="1"/>
  </cols>
  <sheetData>
    <row r="1" ht="24.75" customHeight="1">
      <c r="A1" s="88" t="s">
        <v>1697</v>
      </c>
    </row>
    <row r="2" spans="1:2" ht="24.75" customHeight="1">
      <c r="A2" s="89" t="s">
        <v>1698</v>
      </c>
      <c r="B2" s="89"/>
    </row>
    <row r="3" ht="24.75" customHeight="1">
      <c r="B3" s="90" t="s">
        <v>34</v>
      </c>
    </row>
    <row r="4" spans="1:2" ht="24.75" customHeight="1">
      <c r="A4" s="91" t="s">
        <v>1619</v>
      </c>
      <c r="B4" s="92" t="s">
        <v>1227</v>
      </c>
    </row>
    <row r="5" spans="1:2" ht="24.75" customHeight="1">
      <c r="A5" s="93" t="s">
        <v>1671</v>
      </c>
      <c r="B5" s="92"/>
    </row>
    <row r="6" spans="1:2" ht="24.75" customHeight="1">
      <c r="A6" s="93" t="s">
        <v>1672</v>
      </c>
      <c r="B6" s="92"/>
    </row>
    <row r="7" spans="1:2" ht="24.75" customHeight="1">
      <c r="A7" s="93" t="s">
        <v>1673</v>
      </c>
      <c r="B7" s="92"/>
    </row>
    <row r="8" spans="1:2" ht="24.75" customHeight="1">
      <c r="A8" s="93" t="s">
        <v>1674</v>
      </c>
      <c r="B8" s="92"/>
    </row>
    <row r="9" spans="1:2" ht="24.75" customHeight="1">
      <c r="A9" s="93" t="s">
        <v>1675</v>
      </c>
      <c r="B9" s="92"/>
    </row>
    <row r="10" spans="1:2" ht="24.75" customHeight="1">
      <c r="A10" s="93" t="s">
        <v>1676</v>
      </c>
      <c r="B10" s="92"/>
    </row>
    <row r="11" spans="1:2" ht="24.75" customHeight="1">
      <c r="A11" s="93" t="s">
        <v>1677</v>
      </c>
      <c r="B11" s="92"/>
    </row>
    <row r="12" spans="1:2" ht="24.75" customHeight="1">
      <c r="A12" s="93" t="s">
        <v>1678</v>
      </c>
      <c r="B12" s="92"/>
    </row>
    <row r="13" spans="1:2" ht="24.75" customHeight="1">
      <c r="A13" s="94" t="s">
        <v>1679</v>
      </c>
      <c r="B13" s="92"/>
    </row>
    <row r="14" spans="1:2" ht="24.75" customHeight="1">
      <c r="A14" s="94" t="s">
        <v>1680</v>
      </c>
      <c r="B14" s="92"/>
    </row>
    <row r="15" spans="1:2" ht="24.75" customHeight="1">
      <c r="A15" s="95" t="s">
        <v>1699</v>
      </c>
      <c r="B15" s="96"/>
    </row>
    <row r="16" spans="1:2" ht="24.75" customHeight="1">
      <c r="A16" s="95" t="s">
        <v>1700</v>
      </c>
      <c r="B16" s="96"/>
    </row>
    <row r="17" spans="1:2" ht="24.75" customHeight="1">
      <c r="A17" s="94" t="s">
        <v>1689</v>
      </c>
      <c r="B17" s="96">
        <v>2026</v>
      </c>
    </row>
    <row r="18" spans="1:2" ht="24.75" customHeight="1">
      <c r="A18" s="94" t="s">
        <v>1690</v>
      </c>
      <c r="B18" s="96">
        <v>19808</v>
      </c>
    </row>
    <row r="19" spans="1:2" ht="24.75" customHeight="1">
      <c r="A19" s="97" t="s">
        <v>1691</v>
      </c>
      <c r="B19" s="98">
        <f>B17</f>
        <v>2026</v>
      </c>
    </row>
    <row r="20" spans="1:2" ht="24.75" customHeight="1">
      <c r="A20" s="97" t="s">
        <v>1692</v>
      </c>
      <c r="B20" s="98">
        <f>B18</f>
        <v>19808</v>
      </c>
    </row>
  </sheetData>
  <sheetProtection/>
  <mergeCells count="1">
    <mergeCell ref="A2:B2"/>
  </mergeCells>
  <printOptions horizontalCentered="1"/>
  <pageMargins left="0.39" right="0.39" top="0.71" bottom="0.71" header="0.2" footer="0.39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5" max="5" width="25.50390625" style="0" customWidth="1"/>
    <col min="8" max="8" width="21.875" style="0" customWidth="1"/>
  </cols>
  <sheetData>
    <row r="1" spans="1:8" ht="24.75" customHeight="1">
      <c r="A1" s="1" t="s">
        <v>1701</v>
      </c>
      <c r="B1" s="1"/>
      <c r="C1" s="1"/>
      <c r="D1" s="1"/>
      <c r="E1" s="1"/>
      <c r="F1" s="1"/>
      <c r="G1" s="1"/>
      <c r="H1" s="1"/>
    </row>
    <row r="2" spans="1:8" ht="22.5">
      <c r="A2" s="2" t="s">
        <v>1702</v>
      </c>
      <c r="B2" s="2"/>
      <c r="C2" s="2"/>
      <c r="D2" s="2"/>
      <c r="E2" s="2"/>
      <c r="F2" s="2"/>
      <c r="G2" s="2"/>
      <c r="H2" s="2"/>
    </row>
    <row r="3" spans="1:8" ht="14.25">
      <c r="A3" s="3" t="s">
        <v>1703</v>
      </c>
      <c r="B3" s="3"/>
      <c r="C3" s="3"/>
      <c r="D3" s="3"/>
      <c r="E3" s="3"/>
      <c r="F3" s="3"/>
      <c r="G3" s="3"/>
      <c r="H3" s="3"/>
    </row>
    <row r="4" spans="1:8" ht="24.75" customHeight="1">
      <c r="A4" s="4" t="s">
        <v>1704</v>
      </c>
      <c r="B4" s="4"/>
      <c r="C4" s="4"/>
      <c r="D4" s="4"/>
      <c r="E4" s="4"/>
      <c r="F4" s="4"/>
      <c r="G4" s="4"/>
      <c r="H4" s="4"/>
    </row>
    <row r="5" spans="1:8" ht="24.75" customHeight="1">
      <c r="A5" s="5" t="s">
        <v>1705</v>
      </c>
      <c r="B5" s="6"/>
      <c r="C5" s="7" t="s">
        <v>1706</v>
      </c>
      <c r="D5" s="8"/>
      <c r="E5" s="57"/>
      <c r="F5" s="23" t="s">
        <v>1707</v>
      </c>
      <c r="G5" s="7" t="s">
        <v>1708</v>
      </c>
      <c r="H5" s="57"/>
    </row>
    <row r="6" spans="1:8" ht="24.75" customHeight="1">
      <c r="A6" s="5" t="s">
        <v>1709</v>
      </c>
      <c r="B6" s="6"/>
      <c r="C6" s="7" t="s">
        <v>1710</v>
      </c>
      <c r="D6" s="8"/>
      <c r="E6" s="57"/>
      <c r="F6" s="23" t="s">
        <v>1711</v>
      </c>
      <c r="G6" s="58" t="s">
        <v>1712</v>
      </c>
      <c r="H6" s="57"/>
    </row>
    <row r="7" spans="1:8" ht="24.75" customHeight="1">
      <c r="A7" s="5" t="s">
        <v>1713</v>
      </c>
      <c r="B7" s="9"/>
      <c r="C7" s="6"/>
      <c r="D7" s="10" t="s">
        <v>1714</v>
      </c>
      <c r="E7" s="59"/>
      <c r="F7" s="10">
        <v>929600</v>
      </c>
      <c r="G7" s="19"/>
      <c r="H7" s="59"/>
    </row>
    <row r="8" spans="1:8" ht="24.75" customHeight="1">
      <c r="A8" s="11"/>
      <c r="B8" s="12"/>
      <c r="C8" s="13"/>
      <c r="D8" s="14" t="s">
        <v>1715</v>
      </c>
      <c r="E8" s="60"/>
      <c r="F8" s="10">
        <v>929600</v>
      </c>
      <c r="G8" s="19"/>
      <c r="H8" s="59"/>
    </row>
    <row r="9" spans="1:8" ht="24.75" customHeight="1">
      <c r="A9" s="11"/>
      <c r="B9" s="12"/>
      <c r="C9" s="13"/>
      <c r="D9" s="14" t="s">
        <v>1716</v>
      </c>
      <c r="E9" s="60"/>
      <c r="F9" s="61"/>
      <c r="G9" s="62"/>
      <c r="H9" s="63"/>
    </row>
    <row r="10" spans="1:8" ht="24.75" customHeight="1">
      <c r="A10" s="11"/>
      <c r="B10" s="12"/>
      <c r="C10" s="13"/>
      <c r="D10" s="14" t="s">
        <v>1717</v>
      </c>
      <c r="E10" s="60"/>
      <c r="F10" s="61"/>
      <c r="G10" s="62"/>
      <c r="H10" s="63"/>
    </row>
    <row r="11" spans="1:8" ht="24.75" customHeight="1">
      <c r="A11" s="15"/>
      <c r="B11" s="16"/>
      <c r="C11" s="17"/>
      <c r="D11" s="14" t="s">
        <v>1718</v>
      </c>
      <c r="E11" s="60"/>
      <c r="F11" s="61"/>
      <c r="G11" s="62"/>
      <c r="H11" s="63"/>
    </row>
    <row r="12" spans="1:8" ht="24.75" customHeight="1">
      <c r="A12" s="18" t="s">
        <v>1719</v>
      </c>
      <c r="B12" s="10" t="s">
        <v>1720</v>
      </c>
      <c r="C12" s="19"/>
      <c r="D12" s="19"/>
      <c r="E12" s="19"/>
      <c r="F12" s="19"/>
      <c r="G12" s="19"/>
      <c r="H12" s="59"/>
    </row>
    <row r="13" spans="1:8" ht="24.75" customHeight="1">
      <c r="A13" s="20"/>
      <c r="B13" s="21" t="s">
        <v>1721</v>
      </c>
      <c r="C13" s="22"/>
      <c r="D13" s="22"/>
      <c r="E13" s="22"/>
      <c r="F13" s="22"/>
      <c r="G13" s="22"/>
      <c r="H13" s="64"/>
    </row>
    <row r="14" spans="1:8" ht="24.75" customHeight="1">
      <c r="A14" s="23" t="s">
        <v>1722</v>
      </c>
      <c r="B14" s="24" t="s">
        <v>1723</v>
      </c>
      <c r="C14" s="10" t="s">
        <v>1724</v>
      </c>
      <c r="D14" s="19"/>
      <c r="E14" s="24" t="s">
        <v>1725</v>
      </c>
      <c r="F14" s="10" t="s">
        <v>1726</v>
      </c>
      <c r="G14" s="19"/>
      <c r="H14" s="59"/>
    </row>
    <row r="15" spans="1:8" ht="24.75" customHeight="1">
      <c r="A15" s="25"/>
      <c r="B15" s="24" t="s">
        <v>1727</v>
      </c>
      <c r="C15" s="7" t="s">
        <v>1728</v>
      </c>
      <c r="D15" s="8"/>
      <c r="E15" s="65" t="s">
        <v>1729</v>
      </c>
      <c r="F15" s="10" t="s">
        <v>1730</v>
      </c>
      <c r="G15" s="19"/>
      <c r="H15" s="59"/>
    </row>
    <row r="16" spans="1:8" ht="24.75" customHeight="1">
      <c r="A16" s="25"/>
      <c r="B16" s="24"/>
      <c r="C16" s="26"/>
      <c r="D16" s="27"/>
      <c r="E16" s="65" t="s">
        <v>1731</v>
      </c>
      <c r="F16" s="10" t="s">
        <v>1732</v>
      </c>
      <c r="G16" s="19"/>
      <c r="H16" s="59"/>
    </row>
    <row r="17" spans="1:8" ht="24.75" customHeight="1">
      <c r="A17" s="25"/>
      <c r="B17" s="24"/>
      <c r="C17" s="26"/>
      <c r="D17" s="27"/>
      <c r="E17" s="65" t="s">
        <v>1733</v>
      </c>
      <c r="F17" s="10" t="s">
        <v>1734</v>
      </c>
      <c r="G17" s="19"/>
      <c r="H17" s="59"/>
    </row>
    <row r="18" spans="1:8" ht="24.75" customHeight="1">
      <c r="A18" s="25"/>
      <c r="B18" s="24"/>
      <c r="C18" s="26"/>
      <c r="D18" s="27"/>
      <c r="E18" s="65" t="s">
        <v>1735</v>
      </c>
      <c r="F18" s="10" t="s">
        <v>1736</v>
      </c>
      <c r="G18" s="19"/>
      <c r="H18" s="59"/>
    </row>
    <row r="19" spans="1:8" ht="24.75" customHeight="1">
      <c r="A19" s="25"/>
      <c r="B19" s="24"/>
      <c r="C19" s="28"/>
      <c r="D19" s="29"/>
      <c r="E19" s="65" t="s">
        <v>1737</v>
      </c>
      <c r="F19" s="10" t="s">
        <v>1732</v>
      </c>
      <c r="G19" s="19"/>
      <c r="H19" s="59"/>
    </row>
    <row r="20" spans="1:8" ht="24.75" customHeight="1">
      <c r="A20" s="25"/>
      <c r="B20" s="24"/>
      <c r="C20" s="7" t="s">
        <v>1738</v>
      </c>
      <c r="D20" s="8"/>
      <c r="E20" s="66" t="s">
        <v>1739</v>
      </c>
      <c r="F20" s="67">
        <v>1</v>
      </c>
      <c r="G20" s="19"/>
      <c r="H20" s="59"/>
    </row>
    <row r="21" spans="1:8" ht="24.75" customHeight="1">
      <c r="A21" s="25"/>
      <c r="B21" s="24"/>
      <c r="C21" s="26"/>
      <c r="D21" s="27"/>
      <c r="E21" s="66" t="s">
        <v>1740</v>
      </c>
      <c r="F21" s="67">
        <v>1</v>
      </c>
      <c r="G21" s="19"/>
      <c r="H21" s="59"/>
    </row>
    <row r="22" spans="1:8" ht="24.75" customHeight="1">
      <c r="A22" s="25"/>
      <c r="B22" s="24"/>
      <c r="C22" s="28"/>
      <c r="D22" s="29"/>
      <c r="E22" s="66" t="s">
        <v>1741</v>
      </c>
      <c r="F22" s="67">
        <v>1</v>
      </c>
      <c r="G22" s="19"/>
      <c r="H22" s="59"/>
    </row>
    <row r="23" spans="1:8" ht="24.75" customHeight="1">
      <c r="A23" s="25"/>
      <c r="B23" s="24"/>
      <c r="C23" s="7" t="s">
        <v>1742</v>
      </c>
      <c r="D23" s="8"/>
      <c r="E23" s="66" t="s">
        <v>1743</v>
      </c>
      <c r="F23" s="67">
        <v>1</v>
      </c>
      <c r="G23" s="19"/>
      <c r="H23" s="59"/>
    </row>
    <row r="24" spans="1:8" ht="24.75" customHeight="1">
      <c r="A24" s="25"/>
      <c r="B24" s="24"/>
      <c r="C24" s="7" t="s">
        <v>1744</v>
      </c>
      <c r="D24" s="8"/>
      <c r="E24" s="66" t="s">
        <v>1745</v>
      </c>
      <c r="F24" s="10" t="s">
        <v>1746</v>
      </c>
      <c r="G24" s="19"/>
      <c r="H24" s="59"/>
    </row>
    <row r="25" spans="1:8" ht="24.75" customHeight="1">
      <c r="A25" s="25"/>
      <c r="B25" s="24"/>
      <c r="C25" s="26"/>
      <c r="D25" s="27"/>
      <c r="E25" s="66" t="s">
        <v>1747</v>
      </c>
      <c r="F25" s="10" t="s">
        <v>1748</v>
      </c>
      <c r="G25" s="19"/>
      <c r="H25" s="59"/>
    </row>
    <row r="26" spans="1:8" ht="24.75" customHeight="1">
      <c r="A26" s="25"/>
      <c r="B26" s="24"/>
      <c r="C26" s="26"/>
      <c r="D26" s="27"/>
      <c r="E26" s="66" t="s">
        <v>1749</v>
      </c>
      <c r="F26" s="10" t="s">
        <v>1750</v>
      </c>
      <c r="G26" s="19"/>
      <c r="H26" s="59"/>
    </row>
    <row r="27" spans="1:8" ht="24.75" customHeight="1">
      <c r="A27" s="25"/>
      <c r="B27" s="24"/>
      <c r="C27" s="26"/>
      <c r="D27" s="27"/>
      <c r="E27" s="66" t="s">
        <v>1751</v>
      </c>
      <c r="F27" s="10" t="s">
        <v>1752</v>
      </c>
      <c r="G27" s="19"/>
      <c r="H27" s="59"/>
    </row>
    <row r="28" spans="1:8" ht="24.75" customHeight="1">
      <c r="A28" s="25"/>
      <c r="B28" s="24" t="s">
        <v>1753</v>
      </c>
      <c r="C28" s="7" t="s">
        <v>1754</v>
      </c>
      <c r="D28" s="8"/>
      <c r="E28" s="68" t="s">
        <v>1755</v>
      </c>
      <c r="F28" s="10" t="s">
        <v>1756</v>
      </c>
      <c r="G28" s="19"/>
      <c r="H28" s="59"/>
    </row>
    <row r="29" spans="1:8" ht="24.75" customHeight="1">
      <c r="A29" s="25"/>
      <c r="B29" s="24"/>
      <c r="C29" s="26"/>
      <c r="D29" s="27"/>
      <c r="E29" s="66" t="s">
        <v>1757</v>
      </c>
      <c r="F29" s="10" t="s">
        <v>1758</v>
      </c>
      <c r="G29" s="19"/>
      <c r="H29" s="59"/>
    </row>
    <row r="30" spans="1:8" ht="24.75" customHeight="1">
      <c r="A30" s="25"/>
      <c r="B30" s="24"/>
      <c r="C30" s="7" t="s">
        <v>1759</v>
      </c>
      <c r="D30" s="8"/>
      <c r="E30" s="66" t="s">
        <v>1760</v>
      </c>
      <c r="F30" s="10" t="s">
        <v>1761</v>
      </c>
      <c r="G30" s="19"/>
      <c r="H30" s="59"/>
    </row>
    <row r="31" spans="1:8" ht="24.75" customHeight="1">
      <c r="A31" s="25"/>
      <c r="B31" s="24" t="s">
        <v>1762</v>
      </c>
      <c r="C31" s="24" t="s">
        <v>1762</v>
      </c>
      <c r="D31" s="24"/>
      <c r="E31" s="69" t="s">
        <v>1763</v>
      </c>
      <c r="F31" s="70" t="s">
        <v>1764</v>
      </c>
      <c r="G31" s="19"/>
      <c r="H31" s="59"/>
    </row>
    <row r="32" spans="1:8" ht="24.75" customHeight="1">
      <c r="A32" s="30"/>
      <c r="B32" s="31"/>
      <c r="C32" s="31"/>
      <c r="D32" s="31"/>
      <c r="E32" s="71"/>
      <c r="F32" s="72"/>
      <c r="G32" s="31"/>
      <c r="H32" s="31"/>
    </row>
    <row r="33" spans="1:8" ht="24.75" customHeight="1">
      <c r="A33" s="32" t="s">
        <v>1702</v>
      </c>
      <c r="B33" s="32"/>
      <c r="C33" s="32"/>
      <c r="D33" s="32"/>
      <c r="E33" s="32"/>
      <c r="F33" s="32"/>
      <c r="G33" s="32"/>
      <c r="H33" s="32"/>
    </row>
    <row r="34" spans="1:8" ht="24.75" customHeight="1">
      <c r="A34" s="33" t="s">
        <v>1765</v>
      </c>
      <c r="B34" s="33"/>
      <c r="C34" s="33"/>
      <c r="D34" s="33"/>
      <c r="E34" s="33"/>
      <c r="F34" s="33"/>
      <c r="G34" s="33"/>
      <c r="H34" s="33"/>
    </row>
    <row r="35" spans="1:8" ht="24.75" customHeight="1">
      <c r="A35" s="34" t="s">
        <v>1766</v>
      </c>
      <c r="B35" s="34"/>
      <c r="C35" s="34"/>
      <c r="D35" s="34"/>
      <c r="E35" s="34"/>
      <c r="F35" s="34"/>
      <c r="G35" s="34"/>
      <c r="H35" s="34"/>
    </row>
    <row r="36" spans="1:8" ht="24.75" customHeight="1">
      <c r="A36" s="35" t="s">
        <v>1705</v>
      </c>
      <c r="B36" s="36"/>
      <c r="C36" s="37" t="s">
        <v>1767</v>
      </c>
      <c r="D36" s="38"/>
      <c r="E36" s="73"/>
      <c r="F36" s="74" t="s">
        <v>1707</v>
      </c>
      <c r="G36" s="37" t="s">
        <v>1768</v>
      </c>
      <c r="H36" s="73"/>
    </row>
    <row r="37" spans="1:8" ht="24.75" customHeight="1">
      <c r="A37" s="35" t="s">
        <v>1709</v>
      </c>
      <c r="B37" s="36"/>
      <c r="C37" s="37" t="s">
        <v>1769</v>
      </c>
      <c r="D37" s="38"/>
      <c r="E37" s="73"/>
      <c r="F37" s="74" t="s">
        <v>1711</v>
      </c>
      <c r="G37" s="37" t="s">
        <v>1770</v>
      </c>
      <c r="H37" s="73"/>
    </row>
    <row r="38" spans="1:8" ht="24.75" customHeight="1">
      <c r="A38" s="35" t="s">
        <v>1713</v>
      </c>
      <c r="B38" s="39"/>
      <c r="C38" s="36"/>
      <c r="D38" s="40" t="s">
        <v>1714</v>
      </c>
      <c r="E38" s="75"/>
      <c r="F38" s="76">
        <v>500000</v>
      </c>
      <c r="G38" s="77"/>
      <c r="H38" s="78"/>
    </row>
    <row r="39" spans="1:8" ht="24.75" customHeight="1">
      <c r="A39" s="41"/>
      <c r="B39" s="42"/>
      <c r="C39" s="43"/>
      <c r="D39" s="44" t="s">
        <v>1715</v>
      </c>
      <c r="E39" s="79"/>
      <c r="F39" s="76">
        <v>500000</v>
      </c>
      <c r="G39" s="77"/>
      <c r="H39" s="78"/>
    </row>
    <row r="40" spans="1:8" ht="24.75" customHeight="1">
      <c r="A40" s="41"/>
      <c r="B40" s="42"/>
      <c r="C40" s="43"/>
      <c r="D40" s="44" t="s">
        <v>1716</v>
      </c>
      <c r="E40" s="79"/>
      <c r="F40" s="76"/>
      <c r="G40" s="77"/>
      <c r="H40" s="78"/>
    </row>
    <row r="41" spans="1:8" ht="24.75" customHeight="1">
      <c r="A41" s="41"/>
      <c r="B41" s="42"/>
      <c r="C41" s="43"/>
      <c r="D41" s="44" t="s">
        <v>1717</v>
      </c>
      <c r="E41" s="79"/>
      <c r="F41" s="76"/>
      <c r="G41" s="77"/>
      <c r="H41" s="78"/>
    </row>
    <row r="42" spans="1:8" ht="24.75" customHeight="1">
      <c r="A42" s="45"/>
      <c r="B42" s="46"/>
      <c r="C42" s="47"/>
      <c r="D42" s="44" t="s">
        <v>1718</v>
      </c>
      <c r="E42" s="79"/>
      <c r="F42" s="76"/>
      <c r="G42" s="77"/>
      <c r="H42" s="78"/>
    </row>
    <row r="43" spans="1:8" ht="24.75" customHeight="1">
      <c r="A43" s="48" t="s">
        <v>1719</v>
      </c>
      <c r="B43" s="40" t="s">
        <v>1720</v>
      </c>
      <c r="C43" s="49"/>
      <c r="D43" s="49"/>
      <c r="E43" s="49"/>
      <c r="F43" s="49"/>
      <c r="G43" s="49"/>
      <c r="H43" s="75"/>
    </row>
    <row r="44" spans="1:8" ht="24.75" customHeight="1">
      <c r="A44" s="50"/>
      <c r="B44" s="51" t="s">
        <v>1771</v>
      </c>
      <c r="C44" s="52"/>
      <c r="D44" s="52"/>
      <c r="E44" s="52"/>
      <c r="F44" s="52"/>
      <c r="G44" s="52"/>
      <c r="H44" s="80"/>
    </row>
    <row r="45" spans="1:8" ht="24.75" customHeight="1">
      <c r="A45" s="53" t="s">
        <v>1722</v>
      </c>
      <c r="B45" s="54" t="s">
        <v>1723</v>
      </c>
      <c r="C45" s="54" t="s">
        <v>1724</v>
      </c>
      <c r="D45" s="54"/>
      <c r="E45" s="54" t="s">
        <v>1725</v>
      </c>
      <c r="F45" s="40" t="s">
        <v>1726</v>
      </c>
      <c r="G45" s="49"/>
      <c r="H45" s="75"/>
    </row>
    <row r="46" spans="1:8" ht="24.75" customHeight="1">
      <c r="A46" s="53"/>
      <c r="B46" s="54" t="s">
        <v>1727</v>
      </c>
      <c r="C46" s="54" t="s">
        <v>1728</v>
      </c>
      <c r="D46" s="54"/>
      <c r="E46" s="81" t="s">
        <v>1772</v>
      </c>
      <c r="F46" s="40" t="s">
        <v>1773</v>
      </c>
      <c r="G46" s="49"/>
      <c r="H46" s="75"/>
    </row>
    <row r="47" spans="1:8" ht="24.75" customHeight="1">
      <c r="A47" s="53"/>
      <c r="B47" s="54"/>
      <c r="C47" s="54"/>
      <c r="D47" s="54"/>
      <c r="E47" s="81" t="s">
        <v>1774</v>
      </c>
      <c r="F47" s="40" t="s">
        <v>1775</v>
      </c>
      <c r="G47" s="49"/>
      <c r="H47" s="75"/>
    </row>
    <row r="48" spans="1:8" ht="24.75" customHeight="1">
      <c r="A48" s="53"/>
      <c r="B48" s="54"/>
      <c r="C48" s="54"/>
      <c r="D48" s="54"/>
      <c r="E48" s="54" t="s">
        <v>1776</v>
      </c>
      <c r="F48" s="40" t="s">
        <v>1777</v>
      </c>
      <c r="G48" s="49"/>
      <c r="H48" s="75"/>
    </row>
    <row r="49" spans="1:8" ht="24.75" customHeight="1">
      <c r="A49" s="53"/>
      <c r="B49" s="54"/>
      <c r="C49" s="54" t="s">
        <v>1738</v>
      </c>
      <c r="D49" s="54"/>
      <c r="E49" s="81" t="s">
        <v>1778</v>
      </c>
      <c r="F49" s="40" t="s">
        <v>1779</v>
      </c>
      <c r="G49" s="49"/>
      <c r="H49" s="75"/>
    </row>
    <row r="50" spans="1:8" ht="24.75" customHeight="1">
      <c r="A50" s="53"/>
      <c r="B50" s="54"/>
      <c r="C50" s="54"/>
      <c r="D50" s="54"/>
      <c r="E50" s="81" t="s">
        <v>1780</v>
      </c>
      <c r="F50" s="40" t="s">
        <v>1781</v>
      </c>
      <c r="G50" s="49"/>
      <c r="H50" s="75"/>
    </row>
    <row r="51" spans="1:8" ht="24.75" customHeight="1">
      <c r="A51" s="53"/>
      <c r="B51" s="54"/>
      <c r="C51" s="54"/>
      <c r="D51" s="54"/>
      <c r="E51" s="54" t="s">
        <v>1782</v>
      </c>
      <c r="F51" s="40" t="s">
        <v>1781</v>
      </c>
      <c r="G51" s="49"/>
      <c r="H51" s="75"/>
    </row>
    <row r="52" spans="1:8" ht="24.75" customHeight="1">
      <c r="A52" s="53"/>
      <c r="B52" s="54"/>
      <c r="C52" s="54" t="s">
        <v>1742</v>
      </c>
      <c r="D52" s="54"/>
      <c r="E52" s="81" t="s">
        <v>1772</v>
      </c>
      <c r="F52" s="40" t="s">
        <v>1783</v>
      </c>
      <c r="G52" s="49"/>
      <c r="H52" s="75"/>
    </row>
    <row r="53" spans="1:8" ht="24.75" customHeight="1">
      <c r="A53" s="53"/>
      <c r="B53" s="54"/>
      <c r="C53" s="54"/>
      <c r="D53" s="54"/>
      <c r="E53" s="81" t="s">
        <v>1774</v>
      </c>
      <c r="F53" s="40" t="s">
        <v>1784</v>
      </c>
      <c r="G53" s="49"/>
      <c r="H53" s="75"/>
    </row>
    <row r="54" spans="1:8" ht="24.75" customHeight="1">
      <c r="A54" s="53"/>
      <c r="B54" s="54"/>
      <c r="C54" s="54"/>
      <c r="D54" s="54"/>
      <c r="E54" s="54" t="s">
        <v>1776</v>
      </c>
      <c r="F54" s="40" t="s">
        <v>1784</v>
      </c>
      <c r="G54" s="49"/>
      <c r="H54" s="75"/>
    </row>
    <row r="55" spans="1:8" ht="24.75" customHeight="1">
      <c r="A55" s="53"/>
      <c r="B55" s="54"/>
      <c r="C55" s="54" t="s">
        <v>1744</v>
      </c>
      <c r="D55" s="54"/>
      <c r="E55" s="81" t="s">
        <v>1772</v>
      </c>
      <c r="F55" s="40" t="s">
        <v>1785</v>
      </c>
      <c r="G55" s="49"/>
      <c r="H55" s="75"/>
    </row>
    <row r="56" spans="1:8" ht="24.75" customHeight="1">
      <c r="A56" s="53"/>
      <c r="B56" s="54"/>
      <c r="C56" s="54"/>
      <c r="D56" s="54"/>
      <c r="E56" s="81" t="s">
        <v>1774</v>
      </c>
      <c r="F56" s="40" t="s">
        <v>1785</v>
      </c>
      <c r="G56" s="49"/>
      <c r="H56" s="75"/>
    </row>
    <row r="57" spans="1:8" ht="24.75" customHeight="1">
      <c r="A57" s="53"/>
      <c r="B57" s="54"/>
      <c r="C57" s="54"/>
      <c r="D57" s="54"/>
      <c r="E57" s="54" t="s">
        <v>1776</v>
      </c>
      <c r="F57" s="40" t="s">
        <v>1786</v>
      </c>
      <c r="G57" s="49"/>
      <c r="H57" s="75"/>
    </row>
    <row r="58" spans="1:8" ht="24.75" customHeight="1">
      <c r="A58" s="53"/>
      <c r="B58" s="54" t="s">
        <v>1753</v>
      </c>
      <c r="C58" s="54" t="s">
        <v>1787</v>
      </c>
      <c r="D58" s="54"/>
      <c r="E58" s="81" t="s">
        <v>1788</v>
      </c>
      <c r="F58" s="40" t="s">
        <v>1789</v>
      </c>
      <c r="G58" s="49"/>
      <c r="H58" s="75"/>
    </row>
    <row r="59" spans="1:8" ht="24.75" customHeight="1">
      <c r="A59" s="53"/>
      <c r="B59" s="54"/>
      <c r="C59" s="54" t="s">
        <v>1754</v>
      </c>
      <c r="D59" s="54"/>
      <c r="E59" s="81" t="s">
        <v>1790</v>
      </c>
      <c r="F59" s="40" t="s">
        <v>1791</v>
      </c>
      <c r="G59" s="49"/>
      <c r="H59" s="75"/>
    </row>
    <row r="60" spans="1:8" ht="24.75" customHeight="1">
      <c r="A60" s="53"/>
      <c r="B60" s="54"/>
      <c r="C60" s="54" t="s">
        <v>1792</v>
      </c>
      <c r="D60" s="54"/>
      <c r="E60" s="81" t="s">
        <v>1793</v>
      </c>
      <c r="F60" s="40" t="s">
        <v>1794</v>
      </c>
      <c r="G60" s="49"/>
      <c r="H60" s="75"/>
    </row>
    <row r="61" spans="1:8" ht="24.75" customHeight="1">
      <c r="A61" s="53"/>
      <c r="B61" s="54"/>
      <c r="C61" s="54" t="s">
        <v>1759</v>
      </c>
      <c r="D61" s="54"/>
      <c r="E61" s="81" t="s">
        <v>1795</v>
      </c>
      <c r="F61" s="40" t="s">
        <v>1796</v>
      </c>
      <c r="G61" s="49"/>
      <c r="H61" s="75"/>
    </row>
    <row r="62" spans="1:8" ht="24.75" customHeight="1">
      <c r="A62" s="53"/>
      <c r="B62" s="54" t="s">
        <v>1762</v>
      </c>
      <c r="C62" s="54" t="s">
        <v>1762</v>
      </c>
      <c r="D62" s="54"/>
      <c r="E62" s="81" t="s">
        <v>1797</v>
      </c>
      <c r="F62" s="40" t="s">
        <v>1798</v>
      </c>
      <c r="G62" s="49"/>
      <c r="H62" s="75"/>
    </row>
    <row r="63" spans="1:8" ht="24.75" customHeight="1">
      <c r="A63" s="53"/>
      <c r="B63" s="54"/>
      <c r="C63" s="54"/>
      <c r="D63" s="54"/>
      <c r="E63" s="54" t="s">
        <v>1799</v>
      </c>
      <c r="F63" s="40" t="s">
        <v>1798</v>
      </c>
      <c r="G63" s="49"/>
      <c r="H63" s="75"/>
    </row>
    <row r="64" spans="1:8" ht="24.75" customHeight="1">
      <c r="A64" s="55"/>
      <c r="B64" s="56"/>
      <c r="C64" s="56"/>
      <c r="D64" s="56"/>
      <c r="E64" s="56"/>
      <c r="F64" s="56"/>
      <c r="G64" s="56"/>
      <c r="H64" s="56"/>
    </row>
    <row r="65" spans="1:8" ht="24.75" customHeight="1">
      <c r="A65" s="82" t="s">
        <v>1702</v>
      </c>
      <c r="B65" s="82"/>
      <c r="C65" s="82"/>
      <c r="D65" s="82"/>
      <c r="E65" s="82"/>
      <c r="F65" s="82"/>
      <c r="G65" s="82"/>
      <c r="H65" s="82"/>
    </row>
    <row r="66" spans="1:8" ht="24.75" customHeight="1">
      <c r="A66" s="83" t="s">
        <v>1703</v>
      </c>
      <c r="B66" s="83"/>
      <c r="C66" s="83"/>
      <c r="D66" s="83"/>
      <c r="E66" s="83"/>
      <c r="F66" s="83"/>
      <c r="G66" s="83"/>
      <c r="H66" s="83"/>
    </row>
    <row r="67" spans="1:8" ht="24.75" customHeight="1">
      <c r="A67" s="4" t="s">
        <v>1800</v>
      </c>
      <c r="B67" s="4"/>
      <c r="C67" s="4"/>
      <c r="D67" s="4"/>
      <c r="E67" s="4"/>
      <c r="F67" s="4"/>
      <c r="G67" s="4"/>
      <c r="H67" s="4"/>
    </row>
    <row r="68" spans="1:8" ht="24.75" customHeight="1">
      <c r="A68" s="5" t="s">
        <v>1705</v>
      </c>
      <c r="B68" s="6"/>
      <c r="C68" s="7" t="s">
        <v>1801</v>
      </c>
      <c r="D68" s="8"/>
      <c r="E68" s="57"/>
      <c r="F68" s="23" t="s">
        <v>1707</v>
      </c>
      <c r="G68" s="7" t="s">
        <v>1708</v>
      </c>
      <c r="H68" s="57"/>
    </row>
    <row r="69" spans="1:8" ht="24.75" customHeight="1">
      <c r="A69" s="5" t="s">
        <v>1709</v>
      </c>
      <c r="B69" s="6"/>
      <c r="C69" s="7" t="s">
        <v>1802</v>
      </c>
      <c r="D69" s="8"/>
      <c r="E69" s="57"/>
      <c r="F69" s="23" t="s">
        <v>1711</v>
      </c>
      <c r="G69" s="58" t="s">
        <v>1712</v>
      </c>
      <c r="H69" s="57"/>
    </row>
    <row r="70" spans="1:8" ht="24.75" customHeight="1">
      <c r="A70" s="5" t="s">
        <v>1713</v>
      </c>
      <c r="B70" s="9"/>
      <c r="C70" s="6"/>
      <c r="D70" s="10" t="s">
        <v>1714</v>
      </c>
      <c r="E70" s="59"/>
      <c r="F70" s="10">
        <v>9620000</v>
      </c>
      <c r="G70" s="19"/>
      <c r="H70" s="59"/>
    </row>
    <row r="71" spans="1:8" ht="24.75" customHeight="1">
      <c r="A71" s="11"/>
      <c r="B71" s="12"/>
      <c r="C71" s="13"/>
      <c r="D71" s="14" t="s">
        <v>1715</v>
      </c>
      <c r="E71" s="60"/>
      <c r="F71" s="10">
        <v>9620000</v>
      </c>
      <c r="G71" s="19"/>
      <c r="H71" s="59"/>
    </row>
    <row r="72" spans="1:8" ht="24.75" customHeight="1">
      <c r="A72" s="11"/>
      <c r="B72" s="12"/>
      <c r="C72" s="13"/>
      <c r="D72" s="14" t="s">
        <v>1716</v>
      </c>
      <c r="E72" s="60"/>
      <c r="F72" s="10"/>
      <c r="G72" s="19"/>
      <c r="H72" s="59"/>
    </row>
    <row r="73" spans="1:8" ht="24.75" customHeight="1">
      <c r="A73" s="11"/>
      <c r="B73" s="12"/>
      <c r="C73" s="13"/>
      <c r="D73" s="14" t="s">
        <v>1717</v>
      </c>
      <c r="E73" s="60"/>
      <c r="F73" s="10"/>
      <c r="G73" s="19"/>
      <c r="H73" s="59"/>
    </row>
    <row r="74" spans="1:8" ht="24.75" customHeight="1">
      <c r="A74" s="15"/>
      <c r="B74" s="16"/>
      <c r="C74" s="17"/>
      <c r="D74" s="14" t="s">
        <v>1718</v>
      </c>
      <c r="E74" s="60"/>
      <c r="F74" s="10"/>
      <c r="G74" s="19"/>
      <c r="H74" s="59"/>
    </row>
    <row r="75" spans="1:8" ht="24.75" customHeight="1">
      <c r="A75" s="18" t="s">
        <v>1719</v>
      </c>
      <c r="B75" s="10" t="s">
        <v>1720</v>
      </c>
      <c r="C75" s="19"/>
      <c r="D75" s="19"/>
      <c r="E75" s="19"/>
      <c r="F75" s="19"/>
      <c r="G75" s="19"/>
      <c r="H75" s="59"/>
    </row>
    <row r="76" spans="1:8" ht="24.75" customHeight="1">
      <c r="A76" s="20"/>
      <c r="B76" s="21" t="s">
        <v>1803</v>
      </c>
      <c r="C76" s="22"/>
      <c r="D76" s="22"/>
      <c r="E76" s="22"/>
      <c r="F76" s="22"/>
      <c r="G76" s="22"/>
      <c r="H76" s="64"/>
    </row>
    <row r="77" spans="1:8" ht="24.75" customHeight="1">
      <c r="A77" s="84" t="s">
        <v>1722</v>
      </c>
      <c r="B77" s="24" t="s">
        <v>1723</v>
      </c>
      <c r="C77" s="10" t="s">
        <v>1724</v>
      </c>
      <c r="D77" s="19"/>
      <c r="E77" s="24" t="s">
        <v>1725</v>
      </c>
      <c r="F77" s="10" t="s">
        <v>1726</v>
      </c>
      <c r="G77" s="19"/>
      <c r="H77" s="59"/>
    </row>
    <row r="78" spans="1:8" ht="24.75" customHeight="1">
      <c r="A78" s="84"/>
      <c r="B78" s="24" t="s">
        <v>1727</v>
      </c>
      <c r="C78" s="7" t="s">
        <v>1728</v>
      </c>
      <c r="D78" s="8"/>
      <c r="E78" s="24" t="s">
        <v>1804</v>
      </c>
      <c r="F78" s="10" t="s">
        <v>1805</v>
      </c>
      <c r="G78" s="19"/>
      <c r="H78" s="59"/>
    </row>
    <row r="79" spans="1:8" ht="24.75" customHeight="1">
      <c r="A79" s="84"/>
      <c r="B79" s="24"/>
      <c r="C79" s="26"/>
      <c r="D79" s="27"/>
      <c r="E79" s="24" t="s">
        <v>1806</v>
      </c>
      <c r="F79" s="10" t="s">
        <v>1807</v>
      </c>
      <c r="G79" s="19"/>
      <c r="H79" s="59"/>
    </row>
    <row r="80" spans="1:8" ht="24.75" customHeight="1">
      <c r="A80" s="84"/>
      <c r="B80" s="24"/>
      <c r="C80" s="26"/>
      <c r="D80" s="27"/>
      <c r="E80" s="24" t="s">
        <v>1808</v>
      </c>
      <c r="F80" s="10" t="s">
        <v>1809</v>
      </c>
      <c r="G80" s="19"/>
      <c r="H80" s="59"/>
    </row>
    <row r="81" spans="1:8" ht="24.75" customHeight="1">
      <c r="A81" s="84"/>
      <c r="B81" s="24"/>
      <c r="C81" s="28"/>
      <c r="D81" s="29"/>
      <c r="E81" s="24" t="s">
        <v>1810</v>
      </c>
      <c r="F81" s="10" t="s">
        <v>1811</v>
      </c>
      <c r="G81" s="19"/>
      <c r="H81" s="59"/>
    </row>
    <row r="82" spans="1:8" ht="24.75" customHeight="1">
      <c r="A82" s="84"/>
      <c r="B82" s="24"/>
      <c r="C82" s="7" t="s">
        <v>1738</v>
      </c>
      <c r="D82" s="8"/>
      <c r="E82" s="24" t="s">
        <v>1812</v>
      </c>
      <c r="F82" s="10" t="s">
        <v>1813</v>
      </c>
      <c r="G82" s="19"/>
      <c r="H82" s="59"/>
    </row>
    <row r="83" spans="1:8" ht="24.75" customHeight="1">
      <c r="A83" s="84"/>
      <c r="B83" s="24"/>
      <c r="C83" s="7" t="s">
        <v>1742</v>
      </c>
      <c r="D83" s="8"/>
      <c r="E83" s="24" t="s">
        <v>1814</v>
      </c>
      <c r="F83" s="85">
        <v>44561</v>
      </c>
      <c r="G83" s="19"/>
      <c r="H83" s="59"/>
    </row>
    <row r="84" spans="1:8" ht="24.75" customHeight="1">
      <c r="A84" s="84"/>
      <c r="B84" s="24"/>
      <c r="C84" s="7" t="s">
        <v>1744</v>
      </c>
      <c r="D84" s="8"/>
      <c r="E84" s="24" t="s">
        <v>1815</v>
      </c>
      <c r="F84" s="10" t="s">
        <v>1816</v>
      </c>
      <c r="G84" s="19"/>
      <c r="H84" s="59"/>
    </row>
    <row r="85" spans="1:8" ht="24.75" customHeight="1">
      <c r="A85" s="84"/>
      <c r="B85" s="24"/>
      <c r="C85" s="7" t="s">
        <v>1754</v>
      </c>
      <c r="D85" s="8"/>
      <c r="E85" s="24" t="s">
        <v>1817</v>
      </c>
      <c r="F85" s="67">
        <v>1</v>
      </c>
      <c r="G85" s="19"/>
      <c r="H85" s="59"/>
    </row>
    <row r="86" spans="1:8" ht="24.75" customHeight="1">
      <c r="A86" s="84"/>
      <c r="B86" s="24"/>
      <c r="C86" s="26"/>
      <c r="D86" s="27"/>
      <c r="E86" s="24" t="s">
        <v>1818</v>
      </c>
      <c r="F86" s="67">
        <v>1</v>
      </c>
      <c r="G86" s="19"/>
      <c r="H86" s="59"/>
    </row>
    <row r="87" spans="1:8" ht="24.75" customHeight="1">
      <c r="A87" s="84"/>
      <c r="B87" s="24"/>
      <c r="C87" s="7" t="s">
        <v>1759</v>
      </c>
      <c r="D87" s="8"/>
      <c r="E87" s="24" t="s">
        <v>1819</v>
      </c>
      <c r="F87" s="67">
        <v>1</v>
      </c>
      <c r="G87" s="19"/>
      <c r="H87" s="59"/>
    </row>
    <row r="88" spans="1:8" ht="24.75" customHeight="1">
      <c r="A88" s="84"/>
      <c r="B88" s="24" t="s">
        <v>1762</v>
      </c>
      <c r="C88" s="24" t="s">
        <v>1762</v>
      </c>
      <c r="D88" s="24"/>
      <c r="E88" s="24" t="s">
        <v>1820</v>
      </c>
      <c r="F88" s="10" t="s">
        <v>1813</v>
      </c>
      <c r="G88" s="19"/>
      <c r="H88" s="59"/>
    </row>
  </sheetData>
  <sheetProtection/>
  <mergeCells count="155">
    <mergeCell ref="A1:H1"/>
    <mergeCell ref="A2:H2"/>
    <mergeCell ref="A3:H3"/>
    <mergeCell ref="A4:H4"/>
    <mergeCell ref="A5:B5"/>
    <mergeCell ref="C5:E5"/>
    <mergeCell ref="G5:H5"/>
    <mergeCell ref="A6:B6"/>
    <mergeCell ref="C6:E6"/>
    <mergeCell ref="G6:H6"/>
    <mergeCell ref="D7:E7"/>
    <mergeCell ref="F7:H7"/>
    <mergeCell ref="D8:E8"/>
    <mergeCell ref="F8:H8"/>
    <mergeCell ref="D9:E9"/>
    <mergeCell ref="F9:H9"/>
    <mergeCell ref="D10:E10"/>
    <mergeCell ref="F10:H10"/>
    <mergeCell ref="D11:E11"/>
    <mergeCell ref="F11:H11"/>
    <mergeCell ref="B12:H12"/>
    <mergeCell ref="B13:H13"/>
    <mergeCell ref="C14:D14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C23:D23"/>
    <mergeCell ref="F23:H23"/>
    <mergeCell ref="F24:H24"/>
    <mergeCell ref="F25:H25"/>
    <mergeCell ref="F26:H26"/>
    <mergeCell ref="F27:H27"/>
    <mergeCell ref="F28:H28"/>
    <mergeCell ref="F29:H29"/>
    <mergeCell ref="C30:D30"/>
    <mergeCell ref="F30:H30"/>
    <mergeCell ref="C31:D31"/>
    <mergeCell ref="F31:H31"/>
    <mergeCell ref="A33:H33"/>
    <mergeCell ref="A34:H34"/>
    <mergeCell ref="A35:H35"/>
    <mergeCell ref="A36:B36"/>
    <mergeCell ref="C36:E36"/>
    <mergeCell ref="G36:H36"/>
    <mergeCell ref="A37:B37"/>
    <mergeCell ref="C37:E37"/>
    <mergeCell ref="G37:H37"/>
    <mergeCell ref="D38:E38"/>
    <mergeCell ref="F38:H38"/>
    <mergeCell ref="D39:E39"/>
    <mergeCell ref="F39:H39"/>
    <mergeCell ref="D40:E40"/>
    <mergeCell ref="F40:H40"/>
    <mergeCell ref="D41:E41"/>
    <mergeCell ref="F41:H41"/>
    <mergeCell ref="D42:E42"/>
    <mergeCell ref="F42:H42"/>
    <mergeCell ref="B43:H43"/>
    <mergeCell ref="B44:H44"/>
    <mergeCell ref="C45:D45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C58:D58"/>
    <mergeCell ref="F58:H58"/>
    <mergeCell ref="C59:D59"/>
    <mergeCell ref="F59:H59"/>
    <mergeCell ref="C60:D60"/>
    <mergeCell ref="F60:H60"/>
    <mergeCell ref="C61:D61"/>
    <mergeCell ref="F61:H61"/>
    <mergeCell ref="F62:H62"/>
    <mergeCell ref="F63:H63"/>
    <mergeCell ref="A65:H65"/>
    <mergeCell ref="A66:H66"/>
    <mergeCell ref="A67:H67"/>
    <mergeCell ref="A68:B68"/>
    <mergeCell ref="C68:E68"/>
    <mergeCell ref="G68:H68"/>
    <mergeCell ref="A69:B69"/>
    <mergeCell ref="C69:E69"/>
    <mergeCell ref="G69:H69"/>
    <mergeCell ref="D70:E70"/>
    <mergeCell ref="F70:H70"/>
    <mergeCell ref="D71:E71"/>
    <mergeCell ref="F71:H71"/>
    <mergeCell ref="D72:E72"/>
    <mergeCell ref="F72:H72"/>
    <mergeCell ref="D73:E73"/>
    <mergeCell ref="F73:H73"/>
    <mergeCell ref="D74:E74"/>
    <mergeCell ref="F74:H74"/>
    <mergeCell ref="B75:H75"/>
    <mergeCell ref="B76:H76"/>
    <mergeCell ref="C77:D77"/>
    <mergeCell ref="F77:H77"/>
    <mergeCell ref="F78:H78"/>
    <mergeCell ref="F79:H79"/>
    <mergeCell ref="F80:H80"/>
    <mergeCell ref="F81:H81"/>
    <mergeCell ref="C82:D82"/>
    <mergeCell ref="F82:H82"/>
    <mergeCell ref="C83:D83"/>
    <mergeCell ref="F83:H83"/>
    <mergeCell ref="C84:D84"/>
    <mergeCell ref="F84:H84"/>
    <mergeCell ref="F85:H85"/>
    <mergeCell ref="F86:H86"/>
    <mergeCell ref="C87:D87"/>
    <mergeCell ref="F87:H87"/>
    <mergeCell ref="C88:D88"/>
    <mergeCell ref="F88:H88"/>
    <mergeCell ref="A12:A13"/>
    <mergeCell ref="A14:A31"/>
    <mergeCell ref="A43:A44"/>
    <mergeCell ref="A45:A63"/>
    <mergeCell ref="A75:A76"/>
    <mergeCell ref="A77:A88"/>
    <mergeCell ref="B15:B27"/>
    <mergeCell ref="B28:B30"/>
    <mergeCell ref="B46:B57"/>
    <mergeCell ref="B58:B61"/>
    <mergeCell ref="B62:B63"/>
    <mergeCell ref="B78:B84"/>
    <mergeCell ref="B85:B87"/>
    <mergeCell ref="A7:C11"/>
    <mergeCell ref="C15:D19"/>
    <mergeCell ref="C20:D22"/>
    <mergeCell ref="C24:D27"/>
    <mergeCell ref="C28:D29"/>
    <mergeCell ref="A38:C42"/>
    <mergeCell ref="C46:D48"/>
    <mergeCell ref="C49:D51"/>
    <mergeCell ref="C52:D54"/>
    <mergeCell ref="C55:D57"/>
    <mergeCell ref="C62:D63"/>
    <mergeCell ref="A70:C74"/>
    <mergeCell ref="C78:D81"/>
    <mergeCell ref="C85:D8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51"/>
  <sheetViews>
    <sheetView showGridLines="0" showZeros="0" workbookViewId="0" topLeftCell="A1">
      <pane xSplit="1" ySplit="4" topLeftCell="B185" activePane="bottomRight" state="frozen"/>
      <selection pane="bottomRight" activeCell="B202" sqref="B202"/>
    </sheetView>
  </sheetViews>
  <sheetFormatPr defaultColWidth="9.00390625" defaultRowHeight="14.25"/>
  <cols>
    <col min="1" max="1" width="37.75390625" style="476" customWidth="1"/>
    <col min="2" max="7" width="10.75390625" style="502" customWidth="1"/>
    <col min="8" max="8" width="8.375" style="476" customWidth="1"/>
    <col min="9" max="9" width="9.00390625" style="476" hidden="1" customWidth="1"/>
    <col min="10" max="10" width="16.25390625" style="476" hidden="1" customWidth="1"/>
    <col min="11" max="11" width="9.625" style="476" hidden="1" customWidth="1"/>
    <col min="12" max="12" width="10.75390625" style="476" hidden="1" customWidth="1"/>
    <col min="13" max="16384" width="9.00390625" style="476" customWidth="1"/>
  </cols>
  <sheetData>
    <row r="1" ht="24.75" customHeight="1">
      <c r="A1" s="503" t="s">
        <v>69</v>
      </c>
    </row>
    <row r="2" spans="1:8" ht="24.75" customHeight="1">
      <c r="A2" s="504" t="s">
        <v>70</v>
      </c>
      <c r="B2" s="504"/>
      <c r="C2" s="504"/>
      <c r="D2" s="504"/>
      <c r="E2" s="504"/>
      <c r="F2" s="504"/>
      <c r="G2" s="504"/>
      <c r="H2" s="504"/>
    </row>
    <row r="3" spans="1:8" ht="24.75" customHeight="1">
      <c r="A3" s="505"/>
      <c r="B3" s="486"/>
      <c r="C3" s="506"/>
      <c r="D3" s="506"/>
      <c r="E3" s="506"/>
      <c r="G3" s="509" t="s">
        <v>34</v>
      </c>
      <c r="H3" s="509"/>
    </row>
    <row r="4" spans="1:12" s="474" customFormat="1" ht="19.5" customHeight="1">
      <c r="A4" s="507" t="s">
        <v>35</v>
      </c>
      <c r="B4" s="128" t="s">
        <v>36</v>
      </c>
      <c r="C4" s="508" t="s">
        <v>37</v>
      </c>
      <c r="D4" s="218" t="s">
        <v>38</v>
      </c>
      <c r="E4" s="218" t="s">
        <v>71</v>
      </c>
      <c r="F4" s="218" t="s">
        <v>40</v>
      </c>
      <c r="G4" s="218" t="s">
        <v>72</v>
      </c>
      <c r="H4" s="510" t="s">
        <v>42</v>
      </c>
      <c r="J4" s="516" t="s">
        <v>73</v>
      </c>
      <c r="K4" s="474">
        <v>2013</v>
      </c>
      <c r="L4" s="474">
        <v>2012</v>
      </c>
    </row>
    <row r="5" spans="1:10" s="474" customFormat="1" ht="19.5" customHeight="1">
      <c r="A5" s="439" t="s">
        <v>74</v>
      </c>
      <c r="B5" s="440">
        <f aca="true" t="shared" si="0" ref="B5:F5">B6+B18+B27+B38+B50+B61+B72+B84+B93+B96+B106+B115+B126+B129+B136+B139+B145+B152+B159+B166+B173+B179+B187+B190+B196+B202+B219</f>
        <v>17573</v>
      </c>
      <c r="C5" s="440">
        <v>15710</v>
      </c>
      <c r="D5" s="440">
        <f t="shared" si="0"/>
        <v>20581</v>
      </c>
      <c r="E5" s="142">
        <f>D5/C5*100</f>
        <v>131.00572883513686</v>
      </c>
      <c r="F5" s="440">
        <f t="shared" si="0"/>
        <v>14302</v>
      </c>
      <c r="G5" s="142">
        <f aca="true" t="shared" si="1" ref="G5:G7">(D5-F5)/F5*100</f>
        <v>43.902950636274646</v>
      </c>
      <c r="H5" s="511"/>
      <c r="J5" s="517"/>
    </row>
    <row r="6" spans="1:10" s="474" customFormat="1" ht="19.5" customHeight="1">
      <c r="A6" s="439" t="s">
        <v>75</v>
      </c>
      <c r="B6" s="440">
        <v>677</v>
      </c>
      <c r="C6" s="440">
        <v>677</v>
      </c>
      <c r="D6" s="440">
        <f>SUM(D7:D17)</f>
        <v>904</v>
      </c>
      <c r="E6" s="142">
        <f aca="true" t="shared" si="2" ref="E6:E69">D6/C6*100</f>
        <v>133.53028064992614</v>
      </c>
      <c r="F6" s="440">
        <f>SUM(F7:F17)</f>
        <v>753</v>
      </c>
      <c r="G6" s="142">
        <f t="shared" si="1"/>
        <v>20.0531208499336</v>
      </c>
      <c r="H6" s="511"/>
      <c r="J6" s="517"/>
    </row>
    <row r="7" spans="1:10" s="474" customFormat="1" ht="19.5" customHeight="1">
      <c r="A7" s="439" t="s">
        <v>76</v>
      </c>
      <c r="B7" s="440">
        <v>500</v>
      </c>
      <c r="C7" s="440">
        <v>500</v>
      </c>
      <c r="D7" s="440">
        <v>680</v>
      </c>
      <c r="E7" s="142">
        <f t="shared" si="2"/>
        <v>136</v>
      </c>
      <c r="F7" s="440">
        <v>753</v>
      </c>
      <c r="G7" s="142">
        <f t="shared" si="1"/>
        <v>-9.694555112881806</v>
      </c>
      <c r="H7" s="511"/>
      <c r="J7" s="517"/>
    </row>
    <row r="8" spans="1:10" s="474" customFormat="1" ht="19.5" customHeight="1">
      <c r="A8" s="439" t="s">
        <v>77</v>
      </c>
      <c r="B8" s="440">
        <v>90</v>
      </c>
      <c r="C8" s="440">
        <v>90</v>
      </c>
      <c r="D8" s="440"/>
      <c r="E8" s="142">
        <f t="shared" si="2"/>
        <v>0</v>
      </c>
      <c r="F8" s="440"/>
      <c r="G8" s="142"/>
      <c r="H8" s="511"/>
      <c r="J8" s="517"/>
    </row>
    <row r="9" spans="1:10" s="474" customFormat="1" ht="19.5" customHeight="1">
      <c r="A9" s="439" t="s">
        <v>78</v>
      </c>
      <c r="B9" s="440">
        <v>0</v>
      </c>
      <c r="C9" s="440">
        <v>0</v>
      </c>
      <c r="D9" s="440"/>
      <c r="E9" s="142"/>
      <c r="F9" s="440"/>
      <c r="G9" s="142"/>
      <c r="H9" s="511"/>
      <c r="J9" s="517"/>
    </row>
    <row r="10" spans="1:10" s="474" customFormat="1" ht="19.5" customHeight="1">
      <c r="A10" s="439" t="s">
        <v>79</v>
      </c>
      <c r="B10" s="440">
        <v>30</v>
      </c>
      <c r="C10" s="440">
        <v>30</v>
      </c>
      <c r="D10" s="440">
        <v>40</v>
      </c>
      <c r="E10" s="142">
        <f t="shared" si="2"/>
        <v>133.33333333333331</v>
      </c>
      <c r="F10" s="440"/>
      <c r="G10" s="142"/>
      <c r="H10" s="511"/>
      <c r="J10" s="517"/>
    </row>
    <row r="11" spans="1:10" s="474" customFormat="1" ht="19.5" customHeight="1">
      <c r="A11" s="439" t="s">
        <v>80</v>
      </c>
      <c r="B11" s="440">
        <v>2</v>
      </c>
      <c r="C11" s="440">
        <v>2</v>
      </c>
      <c r="D11" s="440">
        <v>5</v>
      </c>
      <c r="E11" s="142">
        <f t="shared" si="2"/>
        <v>250</v>
      </c>
      <c r="F11" s="440"/>
      <c r="G11" s="142"/>
      <c r="H11" s="511"/>
      <c r="J11" s="517"/>
    </row>
    <row r="12" spans="1:10" s="474" customFormat="1" ht="19.5" customHeight="1">
      <c r="A12" s="439" t="s">
        <v>81</v>
      </c>
      <c r="B12" s="440">
        <v>10</v>
      </c>
      <c r="C12" s="440">
        <v>10</v>
      </c>
      <c r="D12" s="440">
        <v>19</v>
      </c>
      <c r="E12" s="142">
        <f t="shared" si="2"/>
        <v>190</v>
      </c>
      <c r="F12" s="440"/>
      <c r="G12" s="142"/>
      <c r="H12" s="511"/>
      <c r="J12" s="517"/>
    </row>
    <row r="13" spans="1:10" s="474" customFormat="1" ht="19.5" customHeight="1">
      <c r="A13" s="439" t="s">
        <v>82</v>
      </c>
      <c r="B13" s="440">
        <v>22</v>
      </c>
      <c r="C13" s="440">
        <v>22</v>
      </c>
      <c r="D13" s="440">
        <v>22</v>
      </c>
      <c r="E13" s="142">
        <f t="shared" si="2"/>
        <v>100</v>
      </c>
      <c r="F13" s="440"/>
      <c r="G13" s="142"/>
      <c r="H13" s="511"/>
      <c r="J13" s="517"/>
    </row>
    <row r="14" spans="1:10" s="474" customFormat="1" ht="19.5" customHeight="1">
      <c r="A14" s="439" t="s">
        <v>83</v>
      </c>
      <c r="B14" s="440">
        <v>20</v>
      </c>
      <c r="C14" s="440">
        <v>20</v>
      </c>
      <c r="D14" s="440">
        <v>42</v>
      </c>
      <c r="E14" s="142">
        <f t="shared" si="2"/>
        <v>210</v>
      </c>
      <c r="F14" s="440"/>
      <c r="G14" s="142"/>
      <c r="H14" s="511"/>
      <c r="J14" s="517"/>
    </row>
    <row r="15" spans="1:10" s="474" customFormat="1" ht="19.5" customHeight="1">
      <c r="A15" s="439" t="s">
        <v>84</v>
      </c>
      <c r="B15" s="440">
        <v>3</v>
      </c>
      <c r="C15" s="440">
        <v>3</v>
      </c>
      <c r="D15" s="440">
        <v>3</v>
      </c>
      <c r="E15" s="142">
        <f t="shared" si="2"/>
        <v>100</v>
      </c>
      <c r="F15" s="440"/>
      <c r="G15" s="142"/>
      <c r="H15" s="511"/>
      <c r="J15" s="517"/>
    </row>
    <row r="16" spans="1:10" s="474" customFormat="1" ht="19.5" customHeight="1">
      <c r="A16" s="439" t="s">
        <v>85</v>
      </c>
      <c r="B16" s="440">
        <v>0</v>
      </c>
      <c r="C16" s="440">
        <v>0</v>
      </c>
      <c r="D16" s="440"/>
      <c r="E16" s="142"/>
      <c r="F16" s="440"/>
      <c r="G16" s="142"/>
      <c r="H16" s="511"/>
      <c r="J16" s="517"/>
    </row>
    <row r="17" spans="1:10" s="474" customFormat="1" ht="19.5" customHeight="1">
      <c r="A17" s="439" t="s">
        <v>86</v>
      </c>
      <c r="B17" s="440">
        <v>0</v>
      </c>
      <c r="C17" s="440">
        <v>0</v>
      </c>
      <c r="D17" s="440">
        <v>93</v>
      </c>
      <c r="E17" s="142"/>
      <c r="F17" s="440"/>
      <c r="G17" s="142"/>
      <c r="H17" s="511"/>
      <c r="J17" s="517"/>
    </row>
    <row r="18" spans="1:10" s="474" customFormat="1" ht="19.5" customHeight="1">
      <c r="A18" s="439" t="s">
        <v>87</v>
      </c>
      <c r="B18" s="440">
        <v>523</v>
      </c>
      <c r="C18" s="440">
        <v>523</v>
      </c>
      <c r="D18" s="440">
        <f>SUM(D19:D26)</f>
        <v>695</v>
      </c>
      <c r="E18" s="142">
        <f t="shared" si="2"/>
        <v>132.887189292543</v>
      </c>
      <c r="F18" s="440">
        <f>SUM(F19:F26)</f>
        <v>530</v>
      </c>
      <c r="G18" s="142">
        <f>(D18-F18)/F18*100</f>
        <v>31.132075471698112</v>
      </c>
      <c r="H18" s="512"/>
      <c r="J18" s="517"/>
    </row>
    <row r="19" spans="1:10" s="474" customFormat="1" ht="19.5" customHeight="1">
      <c r="A19" s="439" t="s">
        <v>76</v>
      </c>
      <c r="B19" s="440">
        <v>380</v>
      </c>
      <c r="C19" s="440">
        <v>380</v>
      </c>
      <c r="D19" s="440">
        <v>564</v>
      </c>
      <c r="E19" s="142">
        <f t="shared" si="2"/>
        <v>148.42105263157893</v>
      </c>
      <c r="F19" s="440">
        <v>530</v>
      </c>
      <c r="G19" s="142">
        <f>(D19-F19)/F19*100</f>
        <v>6.415094339622642</v>
      </c>
      <c r="H19" s="512"/>
      <c r="J19" s="517"/>
    </row>
    <row r="20" spans="1:10" s="474" customFormat="1" ht="19.5" customHeight="1">
      <c r="A20" s="439" t="s">
        <v>77</v>
      </c>
      <c r="B20" s="440">
        <v>103</v>
      </c>
      <c r="C20" s="440">
        <v>103</v>
      </c>
      <c r="D20" s="440"/>
      <c r="E20" s="142">
        <f t="shared" si="2"/>
        <v>0</v>
      </c>
      <c r="F20" s="440"/>
      <c r="G20" s="142"/>
      <c r="H20" s="512"/>
      <c r="J20" s="517"/>
    </row>
    <row r="21" spans="1:10" s="474" customFormat="1" ht="19.5" customHeight="1">
      <c r="A21" s="439" t="s">
        <v>78</v>
      </c>
      <c r="B21" s="440">
        <v>0</v>
      </c>
      <c r="C21" s="440">
        <v>0</v>
      </c>
      <c r="D21" s="440"/>
      <c r="E21" s="142"/>
      <c r="F21" s="440"/>
      <c r="G21" s="142"/>
      <c r="H21" s="512"/>
      <c r="J21" s="517"/>
    </row>
    <row r="22" spans="1:10" s="474" customFormat="1" ht="19.5" customHeight="1">
      <c r="A22" s="439" t="s">
        <v>88</v>
      </c>
      <c r="B22" s="440">
        <v>20</v>
      </c>
      <c r="C22" s="440">
        <v>20</v>
      </c>
      <c r="D22" s="440">
        <v>32</v>
      </c>
      <c r="E22" s="142">
        <f t="shared" si="2"/>
        <v>160</v>
      </c>
      <c r="F22" s="440"/>
      <c r="G22" s="142"/>
      <c r="H22" s="511"/>
      <c r="J22" s="517"/>
    </row>
    <row r="23" spans="1:10" s="474" customFormat="1" ht="19.5" customHeight="1">
      <c r="A23" s="439" t="s">
        <v>89</v>
      </c>
      <c r="B23" s="440">
        <v>15</v>
      </c>
      <c r="C23" s="440">
        <v>15</v>
      </c>
      <c r="D23" s="440">
        <v>12</v>
      </c>
      <c r="E23" s="142">
        <f t="shared" si="2"/>
        <v>80</v>
      </c>
      <c r="F23" s="440"/>
      <c r="G23" s="142"/>
      <c r="H23" s="511"/>
      <c r="J23" s="517"/>
    </row>
    <row r="24" spans="1:10" s="474" customFormat="1" ht="19.5" customHeight="1">
      <c r="A24" s="439" t="s">
        <v>90</v>
      </c>
      <c r="B24" s="440">
        <v>5</v>
      </c>
      <c r="C24" s="440">
        <v>5</v>
      </c>
      <c r="D24" s="440">
        <v>6</v>
      </c>
      <c r="E24" s="142">
        <f t="shared" si="2"/>
        <v>120</v>
      </c>
      <c r="F24" s="440"/>
      <c r="G24" s="142"/>
      <c r="H24" s="511"/>
      <c r="J24" s="517"/>
    </row>
    <row r="25" spans="1:10" s="474" customFormat="1" ht="19.5" customHeight="1">
      <c r="A25" s="439" t="s">
        <v>85</v>
      </c>
      <c r="B25" s="440">
        <v>0</v>
      </c>
      <c r="C25" s="440">
        <v>0</v>
      </c>
      <c r="D25" s="440"/>
      <c r="E25" s="142"/>
      <c r="F25" s="440"/>
      <c r="G25" s="142"/>
      <c r="H25" s="511"/>
      <c r="J25" s="517"/>
    </row>
    <row r="26" spans="1:10" s="474" customFormat="1" ht="19.5" customHeight="1">
      <c r="A26" s="439" t="s">
        <v>91</v>
      </c>
      <c r="B26" s="440">
        <v>0</v>
      </c>
      <c r="C26" s="440">
        <v>0</v>
      </c>
      <c r="D26" s="440">
        <v>81</v>
      </c>
      <c r="E26" s="142"/>
      <c r="F26" s="440"/>
      <c r="G26" s="142"/>
      <c r="H26" s="513"/>
      <c r="J26" s="517"/>
    </row>
    <row r="27" spans="1:10" s="474" customFormat="1" ht="19.5" customHeight="1">
      <c r="A27" s="439" t="s">
        <v>92</v>
      </c>
      <c r="B27" s="440">
        <f aca="true" t="shared" si="3" ref="B27:F27">SUM(B28:B37)</f>
        <v>7048</v>
      </c>
      <c r="C27" s="440">
        <v>5227</v>
      </c>
      <c r="D27" s="440">
        <f t="shared" si="3"/>
        <v>6081</v>
      </c>
      <c r="E27" s="142">
        <f t="shared" si="2"/>
        <v>116.33824373445572</v>
      </c>
      <c r="F27" s="440">
        <f t="shared" si="3"/>
        <v>5873</v>
      </c>
      <c r="G27" s="142">
        <f aca="true" t="shared" si="4" ref="G27:G29">(D27-F27)/F27*100</f>
        <v>3.54163119359782</v>
      </c>
      <c r="H27" s="511"/>
      <c r="J27" s="517"/>
    </row>
    <row r="28" spans="1:10" s="474" customFormat="1" ht="19.5" customHeight="1">
      <c r="A28" s="439" t="s">
        <v>76</v>
      </c>
      <c r="B28" s="440">
        <v>3987</v>
      </c>
      <c r="C28" s="440">
        <v>2487</v>
      </c>
      <c r="D28" s="440">
        <v>5514</v>
      </c>
      <c r="E28" s="142">
        <f t="shared" si="2"/>
        <v>221.71290711700843</v>
      </c>
      <c r="F28" s="440">
        <v>4744</v>
      </c>
      <c r="G28" s="142">
        <f t="shared" si="4"/>
        <v>16.231028667790895</v>
      </c>
      <c r="H28" s="511"/>
      <c r="J28" s="517"/>
    </row>
    <row r="29" spans="1:10" s="474" customFormat="1" ht="19.5" customHeight="1">
      <c r="A29" s="439" t="s">
        <v>77</v>
      </c>
      <c r="B29" s="440">
        <v>2184</v>
      </c>
      <c r="C29" s="440">
        <v>2363</v>
      </c>
      <c r="D29" s="440">
        <v>159</v>
      </c>
      <c r="E29" s="142">
        <f t="shared" si="2"/>
        <v>6.728734659331359</v>
      </c>
      <c r="F29" s="440">
        <v>1063</v>
      </c>
      <c r="G29" s="142">
        <f t="shared" si="4"/>
        <v>-85.04233301975542</v>
      </c>
      <c r="H29" s="513"/>
      <c r="J29" s="517"/>
    </row>
    <row r="30" spans="1:10" s="474" customFormat="1" ht="19.5" customHeight="1">
      <c r="A30" s="439" t="s">
        <v>78</v>
      </c>
      <c r="B30" s="440">
        <v>0</v>
      </c>
      <c r="C30" s="440">
        <v>0</v>
      </c>
      <c r="D30" s="440"/>
      <c r="E30" s="142"/>
      <c r="F30" s="440"/>
      <c r="G30" s="142"/>
      <c r="H30" s="512"/>
      <c r="J30" s="517"/>
    </row>
    <row r="31" spans="1:10" s="474" customFormat="1" ht="19.5" customHeight="1">
      <c r="A31" s="439" t="s">
        <v>93</v>
      </c>
      <c r="B31" s="440">
        <v>0</v>
      </c>
      <c r="C31" s="440">
        <v>0</v>
      </c>
      <c r="D31" s="440"/>
      <c r="E31" s="142"/>
      <c r="F31" s="440"/>
      <c r="G31" s="142"/>
      <c r="H31" s="511"/>
      <c r="J31" s="517"/>
    </row>
    <row r="32" spans="1:10" s="474" customFormat="1" ht="19.5" customHeight="1">
      <c r="A32" s="439" t="s">
        <v>94</v>
      </c>
      <c r="B32" s="440">
        <v>0</v>
      </c>
      <c r="C32" s="440">
        <v>0</v>
      </c>
      <c r="D32" s="440"/>
      <c r="E32" s="142"/>
      <c r="F32" s="440"/>
      <c r="G32" s="142"/>
      <c r="H32" s="512"/>
      <c r="J32" s="517"/>
    </row>
    <row r="33" spans="1:10" s="474" customFormat="1" ht="19.5" customHeight="1">
      <c r="A33" s="439" t="s">
        <v>95</v>
      </c>
      <c r="B33" s="440">
        <v>142</v>
      </c>
      <c r="C33" s="440">
        <v>142</v>
      </c>
      <c r="D33" s="440">
        <v>112</v>
      </c>
      <c r="E33" s="142">
        <f t="shared" si="2"/>
        <v>78.87323943661971</v>
      </c>
      <c r="F33" s="440">
        <v>6</v>
      </c>
      <c r="G33" s="142">
        <f aca="true" t="shared" si="5" ref="G33:G40">(D33-F33)/F33*100</f>
        <v>1766.6666666666667</v>
      </c>
      <c r="H33" s="514"/>
      <c r="J33" s="517"/>
    </row>
    <row r="34" spans="1:8" ht="19.5" customHeight="1">
      <c r="A34" s="439" t="s">
        <v>96</v>
      </c>
      <c r="B34" s="440">
        <v>44</v>
      </c>
      <c r="C34" s="440">
        <v>44</v>
      </c>
      <c r="D34" s="440">
        <v>117</v>
      </c>
      <c r="E34" s="142">
        <f t="shared" si="2"/>
        <v>265.90909090909093</v>
      </c>
      <c r="F34" s="440">
        <v>3</v>
      </c>
      <c r="G34" s="142">
        <f t="shared" si="5"/>
        <v>3800</v>
      </c>
      <c r="H34" s="515"/>
    </row>
    <row r="35" spans="1:8" ht="19.5" customHeight="1">
      <c r="A35" s="439" t="s">
        <v>97</v>
      </c>
      <c r="B35" s="440">
        <v>76</v>
      </c>
      <c r="C35" s="440">
        <v>76</v>
      </c>
      <c r="D35" s="440"/>
      <c r="E35" s="142">
        <f t="shared" si="2"/>
        <v>0</v>
      </c>
      <c r="F35" s="440"/>
      <c r="G35" s="142"/>
      <c r="H35" s="515"/>
    </row>
    <row r="36" spans="1:8" ht="19.5" customHeight="1">
      <c r="A36" s="439" t="s">
        <v>85</v>
      </c>
      <c r="B36" s="440">
        <v>608</v>
      </c>
      <c r="C36" s="440">
        <v>108</v>
      </c>
      <c r="D36" s="440">
        <v>41</v>
      </c>
      <c r="E36" s="142">
        <f t="shared" si="2"/>
        <v>37.96296296296296</v>
      </c>
      <c r="F36" s="440">
        <v>51</v>
      </c>
      <c r="G36" s="142">
        <f t="shared" si="5"/>
        <v>-19.607843137254903</v>
      </c>
      <c r="H36" s="515"/>
    </row>
    <row r="37" spans="1:8" ht="19.5" customHeight="1">
      <c r="A37" s="439" t="s">
        <v>98</v>
      </c>
      <c r="B37" s="440">
        <v>7</v>
      </c>
      <c r="C37" s="440">
        <v>7</v>
      </c>
      <c r="D37" s="440">
        <v>138</v>
      </c>
      <c r="E37" s="142">
        <f t="shared" si="2"/>
        <v>1971.4285714285716</v>
      </c>
      <c r="F37" s="440">
        <v>6</v>
      </c>
      <c r="G37" s="142">
        <f t="shared" si="5"/>
        <v>2200</v>
      </c>
      <c r="H37" s="515"/>
    </row>
    <row r="38" spans="1:8" ht="19.5" customHeight="1">
      <c r="A38" s="439" t="s">
        <v>99</v>
      </c>
      <c r="B38" s="440">
        <v>341</v>
      </c>
      <c r="C38" s="440">
        <v>341</v>
      </c>
      <c r="D38" s="440">
        <f>SUM(D39:D49)</f>
        <v>1015</v>
      </c>
      <c r="E38" s="142">
        <f t="shared" si="2"/>
        <v>297.6539589442815</v>
      </c>
      <c r="F38" s="440">
        <f>SUM(F39:F49)</f>
        <v>401</v>
      </c>
      <c r="G38" s="142">
        <f t="shared" si="5"/>
        <v>153.11720698254362</v>
      </c>
      <c r="H38" s="515"/>
    </row>
    <row r="39" spans="1:8" ht="19.5" customHeight="1">
      <c r="A39" s="439" t="s">
        <v>76</v>
      </c>
      <c r="B39" s="440">
        <v>244</v>
      </c>
      <c r="C39" s="440">
        <v>244</v>
      </c>
      <c r="D39" s="440">
        <v>389</v>
      </c>
      <c r="E39" s="142">
        <f t="shared" si="2"/>
        <v>159.4262295081967</v>
      </c>
      <c r="F39" s="440">
        <v>354</v>
      </c>
      <c r="G39" s="142">
        <f t="shared" si="5"/>
        <v>9.887005649717514</v>
      </c>
      <c r="H39" s="515"/>
    </row>
    <row r="40" spans="1:8" ht="19.5" customHeight="1">
      <c r="A40" s="439" t="s">
        <v>77</v>
      </c>
      <c r="B40" s="440">
        <v>27</v>
      </c>
      <c r="C40" s="440">
        <v>27</v>
      </c>
      <c r="D40" s="440"/>
      <c r="E40" s="142">
        <f t="shared" si="2"/>
        <v>0</v>
      </c>
      <c r="F40" s="440">
        <v>32</v>
      </c>
      <c r="G40" s="142">
        <f t="shared" si="5"/>
        <v>-100</v>
      </c>
      <c r="H40" s="515"/>
    </row>
    <row r="41" spans="1:8" ht="19.5" customHeight="1">
      <c r="A41" s="439" t="s">
        <v>78</v>
      </c>
      <c r="B41" s="440">
        <v>0</v>
      </c>
      <c r="C41" s="440">
        <v>0</v>
      </c>
      <c r="D41" s="440"/>
      <c r="E41" s="142"/>
      <c r="F41" s="440"/>
      <c r="G41" s="142"/>
      <c r="H41" s="515"/>
    </row>
    <row r="42" spans="1:8" ht="19.5" customHeight="1">
      <c r="A42" s="439" t="s">
        <v>100</v>
      </c>
      <c r="B42" s="440">
        <v>0</v>
      </c>
      <c r="C42" s="440">
        <v>0</v>
      </c>
      <c r="D42" s="440"/>
      <c r="E42" s="142"/>
      <c r="F42" s="440"/>
      <c r="G42" s="142"/>
      <c r="H42" s="515"/>
    </row>
    <row r="43" spans="1:8" ht="19.5" customHeight="1">
      <c r="A43" s="439" t="s">
        <v>101</v>
      </c>
      <c r="B43" s="440">
        <v>0</v>
      </c>
      <c r="C43" s="440">
        <v>0</v>
      </c>
      <c r="D43" s="440"/>
      <c r="E43" s="142"/>
      <c r="F43" s="440"/>
      <c r="G43" s="142"/>
      <c r="H43" s="515"/>
    </row>
    <row r="44" spans="1:8" ht="19.5" customHeight="1">
      <c r="A44" s="439" t="s">
        <v>102</v>
      </c>
      <c r="B44" s="440">
        <v>0</v>
      </c>
      <c r="C44" s="440">
        <v>0</v>
      </c>
      <c r="D44" s="440"/>
      <c r="E44" s="142"/>
      <c r="F44" s="440"/>
      <c r="G44" s="142"/>
      <c r="H44" s="515"/>
    </row>
    <row r="45" spans="1:8" ht="19.5" customHeight="1">
      <c r="A45" s="439" t="s">
        <v>103</v>
      </c>
      <c r="B45" s="440">
        <v>0</v>
      </c>
      <c r="C45" s="440">
        <v>0</v>
      </c>
      <c r="D45" s="440"/>
      <c r="E45" s="142"/>
      <c r="F45" s="440"/>
      <c r="G45" s="142"/>
      <c r="H45" s="515"/>
    </row>
    <row r="46" spans="1:8" ht="19.5" customHeight="1">
      <c r="A46" s="439" t="s">
        <v>104</v>
      </c>
      <c r="B46" s="440">
        <v>0</v>
      </c>
      <c r="C46" s="440">
        <v>0</v>
      </c>
      <c r="D46" s="440"/>
      <c r="E46" s="142"/>
      <c r="F46" s="440"/>
      <c r="G46" s="142"/>
      <c r="H46" s="515"/>
    </row>
    <row r="47" spans="1:8" ht="19.5" customHeight="1">
      <c r="A47" s="439" t="s">
        <v>105</v>
      </c>
      <c r="B47" s="440">
        <v>0</v>
      </c>
      <c r="C47" s="440">
        <v>0</v>
      </c>
      <c r="D47" s="440"/>
      <c r="E47" s="142"/>
      <c r="F47" s="440"/>
      <c r="G47" s="142"/>
      <c r="H47" s="515"/>
    </row>
    <row r="48" spans="1:8" ht="19.5" customHeight="1">
      <c r="A48" s="439" t="s">
        <v>85</v>
      </c>
      <c r="B48" s="440">
        <v>0</v>
      </c>
      <c r="C48" s="440">
        <v>0</v>
      </c>
      <c r="D48" s="440"/>
      <c r="E48" s="142"/>
      <c r="F48" s="440"/>
      <c r="G48" s="142"/>
      <c r="H48" s="515"/>
    </row>
    <row r="49" spans="1:8" ht="19.5" customHeight="1">
      <c r="A49" s="439" t="s">
        <v>106</v>
      </c>
      <c r="B49" s="440">
        <v>70</v>
      </c>
      <c r="C49" s="440">
        <v>70</v>
      </c>
      <c r="D49" s="440">
        <v>626</v>
      </c>
      <c r="E49" s="142">
        <f t="shared" si="2"/>
        <v>894.2857142857143</v>
      </c>
      <c r="F49" s="440">
        <v>15</v>
      </c>
      <c r="G49" s="142">
        <f aca="true" t="shared" si="6" ref="G49:G52">(D49-F49)/F49*100</f>
        <v>4073.3333333333335</v>
      </c>
      <c r="H49" s="515"/>
    </row>
    <row r="50" spans="1:8" ht="19.5" customHeight="1">
      <c r="A50" s="439" t="s">
        <v>107</v>
      </c>
      <c r="B50" s="440">
        <v>705</v>
      </c>
      <c r="C50" s="440">
        <v>705</v>
      </c>
      <c r="D50" s="440">
        <f>SUM(D51:D60)</f>
        <v>826</v>
      </c>
      <c r="E50" s="142">
        <f t="shared" si="2"/>
        <v>117.16312056737588</v>
      </c>
      <c r="F50" s="440">
        <f>SUM(F51:F60)</f>
        <v>219</v>
      </c>
      <c r="G50" s="142">
        <f t="shared" si="6"/>
        <v>277.1689497716895</v>
      </c>
      <c r="H50" s="515"/>
    </row>
    <row r="51" spans="1:8" ht="19.5" customHeight="1">
      <c r="A51" s="439" t="s">
        <v>76</v>
      </c>
      <c r="B51" s="440">
        <v>163</v>
      </c>
      <c r="C51" s="440">
        <v>163</v>
      </c>
      <c r="D51" s="440">
        <v>228</v>
      </c>
      <c r="E51" s="142">
        <f t="shared" si="2"/>
        <v>139.8773006134969</v>
      </c>
      <c r="F51" s="440">
        <v>215</v>
      </c>
      <c r="G51" s="142">
        <f t="shared" si="6"/>
        <v>6.046511627906977</v>
      </c>
      <c r="H51" s="515"/>
    </row>
    <row r="52" spans="1:8" ht="19.5" customHeight="1">
      <c r="A52" s="439" t="s">
        <v>77</v>
      </c>
      <c r="B52" s="440">
        <v>4</v>
      </c>
      <c r="C52" s="440">
        <v>4</v>
      </c>
      <c r="D52" s="440"/>
      <c r="E52" s="142">
        <f t="shared" si="2"/>
        <v>0</v>
      </c>
      <c r="F52" s="440">
        <v>4</v>
      </c>
      <c r="G52" s="142">
        <f t="shared" si="6"/>
        <v>-100</v>
      </c>
      <c r="H52" s="515"/>
    </row>
    <row r="53" spans="1:8" ht="19.5" customHeight="1">
      <c r="A53" s="439" t="s">
        <v>78</v>
      </c>
      <c r="B53" s="440">
        <v>0</v>
      </c>
      <c r="C53" s="440">
        <v>0</v>
      </c>
      <c r="D53" s="440"/>
      <c r="E53" s="142"/>
      <c r="F53" s="440"/>
      <c r="G53" s="142"/>
      <c r="H53" s="515"/>
    </row>
    <row r="54" spans="1:8" ht="19.5" customHeight="1">
      <c r="A54" s="439" t="s">
        <v>108</v>
      </c>
      <c r="B54" s="440">
        <v>0</v>
      </c>
      <c r="C54" s="440">
        <v>0</v>
      </c>
      <c r="D54" s="440"/>
      <c r="E54" s="142"/>
      <c r="F54" s="440"/>
      <c r="G54" s="142"/>
      <c r="H54" s="515"/>
    </row>
    <row r="55" spans="1:8" ht="19.5" customHeight="1">
      <c r="A55" s="439" t="s">
        <v>109</v>
      </c>
      <c r="B55" s="440">
        <v>318</v>
      </c>
      <c r="C55" s="440">
        <v>318</v>
      </c>
      <c r="D55" s="440">
        <v>412</v>
      </c>
      <c r="E55" s="142">
        <f t="shared" si="2"/>
        <v>129.55974842767296</v>
      </c>
      <c r="F55" s="440"/>
      <c r="G55" s="142"/>
      <c r="H55" s="515"/>
    </row>
    <row r="56" spans="1:8" ht="19.5" customHeight="1">
      <c r="A56" s="439" t="s">
        <v>110</v>
      </c>
      <c r="B56" s="440">
        <v>0</v>
      </c>
      <c r="C56" s="440">
        <v>0</v>
      </c>
      <c r="D56" s="440"/>
      <c r="E56" s="142"/>
      <c r="F56" s="440"/>
      <c r="G56" s="142"/>
      <c r="H56" s="515"/>
    </row>
    <row r="57" spans="1:8" ht="19.5" customHeight="1">
      <c r="A57" s="439" t="s">
        <v>111</v>
      </c>
      <c r="B57" s="440">
        <v>220</v>
      </c>
      <c r="C57" s="440">
        <v>220</v>
      </c>
      <c r="D57" s="440">
        <v>186</v>
      </c>
      <c r="E57" s="142">
        <f t="shared" si="2"/>
        <v>84.54545454545455</v>
      </c>
      <c r="F57" s="440"/>
      <c r="G57" s="142"/>
      <c r="H57" s="515"/>
    </row>
    <row r="58" spans="1:8" ht="19.5" customHeight="1">
      <c r="A58" s="439" t="s">
        <v>112</v>
      </c>
      <c r="B58" s="440">
        <v>0</v>
      </c>
      <c r="C58" s="440">
        <v>0</v>
      </c>
      <c r="D58" s="440"/>
      <c r="E58" s="142"/>
      <c r="F58" s="440"/>
      <c r="G58" s="142"/>
      <c r="H58" s="515"/>
    </row>
    <row r="59" spans="1:8" ht="19.5" customHeight="1">
      <c r="A59" s="439" t="s">
        <v>85</v>
      </c>
      <c r="B59" s="440">
        <v>0</v>
      </c>
      <c r="C59" s="440">
        <v>0</v>
      </c>
      <c r="D59" s="440"/>
      <c r="E59" s="142"/>
      <c r="F59" s="440"/>
      <c r="G59" s="142"/>
      <c r="H59" s="515"/>
    </row>
    <row r="60" spans="1:8" ht="19.5" customHeight="1">
      <c r="A60" s="439" t="s">
        <v>113</v>
      </c>
      <c r="B60" s="440">
        <v>0</v>
      </c>
      <c r="C60" s="440">
        <v>0</v>
      </c>
      <c r="D60" s="440"/>
      <c r="E60" s="142"/>
      <c r="F60" s="440"/>
      <c r="G60" s="142"/>
      <c r="H60" s="515"/>
    </row>
    <row r="61" spans="1:8" ht="19.5" customHeight="1">
      <c r="A61" s="439" t="s">
        <v>114</v>
      </c>
      <c r="B61" s="440">
        <v>884</v>
      </c>
      <c r="C61" s="440">
        <v>884</v>
      </c>
      <c r="D61" s="440">
        <f>SUM(D62:D71)</f>
        <v>1367</v>
      </c>
      <c r="E61" s="142">
        <f t="shared" si="2"/>
        <v>154.63800904977376</v>
      </c>
      <c r="F61" s="440">
        <f>SUM(F62:F71)</f>
        <v>1112</v>
      </c>
      <c r="G61" s="142">
        <f aca="true" t="shared" si="7" ref="G61:G63">(D61-F61)/F61*100</f>
        <v>22.93165467625899</v>
      </c>
      <c r="H61" s="515"/>
    </row>
    <row r="62" spans="1:8" ht="19.5" customHeight="1">
      <c r="A62" s="439" t="s">
        <v>76</v>
      </c>
      <c r="B62" s="440">
        <v>560</v>
      </c>
      <c r="C62" s="440">
        <v>560</v>
      </c>
      <c r="D62" s="440">
        <v>894</v>
      </c>
      <c r="E62" s="142">
        <f t="shared" si="2"/>
        <v>159.64285714285717</v>
      </c>
      <c r="F62" s="440">
        <v>947</v>
      </c>
      <c r="G62" s="142">
        <f t="shared" si="7"/>
        <v>-5.59662090813094</v>
      </c>
      <c r="H62" s="515"/>
    </row>
    <row r="63" spans="1:8" ht="19.5" customHeight="1">
      <c r="A63" s="439" t="s">
        <v>77</v>
      </c>
      <c r="B63" s="440">
        <v>324</v>
      </c>
      <c r="C63" s="440">
        <v>324</v>
      </c>
      <c r="D63" s="440"/>
      <c r="E63" s="142">
        <f t="shared" si="2"/>
        <v>0</v>
      </c>
      <c r="F63" s="440">
        <v>95</v>
      </c>
      <c r="G63" s="142">
        <f t="shared" si="7"/>
        <v>-100</v>
      </c>
      <c r="H63" s="515"/>
    </row>
    <row r="64" spans="1:8" ht="19.5" customHeight="1">
      <c r="A64" s="439" t="s">
        <v>78</v>
      </c>
      <c r="B64" s="440">
        <v>0</v>
      </c>
      <c r="C64" s="440">
        <v>0</v>
      </c>
      <c r="D64" s="440"/>
      <c r="E64" s="142"/>
      <c r="F64" s="440"/>
      <c r="G64" s="142"/>
      <c r="H64" s="515"/>
    </row>
    <row r="65" spans="1:8" ht="19.5" customHeight="1">
      <c r="A65" s="439" t="s">
        <v>115</v>
      </c>
      <c r="B65" s="440">
        <v>0</v>
      </c>
      <c r="C65" s="440">
        <v>0</v>
      </c>
      <c r="D65" s="440"/>
      <c r="E65" s="142"/>
      <c r="F65" s="440">
        <v>15</v>
      </c>
      <c r="G65" s="142">
        <f aca="true" t="shared" si="8" ref="G65:G68">(D65-F65)/F65*100</f>
        <v>-100</v>
      </c>
      <c r="H65" s="515"/>
    </row>
    <row r="66" spans="1:8" ht="19.5" customHeight="1">
      <c r="A66" s="439" t="s">
        <v>116</v>
      </c>
      <c r="B66" s="440">
        <v>0</v>
      </c>
      <c r="C66" s="440">
        <v>0</v>
      </c>
      <c r="D66" s="440"/>
      <c r="E66" s="142"/>
      <c r="F66" s="440">
        <v>15</v>
      </c>
      <c r="G66" s="142">
        <f t="shared" si="8"/>
        <v>-100</v>
      </c>
      <c r="H66" s="515"/>
    </row>
    <row r="67" spans="1:8" ht="19.5" customHeight="1">
      <c r="A67" s="439" t="s">
        <v>117</v>
      </c>
      <c r="B67" s="440">
        <v>0</v>
      </c>
      <c r="C67" s="440">
        <v>0</v>
      </c>
      <c r="D67" s="440"/>
      <c r="E67" s="142"/>
      <c r="F67" s="440">
        <v>15</v>
      </c>
      <c r="G67" s="142">
        <f t="shared" si="8"/>
        <v>-100</v>
      </c>
      <c r="H67" s="515"/>
    </row>
    <row r="68" spans="1:8" ht="19.5" customHeight="1">
      <c r="A68" s="439" t="s">
        <v>118</v>
      </c>
      <c r="B68" s="440">
        <v>0</v>
      </c>
      <c r="C68" s="440">
        <v>0</v>
      </c>
      <c r="D68" s="440">
        <v>1</v>
      </c>
      <c r="E68" s="142"/>
      <c r="F68" s="440">
        <v>1</v>
      </c>
      <c r="G68" s="142">
        <f t="shared" si="8"/>
        <v>0</v>
      </c>
      <c r="H68" s="515"/>
    </row>
    <row r="69" spans="1:8" ht="19.5" customHeight="1">
      <c r="A69" s="439" t="s">
        <v>119</v>
      </c>
      <c r="B69" s="440">
        <v>0</v>
      </c>
      <c r="C69" s="440">
        <v>0</v>
      </c>
      <c r="D69" s="440"/>
      <c r="E69" s="142"/>
      <c r="F69" s="440"/>
      <c r="G69" s="142"/>
      <c r="H69" s="515"/>
    </row>
    <row r="70" spans="1:8" ht="19.5" customHeight="1">
      <c r="A70" s="439" t="s">
        <v>85</v>
      </c>
      <c r="B70" s="440">
        <v>0</v>
      </c>
      <c r="C70" s="440">
        <v>0</v>
      </c>
      <c r="D70" s="440"/>
      <c r="E70" s="142"/>
      <c r="F70" s="440"/>
      <c r="G70" s="142"/>
      <c r="H70" s="515"/>
    </row>
    <row r="71" spans="1:8" ht="19.5" customHeight="1">
      <c r="A71" s="439" t="s">
        <v>120</v>
      </c>
      <c r="B71" s="440">
        <v>0</v>
      </c>
      <c r="C71" s="440">
        <v>0</v>
      </c>
      <c r="D71" s="440">
        <v>472</v>
      </c>
      <c r="E71" s="142"/>
      <c r="F71" s="440">
        <v>24</v>
      </c>
      <c r="G71" s="142">
        <f>(D71-F71)/F71*100</f>
        <v>1866.6666666666667</v>
      </c>
      <c r="H71" s="515"/>
    </row>
    <row r="72" spans="1:8" ht="19.5" customHeight="1">
      <c r="A72" s="439" t="s">
        <v>121</v>
      </c>
      <c r="B72" s="440">
        <v>680</v>
      </c>
      <c r="C72" s="440">
        <v>680</v>
      </c>
      <c r="D72" s="440">
        <f>SUM(D73:D83)</f>
        <v>388</v>
      </c>
      <c r="E72" s="142">
        <f>D72/C72*100</f>
        <v>57.05882352941176</v>
      </c>
      <c r="F72" s="440">
        <f>SUM(F73:F83)</f>
        <v>79</v>
      </c>
      <c r="G72" s="142">
        <f>(D72-F72)/F72*100</f>
        <v>391.1392405063291</v>
      </c>
      <c r="H72" s="515"/>
    </row>
    <row r="73" spans="1:8" ht="19.5" customHeight="1">
      <c r="A73" s="439" t="s">
        <v>76</v>
      </c>
      <c r="B73" s="440">
        <v>0</v>
      </c>
      <c r="C73" s="440">
        <v>0</v>
      </c>
      <c r="D73" s="440"/>
      <c r="E73" s="142"/>
      <c r="F73" s="440"/>
      <c r="G73" s="142"/>
      <c r="H73" s="515"/>
    </row>
    <row r="74" spans="1:8" ht="19.5" customHeight="1">
      <c r="A74" s="439" t="s">
        <v>77</v>
      </c>
      <c r="B74" s="440">
        <v>680</v>
      </c>
      <c r="C74" s="440">
        <v>680</v>
      </c>
      <c r="D74" s="440"/>
      <c r="E74" s="142">
        <f>D74/C74*100</f>
        <v>0</v>
      </c>
      <c r="F74" s="440"/>
      <c r="G74" s="142"/>
      <c r="H74" s="515"/>
    </row>
    <row r="75" spans="1:8" ht="19.5" customHeight="1">
      <c r="A75" s="439" t="s">
        <v>78</v>
      </c>
      <c r="B75" s="440">
        <v>0</v>
      </c>
      <c r="C75" s="440">
        <v>0</v>
      </c>
      <c r="D75" s="440"/>
      <c r="E75" s="142"/>
      <c r="F75" s="440"/>
      <c r="G75" s="142"/>
      <c r="H75" s="515"/>
    </row>
    <row r="76" spans="1:8" ht="19.5" customHeight="1">
      <c r="A76" s="439" t="s">
        <v>122</v>
      </c>
      <c r="B76" s="440">
        <v>0</v>
      </c>
      <c r="C76" s="440">
        <v>0</v>
      </c>
      <c r="D76" s="440"/>
      <c r="E76" s="142"/>
      <c r="F76" s="440"/>
      <c r="G76" s="142"/>
      <c r="H76" s="515"/>
    </row>
    <row r="77" spans="1:8" ht="19.5" customHeight="1">
      <c r="A77" s="439" t="s">
        <v>123</v>
      </c>
      <c r="B77" s="440">
        <v>0</v>
      </c>
      <c r="C77" s="440">
        <v>0</v>
      </c>
      <c r="D77" s="440"/>
      <c r="E77" s="142"/>
      <c r="F77" s="440"/>
      <c r="G77" s="142"/>
      <c r="H77" s="515"/>
    </row>
    <row r="78" spans="1:8" ht="19.5" customHeight="1">
      <c r="A78" s="439" t="s">
        <v>124</v>
      </c>
      <c r="B78" s="440">
        <v>0</v>
      </c>
      <c r="C78" s="440">
        <v>0</v>
      </c>
      <c r="D78" s="440"/>
      <c r="E78" s="142"/>
      <c r="F78" s="440"/>
      <c r="G78" s="142"/>
      <c r="H78" s="515"/>
    </row>
    <row r="79" spans="1:8" ht="19.5" customHeight="1">
      <c r="A79" s="439" t="s">
        <v>125</v>
      </c>
      <c r="B79" s="440">
        <v>0</v>
      </c>
      <c r="C79" s="440">
        <v>0</v>
      </c>
      <c r="D79" s="440"/>
      <c r="E79" s="142"/>
      <c r="F79" s="440"/>
      <c r="G79" s="142"/>
      <c r="H79" s="515"/>
    </row>
    <row r="80" spans="1:8" ht="19.5" customHeight="1">
      <c r="A80" s="439" t="s">
        <v>126</v>
      </c>
      <c r="B80" s="440">
        <v>0</v>
      </c>
      <c r="C80" s="440">
        <v>0</v>
      </c>
      <c r="D80" s="440"/>
      <c r="E80" s="142"/>
      <c r="F80" s="440"/>
      <c r="G80" s="142"/>
      <c r="H80" s="515"/>
    </row>
    <row r="81" spans="1:8" ht="19.5" customHeight="1">
      <c r="A81" s="439" t="s">
        <v>118</v>
      </c>
      <c r="B81" s="440">
        <v>0</v>
      </c>
      <c r="C81" s="440">
        <v>0</v>
      </c>
      <c r="D81" s="440"/>
      <c r="E81" s="142"/>
      <c r="F81" s="440"/>
      <c r="G81" s="142"/>
      <c r="H81" s="515"/>
    </row>
    <row r="82" spans="1:8" ht="19.5" customHeight="1">
      <c r="A82" s="439" t="s">
        <v>85</v>
      </c>
      <c r="B82" s="440">
        <v>0</v>
      </c>
      <c r="C82" s="440">
        <v>0</v>
      </c>
      <c r="D82" s="440"/>
      <c r="E82" s="142"/>
      <c r="F82" s="440"/>
      <c r="G82" s="142"/>
      <c r="H82" s="515"/>
    </row>
    <row r="83" spans="1:8" ht="19.5" customHeight="1">
      <c r="A83" s="439" t="s">
        <v>127</v>
      </c>
      <c r="B83" s="440">
        <v>0</v>
      </c>
      <c r="C83" s="440">
        <v>0</v>
      </c>
      <c r="D83" s="440">
        <v>388</v>
      </c>
      <c r="E83" s="142"/>
      <c r="F83" s="440">
        <v>79</v>
      </c>
      <c r="G83" s="142">
        <f aca="true" t="shared" si="9" ref="G83:G86">(D83-F83)/F83*100</f>
        <v>391.1392405063291</v>
      </c>
      <c r="H83" s="515"/>
    </row>
    <row r="84" spans="1:8" ht="19.5" customHeight="1">
      <c r="A84" s="439" t="s">
        <v>128</v>
      </c>
      <c r="B84" s="440">
        <v>234</v>
      </c>
      <c r="C84" s="440">
        <v>234</v>
      </c>
      <c r="D84" s="440">
        <f>SUM(D85:D92)</f>
        <v>290</v>
      </c>
      <c r="E84" s="142">
        <f aca="true" t="shared" si="10" ref="E84:E86">D84/C84*100</f>
        <v>123.93162393162393</v>
      </c>
      <c r="F84" s="440">
        <f>SUM(F85:F92)</f>
        <v>273</v>
      </c>
      <c r="G84" s="142">
        <f t="shared" si="9"/>
        <v>6.227106227106227</v>
      </c>
      <c r="H84" s="515"/>
    </row>
    <row r="85" spans="1:8" ht="19.5" customHeight="1">
      <c r="A85" s="439" t="s">
        <v>76</v>
      </c>
      <c r="B85" s="440">
        <v>194</v>
      </c>
      <c r="C85" s="440">
        <v>194</v>
      </c>
      <c r="D85" s="440">
        <v>250</v>
      </c>
      <c r="E85" s="142">
        <f t="shared" si="10"/>
        <v>128.8659793814433</v>
      </c>
      <c r="F85" s="440">
        <v>258</v>
      </c>
      <c r="G85" s="142">
        <f t="shared" si="9"/>
        <v>-3.10077519379845</v>
      </c>
      <c r="H85" s="515"/>
    </row>
    <row r="86" spans="1:8" ht="19.5" customHeight="1">
      <c r="A86" s="439" t="s">
        <v>77</v>
      </c>
      <c r="B86" s="440">
        <v>21</v>
      </c>
      <c r="C86" s="440">
        <v>21</v>
      </c>
      <c r="D86" s="440">
        <v>22</v>
      </c>
      <c r="E86" s="142">
        <f t="shared" si="10"/>
        <v>104.76190476190477</v>
      </c>
      <c r="F86" s="440">
        <v>15</v>
      </c>
      <c r="G86" s="142">
        <f t="shared" si="9"/>
        <v>46.666666666666664</v>
      </c>
      <c r="H86" s="515"/>
    </row>
    <row r="87" spans="1:8" ht="19.5" customHeight="1">
      <c r="A87" s="439" t="s">
        <v>78</v>
      </c>
      <c r="B87" s="440">
        <v>0</v>
      </c>
      <c r="C87" s="440">
        <v>0</v>
      </c>
      <c r="D87" s="440"/>
      <c r="E87" s="142"/>
      <c r="F87" s="440"/>
      <c r="G87" s="142"/>
      <c r="H87" s="515"/>
    </row>
    <row r="88" spans="1:8" ht="19.5" customHeight="1">
      <c r="A88" s="439" t="s">
        <v>129</v>
      </c>
      <c r="B88" s="440">
        <v>13</v>
      </c>
      <c r="C88" s="440">
        <v>13</v>
      </c>
      <c r="D88" s="440">
        <v>13</v>
      </c>
      <c r="E88" s="142">
        <f>D88/C88*100</f>
        <v>100</v>
      </c>
      <c r="F88" s="440"/>
      <c r="G88" s="142"/>
      <c r="H88" s="515"/>
    </row>
    <row r="89" spans="1:8" ht="19.5" customHeight="1">
      <c r="A89" s="439" t="s">
        <v>130</v>
      </c>
      <c r="B89" s="440">
        <v>0</v>
      </c>
      <c r="C89" s="440">
        <v>0</v>
      </c>
      <c r="D89" s="440"/>
      <c r="E89" s="142"/>
      <c r="F89" s="440"/>
      <c r="G89" s="142"/>
      <c r="H89" s="515"/>
    </row>
    <row r="90" spans="1:8" ht="19.5" customHeight="1">
      <c r="A90" s="439" t="s">
        <v>118</v>
      </c>
      <c r="B90" s="440">
        <v>6</v>
      </c>
      <c r="C90" s="440">
        <v>6</v>
      </c>
      <c r="D90" s="440">
        <v>5</v>
      </c>
      <c r="E90" s="142">
        <f>D90/C90*100</f>
        <v>83.33333333333334</v>
      </c>
      <c r="F90" s="440"/>
      <c r="G90" s="142"/>
      <c r="H90" s="515"/>
    </row>
    <row r="91" spans="1:8" ht="19.5" customHeight="1">
      <c r="A91" s="439" t="s">
        <v>85</v>
      </c>
      <c r="B91" s="440">
        <v>0</v>
      </c>
      <c r="C91" s="440">
        <v>0</v>
      </c>
      <c r="D91" s="440"/>
      <c r="E91" s="142"/>
      <c r="F91" s="440"/>
      <c r="G91" s="142"/>
      <c r="H91" s="515"/>
    </row>
    <row r="92" spans="1:8" ht="19.5" customHeight="1">
      <c r="A92" s="439" t="s">
        <v>131</v>
      </c>
      <c r="B92" s="440">
        <v>0</v>
      </c>
      <c r="C92" s="440">
        <v>0</v>
      </c>
      <c r="D92" s="440"/>
      <c r="E92" s="142"/>
      <c r="F92" s="440"/>
      <c r="G92" s="142"/>
      <c r="H92" s="515"/>
    </row>
    <row r="93" spans="1:8" ht="19.5" customHeight="1">
      <c r="A93" s="439" t="s">
        <v>132</v>
      </c>
      <c r="B93" s="440">
        <v>0</v>
      </c>
      <c r="C93" s="440">
        <v>0</v>
      </c>
      <c r="D93" s="440">
        <f>SUM(D94:D95)</f>
        <v>0</v>
      </c>
      <c r="E93" s="142"/>
      <c r="F93" s="440">
        <f>SUM(F94:F95)</f>
        <v>0</v>
      </c>
      <c r="G93" s="142"/>
      <c r="H93" s="515"/>
    </row>
    <row r="94" spans="1:8" ht="19.5" customHeight="1">
      <c r="A94" s="439" t="s">
        <v>76</v>
      </c>
      <c r="B94" s="440">
        <v>0</v>
      </c>
      <c r="C94" s="440">
        <v>0</v>
      </c>
      <c r="D94" s="440"/>
      <c r="E94" s="142"/>
      <c r="F94" s="440"/>
      <c r="G94" s="142"/>
      <c r="H94" s="515"/>
    </row>
    <row r="95" spans="1:8" ht="19.5" customHeight="1">
      <c r="A95" s="439" t="s">
        <v>77</v>
      </c>
      <c r="B95" s="440">
        <v>0</v>
      </c>
      <c r="C95" s="440">
        <v>0</v>
      </c>
      <c r="D95" s="440"/>
      <c r="E95" s="142"/>
      <c r="F95" s="440"/>
      <c r="G95" s="142"/>
      <c r="H95" s="515"/>
    </row>
    <row r="96" spans="1:8" ht="19.5" customHeight="1">
      <c r="A96" s="439" t="s">
        <v>133</v>
      </c>
      <c r="B96" s="440">
        <f aca="true" t="shared" si="11" ref="B96:F96">SUM(B97:B105)</f>
        <v>219</v>
      </c>
      <c r="C96" s="440">
        <v>444</v>
      </c>
      <c r="D96" s="440">
        <f t="shared" si="11"/>
        <v>169</v>
      </c>
      <c r="E96" s="142">
        <f aca="true" t="shared" si="12" ref="E96:E98">D96/C96*100</f>
        <v>38.06306306306306</v>
      </c>
      <c r="F96" s="440">
        <f t="shared" si="11"/>
        <v>431</v>
      </c>
      <c r="G96" s="142">
        <f>(D96-F96)/F96*100</f>
        <v>-60.78886310904872</v>
      </c>
      <c r="H96" s="515"/>
    </row>
    <row r="97" spans="1:8" ht="19.5" customHeight="1">
      <c r="A97" s="439" t="s">
        <v>76</v>
      </c>
      <c r="B97" s="440">
        <v>96</v>
      </c>
      <c r="C97" s="440">
        <v>96</v>
      </c>
      <c r="D97" s="440">
        <v>131</v>
      </c>
      <c r="E97" s="142">
        <f t="shared" si="12"/>
        <v>136.45833333333331</v>
      </c>
      <c r="F97" s="440">
        <v>136</v>
      </c>
      <c r="G97" s="142">
        <f>(D97-F97)/F97*100</f>
        <v>-3.6764705882352944</v>
      </c>
      <c r="H97" s="515"/>
    </row>
    <row r="98" spans="1:8" ht="19.5" customHeight="1">
      <c r="A98" s="439" t="s">
        <v>77</v>
      </c>
      <c r="B98" s="440">
        <v>27</v>
      </c>
      <c r="C98" s="440">
        <v>27</v>
      </c>
      <c r="D98" s="440">
        <v>18</v>
      </c>
      <c r="E98" s="142">
        <f t="shared" si="12"/>
        <v>66.66666666666666</v>
      </c>
      <c r="F98" s="440"/>
      <c r="G98" s="142"/>
      <c r="H98" s="515"/>
    </row>
    <row r="99" spans="1:8" ht="19.5" customHeight="1">
      <c r="A99" s="439" t="s">
        <v>78</v>
      </c>
      <c r="B99" s="440">
        <v>0</v>
      </c>
      <c r="C99" s="440">
        <v>0</v>
      </c>
      <c r="D99" s="440"/>
      <c r="E99" s="142"/>
      <c r="F99" s="440"/>
      <c r="G99" s="142"/>
      <c r="H99" s="515"/>
    </row>
    <row r="100" spans="1:8" ht="19.5" customHeight="1">
      <c r="A100" s="439" t="s">
        <v>134</v>
      </c>
      <c r="B100" s="440">
        <v>0</v>
      </c>
      <c r="C100" s="440">
        <v>0</v>
      </c>
      <c r="D100" s="440"/>
      <c r="E100" s="142"/>
      <c r="F100" s="440"/>
      <c r="G100" s="142"/>
      <c r="H100" s="515"/>
    </row>
    <row r="101" spans="1:8" ht="19.5" customHeight="1">
      <c r="A101" s="439" t="s">
        <v>135</v>
      </c>
      <c r="B101" s="440">
        <v>0</v>
      </c>
      <c r="C101" s="440">
        <v>0</v>
      </c>
      <c r="D101" s="440"/>
      <c r="E101" s="142"/>
      <c r="F101" s="440"/>
      <c r="G101" s="142"/>
      <c r="H101" s="515"/>
    </row>
    <row r="102" spans="1:8" ht="19.5" customHeight="1">
      <c r="A102" s="439" t="s">
        <v>136</v>
      </c>
      <c r="B102" s="440">
        <v>0</v>
      </c>
      <c r="C102" s="440">
        <v>0</v>
      </c>
      <c r="D102" s="440"/>
      <c r="E102" s="142"/>
      <c r="F102" s="440"/>
      <c r="G102" s="142"/>
      <c r="H102" s="515"/>
    </row>
    <row r="103" spans="1:8" ht="19.5" customHeight="1">
      <c r="A103" s="439" t="s">
        <v>137</v>
      </c>
      <c r="B103" s="440">
        <v>96</v>
      </c>
      <c r="C103" s="440">
        <v>96</v>
      </c>
      <c r="D103" s="440">
        <v>20</v>
      </c>
      <c r="E103" s="142">
        <f aca="true" t="shared" si="13" ref="E103:E108">D103/C103*100</f>
        <v>20.833333333333336</v>
      </c>
      <c r="F103" s="440">
        <v>12</v>
      </c>
      <c r="G103" s="142">
        <f aca="true" t="shared" si="14" ref="G103:G108">(D103-F103)/F103*100</f>
        <v>66.66666666666666</v>
      </c>
      <c r="H103" s="515"/>
    </row>
    <row r="104" spans="1:8" ht="19.5" customHeight="1">
      <c r="A104" s="439" t="s">
        <v>85</v>
      </c>
      <c r="B104" s="440">
        <v>0</v>
      </c>
      <c r="C104" s="440">
        <v>0</v>
      </c>
      <c r="D104" s="440"/>
      <c r="E104" s="142"/>
      <c r="F104" s="440"/>
      <c r="G104" s="142"/>
      <c r="H104" s="515"/>
    </row>
    <row r="105" spans="1:8" ht="19.5" customHeight="1">
      <c r="A105" s="439" t="s">
        <v>138</v>
      </c>
      <c r="B105" s="440">
        <v>0</v>
      </c>
      <c r="C105" s="440">
        <v>225</v>
      </c>
      <c r="D105" s="440"/>
      <c r="E105" s="142">
        <f t="shared" si="13"/>
        <v>0</v>
      </c>
      <c r="F105" s="440">
        <v>283</v>
      </c>
      <c r="G105" s="142">
        <f t="shared" si="14"/>
        <v>-100</v>
      </c>
      <c r="H105" s="515"/>
    </row>
    <row r="106" spans="1:8" ht="19.5" customHeight="1">
      <c r="A106" s="439" t="s">
        <v>139</v>
      </c>
      <c r="B106" s="440">
        <v>827</v>
      </c>
      <c r="C106" s="440">
        <v>827</v>
      </c>
      <c r="D106" s="440">
        <f>SUM(D107:D114)</f>
        <v>940</v>
      </c>
      <c r="E106" s="142">
        <f t="shared" si="13"/>
        <v>113.66384522370012</v>
      </c>
      <c r="F106" s="440">
        <f>SUM(F107:F114)</f>
        <v>509</v>
      </c>
      <c r="G106" s="142">
        <f t="shared" si="14"/>
        <v>84.67583497053045</v>
      </c>
      <c r="H106" s="515"/>
    </row>
    <row r="107" spans="1:8" ht="19.5" customHeight="1">
      <c r="A107" s="439" t="s">
        <v>76</v>
      </c>
      <c r="B107" s="440">
        <v>519</v>
      </c>
      <c r="C107" s="440">
        <v>519</v>
      </c>
      <c r="D107" s="440">
        <v>567</v>
      </c>
      <c r="E107" s="142">
        <f t="shared" si="13"/>
        <v>109.2485549132948</v>
      </c>
      <c r="F107" s="440">
        <v>419</v>
      </c>
      <c r="G107" s="142">
        <f t="shared" si="14"/>
        <v>35.32219570405728</v>
      </c>
      <c r="H107" s="515"/>
    </row>
    <row r="108" spans="1:8" ht="19.5" customHeight="1">
      <c r="A108" s="439" t="s">
        <v>77</v>
      </c>
      <c r="B108" s="440">
        <v>308</v>
      </c>
      <c r="C108" s="440">
        <v>308</v>
      </c>
      <c r="D108" s="440"/>
      <c r="E108" s="142">
        <f t="shared" si="13"/>
        <v>0</v>
      </c>
      <c r="F108" s="440">
        <v>90</v>
      </c>
      <c r="G108" s="142">
        <f t="shared" si="14"/>
        <v>-100</v>
      </c>
      <c r="H108" s="515"/>
    </row>
    <row r="109" spans="1:8" ht="19.5" customHeight="1">
      <c r="A109" s="439" t="s">
        <v>78</v>
      </c>
      <c r="B109" s="440">
        <v>0</v>
      </c>
      <c r="C109" s="440">
        <v>0</v>
      </c>
      <c r="D109" s="440"/>
      <c r="E109" s="142"/>
      <c r="F109" s="440"/>
      <c r="G109" s="142"/>
      <c r="H109" s="515"/>
    </row>
    <row r="110" spans="1:8" ht="19.5" customHeight="1">
      <c r="A110" s="439" t="s">
        <v>140</v>
      </c>
      <c r="B110" s="440">
        <v>0</v>
      </c>
      <c r="C110" s="440">
        <v>0</v>
      </c>
      <c r="D110" s="440"/>
      <c r="E110" s="142"/>
      <c r="F110" s="440"/>
      <c r="G110" s="142"/>
      <c r="H110" s="515"/>
    </row>
    <row r="111" spans="1:8" ht="19.5" customHeight="1">
      <c r="A111" s="439" t="s">
        <v>141</v>
      </c>
      <c r="B111" s="440">
        <v>0</v>
      </c>
      <c r="C111" s="440">
        <v>0</v>
      </c>
      <c r="D111" s="440"/>
      <c r="E111" s="142"/>
      <c r="F111" s="440"/>
      <c r="G111" s="142"/>
      <c r="H111" s="515"/>
    </row>
    <row r="112" spans="1:8" ht="19.5" customHeight="1">
      <c r="A112" s="439" t="s">
        <v>142</v>
      </c>
      <c r="B112" s="440">
        <v>0</v>
      </c>
      <c r="C112" s="440">
        <v>0</v>
      </c>
      <c r="D112" s="440"/>
      <c r="E112" s="142"/>
      <c r="F112" s="440"/>
      <c r="G112" s="142"/>
      <c r="H112" s="515"/>
    </row>
    <row r="113" spans="1:8" ht="19.5" customHeight="1">
      <c r="A113" s="439" t="s">
        <v>85</v>
      </c>
      <c r="B113" s="440">
        <v>0</v>
      </c>
      <c r="C113" s="440">
        <v>0</v>
      </c>
      <c r="D113" s="440"/>
      <c r="E113" s="142"/>
      <c r="F113" s="440"/>
      <c r="G113" s="142"/>
      <c r="H113" s="515"/>
    </row>
    <row r="114" spans="1:8" ht="19.5" customHeight="1">
      <c r="A114" s="439" t="s">
        <v>143</v>
      </c>
      <c r="B114" s="440">
        <v>0</v>
      </c>
      <c r="C114" s="440">
        <v>0</v>
      </c>
      <c r="D114" s="440">
        <v>373</v>
      </c>
      <c r="E114" s="142"/>
      <c r="F114" s="440"/>
      <c r="G114" s="142"/>
      <c r="H114" s="515"/>
    </row>
    <row r="115" spans="1:8" ht="19.5" customHeight="1">
      <c r="A115" s="439" t="s">
        <v>144</v>
      </c>
      <c r="B115" s="440">
        <f aca="true" t="shared" si="15" ref="B115:F115">SUM(B116:B125)</f>
        <v>525</v>
      </c>
      <c r="C115" s="440">
        <v>579</v>
      </c>
      <c r="D115" s="440">
        <f t="shared" si="15"/>
        <v>552</v>
      </c>
      <c r="E115" s="142">
        <f aca="true" t="shared" si="16" ref="E115:E117">D115/C115*100</f>
        <v>95.33678756476684</v>
      </c>
      <c r="F115" s="440">
        <f t="shared" si="15"/>
        <v>377</v>
      </c>
      <c r="G115" s="142">
        <f aca="true" t="shared" si="17" ref="G115:G117">(D115-F115)/F115*100</f>
        <v>46.41909814323608</v>
      </c>
      <c r="H115" s="515"/>
    </row>
    <row r="116" spans="1:8" ht="19.5" customHeight="1">
      <c r="A116" s="439" t="s">
        <v>76</v>
      </c>
      <c r="B116" s="440">
        <v>214</v>
      </c>
      <c r="C116" s="440">
        <v>214</v>
      </c>
      <c r="D116" s="440">
        <v>317</v>
      </c>
      <c r="E116" s="142">
        <f t="shared" si="16"/>
        <v>148.13084112149534</v>
      </c>
      <c r="F116" s="440">
        <v>272</v>
      </c>
      <c r="G116" s="142">
        <f t="shared" si="17"/>
        <v>16.544117647058822</v>
      </c>
      <c r="H116" s="515"/>
    </row>
    <row r="117" spans="1:8" ht="19.5" customHeight="1">
      <c r="A117" s="439" t="s">
        <v>77</v>
      </c>
      <c r="B117" s="440">
        <v>11</v>
      </c>
      <c r="C117" s="440">
        <v>65</v>
      </c>
      <c r="D117" s="440">
        <v>66</v>
      </c>
      <c r="E117" s="142">
        <f t="shared" si="16"/>
        <v>101.53846153846153</v>
      </c>
      <c r="F117" s="440">
        <v>41</v>
      </c>
      <c r="G117" s="142">
        <f t="shared" si="17"/>
        <v>60.97560975609756</v>
      </c>
      <c r="H117" s="515"/>
    </row>
    <row r="118" spans="1:8" ht="19.5" customHeight="1">
      <c r="A118" s="439" t="s">
        <v>78</v>
      </c>
      <c r="B118" s="440">
        <v>0</v>
      </c>
      <c r="C118" s="440">
        <v>0</v>
      </c>
      <c r="D118" s="440"/>
      <c r="E118" s="142"/>
      <c r="F118" s="440"/>
      <c r="G118" s="142"/>
      <c r="H118" s="515"/>
    </row>
    <row r="119" spans="1:8" ht="19.5" customHeight="1">
      <c r="A119" s="439" t="s">
        <v>145</v>
      </c>
      <c r="B119" s="440">
        <v>0</v>
      </c>
      <c r="C119" s="440">
        <v>0</v>
      </c>
      <c r="D119" s="440"/>
      <c r="E119" s="142"/>
      <c r="F119" s="440"/>
      <c r="G119" s="142"/>
      <c r="H119" s="515"/>
    </row>
    <row r="120" spans="1:8" ht="19.5" customHeight="1">
      <c r="A120" s="439" t="s">
        <v>146</v>
      </c>
      <c r="B120" s="440">
        <v>0</v>
      </c>
      <c r="C120" s="440">
        <v>0</v>
      </c>
      <c r="D120" s="440"/>
      <c r="E120" s="142"/>
      <c r="F120" s="440"/>
      <c r="G120" s="142"/>
      <c r="H120" s="515"/>
    </row>
    <row r="121" spans="1:8" ht="19.5" customHeight="1">
      <c r="A121" s="439" t="s">
        <v>147</v>
      </c>
      <c r="B121" s="440">
        <v>0</v>
      </c>
      <c r="C121" s="440">
        <v>0</v>
      </c>
      <c r="D121" s="440"/>
      <c r="E121" s="142"/>
      <c r="F121" s="440"/>
      <c r="G121" s="142"/>
      <c r="H121" s="515"/>
    </row>
    <row r="122" spans="1:8" ht="19.5" customHeight="1">
      <c r="A122" s="439" t="s">
        <v>148</v>
      </c>
      <c r="B122" s="440">
        <v>0</v>
      </c>
      <c r="C122" s="440">
        <v>0</v>
      </c>
      <c r="D122" s="440"/>
      <c r="E122" s="142"/>
      <c r="F122" s="440"/>
      <c r="G122" s="142"/>
      <c r="H122" s="515"/>
    </row>
    <row r="123" spans="1:8" ht="19.5" customHeight="1">
      <c r="A123" s="439" t="s">
        <v>149</v>
      </c>
      <c r="B123" s="440">
        <v>300</v>
      </c>
      <c r="C123" s="440">
        <v>300</v>
      </c>
      <c r="D123" s="440">
        <v>169</v>
      </c>
      <c r="E123" s="142">
        <f>D123/C123*100</f>
        <v>56.333333333333336</v>
      </c>
      <c r="F123" s="440">
        <v>64</v>
      </c>
      <c r="G123" s="142">
        <f>(D123-F123)/F123*100</f>
        <v>164.0625</v>
      </c>
      <c r="H123" s="515"/>
    </row>
    <row r="124" spans="1:8" ht="19.5" customHeight="1">
      <c r="A124" s="439" t="s">
        <v>85</v>
      </c>
      <c r="B124" s="440">
        <v>0</v>
      </c>
      <c r="C124" s="440">
        <v>0</v>
      </c>
      <c r="D124" s="440"/>
      <c r="E124" s="142"/>
      <c r="F124" s="440"/>
      <c r="G124" s="142"/>
      <c r="H124" s="515"/>
    </row>
    <row r="125" spans="1:8" ht="19.5" customHeight="1">
      <c r="A125" s="439" t="s">
        <v>150</v>
      </c>
      <c r="B125" s="440">
        <v>0</v>
      </c>
      <c r="C125" s="440">
        <v>0</v>
      </c>
      <c r="D125" s="440"/>
      <c r="E125" s="142"/>
      <c r="F125" s="440"/>
      <c r="G125" s="142"/>
      <c r="H125" s="515"/>
    </row>
    <row r="126" spans="1:8" ht="19.5" customHeight="1">
      <c r="A126" s="439" t="s">
        <v>151</v>
      </c>
      <c r="B126" s="440">
        <v>0</v>
      </c>
      <c r="C126" s="440">
        <v>0</v>
      </c>
      <c r="D126" s="440"/>
      <c r="E126" s="142"/>
      <c r="F126" s="440"/>
      <c r="G126" s="142"/>
      <c r="H126" s="515"/>
    </row>
    <row r="127" spans="1:8" ht="19.5" customHeight="1">
      <c r="A127" s="439" t="s">
        <v>76</v>
      </c>
      <c r="B127" s="440">
        <v>0</v>
      </c>
      <c r="C127" s="440">
        <v>0</v>
      </c>
      <c r="D127" s="440"/>
      <c r="E127" s="142"/>
      <c r="F127" s="440"/>
      <c r="G127" s="142"/>
      <c r="H127" s="515"/>
    </row>
    <row r="128" spans="1:8" ht="19.5" customHeight="1">
      <c r="A128" s="439" t="s">
        <v>77</v>
      </c>
      <c r="B128" s="440">
        <v>0</v>
      </c>
      <c r="C128" s="440">
        <v>0</v>
      </c>
      <c r="D128" s="440"/>
      <c r="E128" s="142"/>
      <c r="F128" s="440"/>
      <c r="G128" s="142"/>
      <c r="H128" s="515"/>
    </row>
    <row r="129" spans="1:8" ht="19.5" customHeight="1">
      <c r="A129" s="439" t="s">
        <v>152</v>
      </c>
      <c r="B129" s="440">
        <v>2</v>
      </c>
      <c r="C129" s="440">
        <v>2</v>
      </c>
      <c r="D129" s="440">
        <f>SUM(D130:D135)</f>
        <v>2</v>
      </c>
      <c r="E129" s="142">
        <f>D129/C129*100</f>
        <v>100</v>
      </c>
      <c r="F129" s="440">
        <f>SUM(F130:F135)</f>
        <v>51</v>
      </c>
      <c r="G129" s="142">
        <f aca="true" t="shared" si="18" ref="G129:G131">(D129-F129)/F129*100</f>
        <v>-96.07843137254902</v>
      </c>
      <c r="H129" s="515"/>
    </row>
    <row r="130" spans="1:8" ht="19.5" customHeight="1">
      <c r="A130" s="439" t="s">
        <v>76</v>
      </c>
      <c r="B130" s="440">
        <v>0</v>
      </c>
      <c r="C130" s="440">
        <v>0</v>
      </c>
      <c r="D130" s="440"/>
      <c r="E130" s="142"/>
      <c r="F130" s="440">
        <v>31</v>
      </c>
      <c r="G130" s="142">
        <f t="shared" si="18"/>
        <v>-100</v>
      </c>
      <c r="H130" s="515"/>
    </row>
    <row r="131" spans="1:8" ht="19.5" customHeight="1">
      <c r="A131" s="439" t="s">
        <v>77</v>
      </c>
      <c r="B131" s="440">
        <v>0</v>
      </c>
      <c r="C131" s="440">
        <v>0</v>
      </c>
      <c r="D131" s="440"/>
      <c r="E131" s="142"/>
      <c r="F131" s="440">
        <v>20</v>
      </c>
      <c r="G131" s="142">
        <f t="shared" si="18"/>
        <v>-100</v>
      </c>
      <c r="H131" s="515"/>
    </row>
    <row r="132" spans="1:8" ht="19.5" customHeight="1">
      <c r="A132" s="439" t="s">
        <v>78</v>
      </c>
      <c r="B132" s="440">
        <v>0</v>
      </c>
      <c r="C132" s="440">
        <v>0</v>
      </c>
      <c r="D132" s="440"/>
      <c r="E132" s="142"/>
      <c r="F132" s="440"/>
      <c r="G132" s="142"/>
      <c r="H132" s="515"/>
    </row>
    <row r="133" spans="1:8" ht="19.5" customHeight="1">
      <c r="A133" s="439" t="s">
        <v>153</v>
      </c>
      <c r="B133" s="440">
        <v>2</v>
      </c>
      <c r="C133" s="440">
        <v>2</v>
      </c>
      <c r="D133" s="440">
        <v>2</v>
      </c>
      <c r="E133" s="142">
        <f>D133/C133*100</f>
        <v>100</v>
      </c>
      <c r="F133" s="440"/>
      <c r="G133" s="142"/>
      <c r="H133" s="515"/>
    </row>
    <row r="134" spans="1:8" ht="19.5" customHeight="1">
      <c r="A134" s="439" t="s">
        <v>85</v>
      </c>
      <c r="B134" s="440">
        <v>0</v>
      </c>
      <c r="C134" s="440">
        <v>0</v>
      </c>
      <c r="D134" s="440"/>
      <c r="E134" s="142"/>
      <c r="F134" s="440"/>
      <c r="G134" s="142"/>
      <c r="H134" s="515"/>
    </row>
    <row r="135" spans="1:8" ht="19.5" customHeight="1">
      <c r="A135" s="439" t="s">
        <v>154</v>
      </c>
      <c r="B135" s="440">
        <v>0</v>
      </c>
      <c r="C135" s="440">
        <v>0</v>
      </c>
      <c r="D135" s="440"/>
      <c r="E135" s="142"/>
      <c r="F135" s="440"/>
      <c r="G135" s="142"/>
      <c r="H135" s="515"/>
    </row>
    <row r="136" spans="1:8" ht="19.5" customHeight="1">
      <c r="A136" s="439" t="s">
        <v>155</v>
      </c>
      <c r="B136" s="440">
        <v>0</v>
      </c>
      <c r="C136" s="440">
        <v>0</v>
      </c>
      <c r="D136" s="440">
        <f>SUM(D137:D138)</f>
        <v>0</v>
      </c>
      <c r="E136" s="142"/>
      <c r="F136" s="440">
        <f>SUM(F137:F138)</f>
        <v>0</v>
      </c>
      <c r="G136" s="142"/>
      <c r="H136" s="515"/>
    </row>
    <row r="137" spans="1:8" ht="19.5" customHeight="1">
      <c r="A137" s="439" t="s">
        <v>76</v>
      </c>
      <c r="B137" s="440">
        <v>0</v>
      </c>
      <c r="C137" s="440">
        <v>0</v>
      </c>
      <c r="D137" s="440"/>
      <c r="E137" s="142"/>
      <c r="F137" s="440"/>
      <c r="G137" s="142"/>
      <c r="H137" s="515"/>
    </row>
    <row r="138" spans="1:8" ht="19.5" customHeight="1">
      <c r="A138" s="439" t="s">
        <v>77</v>
      </c>
      <c r="B138" s="440">
        <v>0</v>
      </c>
      <c r="C138" s="440">
        <v>0</v>
      </c>
      <c r="D138" s="440"/>
      <c r="E138" s="142"/>
      <c r="F138" s="440"/>
      <c r="G138" s="142"/>
      <c r="H138" s="515"/>
    </row>
    <row r="139" spans="1:8" ht="19.5" customHeight="1">
      <c r="A139" s="439" t="s">
        <v>156</v>
      </c>
      <c r="B139" s="440">
        <v>118</v>
      </c>
      <c r="C139" s="440">
        <v>118</v>
      </c>
      <c r="D139" s="440">
        <f>SUM(D140:D144)</f>
        <v>140</v>
      </c>
      <c r="E139" s="142">
        <f aca="true" t="shared" si="19" ref="E139:E141">D139/C139*100</f>
        <v>118.64406779661016</v>
      </c>
      <c r="F139" s="440">
        <f>SUM(F140:F144)</f>
        <v>103</v>
      </c>
      <c r="G139" s="142">
        <f aca="true" t="shared" si="20" ref="G139:G147">(D139-F139)/F139*100</f>
        <v>35.92233009708738</v>
      </c>
      <c r="H139" s="515"/>
    </row>
    <row r="140" spans="1:8" ht="19.5" customHeight="1">
      <c r="A140" s="439" t="s">
        <v>76</v>
      </c>
      <c r="B140" s="440">
        <v>67</v>
      </c>
      <c r="C140" s="440">
        <v>67</v>
      </c>
      <c r="D140" s="440">
        <v>91</v>
      </c>
      <c r="E140" s="142">
        <f t="shared" si="19"/>
        <v>135.82089552238804</v>
      </c>
      <c r="F140" s="440">
        <v>99</v>
      </c>
      <c r="G140" s="142">
        <f t="shared" si="20"/>
        <v>-8.080808080808081</v>
      </c>
      <c r="H140" s="515"/>
    </row>
    <row r="141" spans="1:8" ht="19.5" customHeight="1">
      <c r="A141" s="439" t="s">
        <v>77</v>
      </c>
      <c r="B141" s="440">
        <v>5</v>
      </c>
      <c r="C141" s="440">
        <v>5</v>
      </c>
      <c r="D141" s="440"/>
      <c r="E141" s="142">
        <f t="shared" si="19"/>
        <v>0</v>
      </c>
      <c r="F141" s="440"/>
      <c r="G141" s="142"/>
      <c r="H141" s="515"/>
    </row>
    <row r="142" spans="1:8" ht="19.5" customHeight="1">
      <c r="A142" s="439" t="s">
        <v>78</v>
      </c>
      <c r="B142" s="440">
        <v>0</v>
      </c>
      <c r="C142" s="440">
        <v>0</v>
      </c>
      <c r="D142" s="440"/>
      <c r="E142" s="142"/>
      <c r="F142" s="440"/>
      <c r="G142" s="142"/>
      <c r="H142" s="515"/>
    </row>
    <row r="143" spans="1:8" ht="19.5" customHeight="1">
      <c r="A143" s="439" t="s">
        <v>157</v>
      </c>
      <c r="B143" s="440">
        <v>41</v>
      </c>
      <c r="C143" s="440">
        <v>41</v>
      </c>
      <c r="D143" s="440"/>
      <c r="E143" s="142">
        <f aca="true" t="shared" si="21" ref="E143:E147">D143/C143*100</f>
        <v>0</v>
      </c>
      <c r="F143" s="440"/>
      <c r="G143" s="142"/>
      <c r="H143" s="515"/>
    </row>
    <row r="144" spans="1:8" ht="19.5" customHeight="1">
      <c r="A144" s="439" t="s">
        <v>158</v>
      </c>
      <c r="B144" s="440">
        <v>5</v>
      </c>
      <c r="C144" s="440">
        <v>5</v>
      </c>
      <c r="D144" s="440">
        <v>49</v>
      </c>
      <c r="E144" s="142">
        <f t="shared" si="21"/>
        <v>980.0000000000001</v>
      </c>
      <c r="F144" s="440">
        <v>4</v>
      </c>
      <c r="G144" s="142">
        <f t="shared" si="20"/>
        <v>1125</v>
      </c>
      <c r="H144" s="515"/>
    </row>
    <row r="145" spans="1:8" ht="19.5" customHeight="1">
      <c r="A145" s="439" t="s">
        <v>159</v>
      </c>
      <c r="B145" s="440">
        <v>51</v>
      </c>
      <c r="C145" s="440">
        <v>51</v>
      </c>
      <c r="D145" s="440">
        <f>SUM(D146:D151)</f>
        <v>63</v>
      </c>
      <c r="E145" s="142">
        <f t="shared" si="21"/>
        <v>123.52941176470588</v>
      </c>
      <c r="F145" s="440">
        <f>SUM(F146:F151)</f>
        <v>67</v>
      </c>
      <c r="G145" s="142">
        <f t="shared" si="20"/>
        <v>-5.970149253731343</v>
      </c>
      <c r="H145" s="515"/>
    </row>
    <row r="146" spans="1:8" ht="19.5" customHeight="1">
      <c r="A146" s="439" t="s">
        <v>76</v>
      </c>
      <c r="B146" s="440">
        <v>48</v>
      </c>
      <c r="C146" s="440">
        <v>48</v>
      </c>
      <c r="D146" s="440">
        <v>60</v>
      </c>
      <c r="E146" s="142">
        <f t="shared" si="21"/>
        <v>125</v>
      </c>
      <c r="F146" s="440">
        <v>66</v>
      </c>
      <c r="G146" s="142">
        <f t="shared" si="20"/>
        <v>-9.090909090909092</v>
      </c>
      <c r="H146" s="515"/>
    </row>
    <row r="147" spans="1:8" ht="19.5" customHeight="1">
      <c r="A147" s="439" t="s">
        <v>77</v>
      </c>
      <c r="B147" s="440">
        <v>3</v>
      </c>
      <c r="C147" s="440">
        <v>3</v>
      </c>
      <c r="D147" s="440">
        <v>3</v>
      </c>
      <c r="E147" s="142">
        <f t="shared" si="21"/>
        <v>100</v>
      </c>
      <c r="F147" s="440">
        <v>1</v>
      </c>
      <c r="G147" s="142">
        <f t="shared" si="20"/>
        <v>200</v>
      </c>
      <c r="H147" s="515"/>
    </row>
    <row r="148" spans="1:8" ht="19.5" customHeight="1">
      <c r="A148" s="439" t="s">
        <v>78</v>
      </c>
      <c r="B148" s="440">
        <v>0</v>
      </c>
      <c r="C148" s="440">
        <v>0</v>
      </c>
      <c r="D148" s="440"/>
      <c r="E148" s="142"/>
      <c r="F148" s="440"/>
      <c r="G148" s="142"/>
      <c r="H148" s="515"/>
    </row>
    <row r="149" spans="1:8" ht="19.5" customHeight="1">
      <c r="A149" s="439" t="s">
        <v>90</v>
      </c>
      <c r="B149" s="440">
        <v>0</v>
      </c>
      <c r="C149" s="440">
        <v>0</v>
      </c>
      <c r="D149" s="440"/>
      <c r="E149" s="142"/>
      <c r="F149" s="440"/>
      <c r="G149" s="142"/>
      <c r="H149" s="515"/>
    </row>
    <row r="150" spans="1:8" ht="19.5" customHeight="1">
      <c r="A150" s="439" t="s">
        <v>85</v>
      </c>
      <c r="B150" s="440">
        <v>0</v>
      </c>
      <c r="C150" s="440">
        <v>0</v>
      </c>
      <c r="D150" s="440"/>
      <c r="E150" s="142"/>
      <c r="F150" s="440"/>
      <c r="G150" s="142"/>
      <c r="H150" s="515"/>
    </row>
    <row r="151" spans="1:8" ht="19.5" customHeight="1">
      <c r="A151" s="439" t="s">
        <v>160</v>
      </c>
      <c r="B151" s="440">
        <v>0</v>
      </c>
      <c r="C151" s="440">
        <v>0</v>
      </c>
      <c r="D151" s="440"/>
      <c r="E151" s="142"/>
      <c r="F151" s="440"/>
      <c r="G151" s="142"/>
      <c r="H151" s="515"/>
    </row>
    <row r="152" spans="1:8" ht="19.5" customHeight="1">
      <c r="A152" s="439" t="s">
        <v>161</v>
      </c>
      <c r="B152" s="440">
        <v>450</v>
      </c>
      <c r="C152" s="440">
        <v>477</v>
      </c>
      <c r="D152" s="440">
        <f>SUM(D153:D158)</f>
        <v>373</v>
      </c>
      <c r="E152" s="142">
        <f aca="true" t="shared" si="22" ref="E152:E154">D152/C152*100</f>
        <v>78.19706498951781</v>
      </c>
      <c r="F152" s="440">
        <f>SUM(F153:F158)</f>
        <v>272</v>
      </c>
      <c r="G152" s="142">
        <f aca="true" t="shared" si="23" ref="G152:G154">(D152-F152)/F152*100</f>
        <v>37.13235294117647</v>
      </c>
      <c r="H152" s="515"/>
    </row>
    <row r="153" spans="1:8" ht="19.5" customHeight="1">
      <c r="A153" s="439" t="s">
        <v>76</v>
      </c>
      <c r="B153" s="440">
        <v>144</v>
      </c>
      <c r="C153" s="440">
        <v>144</v>
      </c>
      <c r="D153" s="440">
        <v>177</v>
      </c>
      <c r="E153" s="142">
        <f t="shared" si="22"/>
        <v>122.91666666666667</v>
      </c>
      <c r="F153" s="440">
        <v>188</v>
      </c>
      <c r="G153" s="142">
        <f t="shared" si="23"/>
        <v>-5.851063829787234</v>
      </c>
      <c r="H153" s="515"/>
    </row>
    <row r="154" spans="1:8" ht="19.5" customHeight="1">
      <c r="A154" s="439" t="s">
        <v>77</v>
      </c>
      <c r="B154" s="440">
        <v>161</v>
      </c>
      <c r="C154" s="440">
        <v>188</v>
      </c>
      <c r="D154" s="440"/>
      <c r="E154" s="142">
        <f t="shared" si="22"/>
        <v>0</v>
      </c>
      <c r="F154" s="440">
        <v>56</v>
      </c>
      <c r="G154" s="142">
        <f t="shared" si="23"/>
        <v>-100</v>
      </c>
      <c r="H154" s="515"/>
    </row>
    <row r="155" spans="1:8" ht="19.5" customHeight="1">
      <c r="A155" s="439" t="s">
        <v>78</v>
      </c>
      <c r="B155" s="440">
        <v>0</v>
      </c>
      <c r="C155" s="440">
        <v>0</v>
      </c>
      <c r="D155" s="440"/>
      <c r="E155" s="142"/>
      <c r="F155" s="440"/>
      <c r="G155" s="142"/>
      <c r="H155" s="515"/>
    </row>
    <row r="156" spans="1:8" ht="19.5" customHeight="1">
      <c r="A156" s="439" t="s">
        <v>162</v>
      </c>
      <c r="B156" s="440">
        <v>0</v>
      </c>
      <c r="C156" s="440">
        <v>0</v>
      </c>
      <c r="D156" s="440"/>
      <c r="E156" s="142"/>
      <c r="F156" s="440"/>
      <c r="G156" s="142"/>
      <c r="H156" s="515"/>
    </row>
    <row r="157" spans="1:8" ht="19.5" customHeight="1">
      <c r="A157" s="439" t="s">
        <v>85</v>
      </c>
      <c r="B157" s="440">
        <v>0</v>
      </c>
      <c r="C157" s="440">
        <v>0</v>
      </c>
      <c r="D157" s="440"/>
      <c r="E157" s="142"/>
      <c r="F157" s="440"/>
      <c r="G157" s="142"/>
      <c r="H157" s="515"/>
    </row>
    <row r="158" spans="1:8" ht="19.5" customHeight="1">
      <c r="A158" s="439" t="s">
        <v>163</v>
      </c>
      <c r="B158" s="440">
        <v>145</v>
      </c>
      <c r="C158" s="440">
        <v>145</v>
      </c>
      <c r="D158" s="440">
        <v>196</v>
      </c>
      <c r="E158" s="142">
        <f aca="true" t="shared" si="24" ref="E158:E161">D158/C158*100</f>
        <v>135.17241379310346</v>
      </c>
      <c r="F158" s="440">
        <v>28</v>
      </c>
      <c r="G158" s="142">
        <f aca="true" t="shared" si="25" ref="G158:G161">(D158-F158)/F158*100</f>
        <v>600</v>
      </c>
      <c r="H158" s="515"/>
    </row>
    <row r="159" spans="1:8" ht="19.5" customHeight="1">
      <c r="A159" s="439" t="s">
        <v>164</v>
      </c>
      <c r="B159" s="440">
        <v>2065</v>
      </c>
      <c r="C159" s="440">
        <v>1565</v>
      </c>
      <c r="D159" s="440">
        <f>SUM(D160:D165)</f>
        <v>2225</v>
      </c>
      <c r="E159" s="142">
        <f t="shared" si="24"/>
        <v>142.17252396166134</v>
      </c>
      <c r="F159" s="440">
        <f>SUM(F160:F165)</f>
        <v>1614</v>
      </c>
      <c r="G159" s="142">
        <f t="shared" si="25"/>
        <v>37.85625774473358</v>
      </c>
      <c r="H159" s="515"/>
    </row>
    <row r="160" spans="1:8" ht="19.5" customHeight="1">
      <c r="A160" s="439" t="s">
        <v>76</v>
      </c>
      <c r="B160" s="440">
        <v>1427</v>
      </c>
      <c r="C160" s="440">
        <v>927</v>
      </c>
      <c r="D160" s="440">
        <v>1564</v>
      </c>
      <c r="E160" s="142">
        <f t="shared" si="24"/>
        <v>168.71628910463863</v>
      </c>
      <c r="F160" s="440">
        <v>1534</v>
      </c>
      <c r="G160" s="142">
        <f t="shared" si="25"/>
        <v>1.955671447196871</v>
      </c>
      <c r="H160" s="515"/>
    </row>
    <row r="161" spans="1:8" ht="19.5" customHeight="1">
      <c r="A161" s="439" t="s">
        <v>77</v>
      </c>
      <c r="B161" s="440">
        <v>638</v>
      </c>
      <c r="C161" s="440">
        <v>638</v>
      </c>
      <c r="D161" s="440">
        <v>11</v>
      </c>
      <c r="E161" s="142">
        <f t="shared" si="24"/>
        <v>1.7241379310344827</v>
      </c>
      <c r="F161" s="440">
        <v>74</v>
      </c>
      <c r="G161" s="142">
        <f t="shared" si="25"/>
        <v>-85.13513513513513</v>
      </c>
      <c r="H161" s="515"/>
    </row>
    <row r="162" spans="1:8" ht="19.5" customHeight="1">
      <c r="A162" s="439" t="s">
        <v>78</v>
      </c>
      <c r="B162" s="440">
        <v>0</v>
      </c>
      <c r="C162" s="440">
        <v>0</v>
      </c>
      <c r="D162" s="440"/>
      <c r="E162" s="142"/>
      <c r="F162" s="440"/>
      <c r="G162" s="142"/>
      <c r="H162" s="515"/>
    </row>
    <row r="163" spans="1:8" ht="19.5" customHeight="1">
      <c r="A163" s="439" t="s">
        <v>165</v>
      </c>
      <c r="B163" s="440">
        <v>0</v>
      </c>
      <c r="C163" s="440">
        <v>0</v>
      </c>
      <c r="D163" s="440"/>
      <c r="E163" s="142"/>
      <c r="F163" s="440"/>
      <c r="G163" s="142"/>
      <c r="H163" s="515"/>
    </row>
    <row r="164" spans="1:8" ht="19.5" customHeight="1">
      <c r="A164" s="439" t="s">
        <v>85</v>
      </c>
      <c r="B164" s="440">
        <v>0</v>
      </c>
      <c r="C164" s="440">
        <v>0</v>
      </c>
      <c r="D164" s="440"/>
      <c r="E164" s="142"/>
      <c r="F164" s="440"/>
      <c r="G164" s="142"/>
      <c r="H164" s="515"/>
    </row>
    <row r="165" spans="1:8" ht="19.5" customHeight="1">
      <c r="A165" s="439" t="s">
        <v>166</v>
      </c>
      <c r="B165" s="440">
        <v>0</v>
      </c>
      <c r="C165" s="440">
        <v>0</v>
      </c>
      <c r="D165" s="440">
        <v>650</v>
      </c>
      <c r="E165" s="142"/>
      <c r="F165" s="440">
        <v>6</v>
      </c>
      <c r="G165" s="142">
        <f aca="true" t="shared" si="26" ref="G165:G168">(D165-F165)/F165*100</f>
        <v>10733.333333333332</v>
      </c>
      <c r="H165" s="515"/>
    </row>
    <row r="166" spans="1:8" ht="19.5" customHeight="1">
      <c r="A166" s="439" t="s">
        <v>167</v>
      </c>
      <c r="B166" s="440">
        <f aca="true" t="shared" si="27" ref="B166:F166">SUM(B167:B172)</f>
        <v>393</v>
      </c>
      <c r="C166" s="440">
        <v>416</v>
      </c>
      <c r="D166" s="440">
        <f t="shared" si="27"/>
        <v>545</v>
      </c>
      <c r="E166" s="142">
        <f aca="true" t="shared" si="28" ref="E166:E168">D166/C166*100</f>
        <v>131.0096153846154</v>
      </c>
      <c r="F166" s="440">
        <f t="shared" si="27"/>
        <v>424</v>
      </c>
      <c r="G166" s="142">
        <f t="shared" si="26"/>
        <v>28.537735849056606</v>
      </c>
      <c r="H166" s="515"/>
    </row>
    <row r="167" spans="1:8" ht="19.5" customHeight="1">
      <c r="A167" s="439" t="s">
        <v>76</v>
      </c>
      <c r="B167" s="440">
        <v>295</v>
      </c>
      <c r="C167" s="440">
        <v>295</v>
      </c>
      <c r="D167" s="440">
        <v>394</v>
      </c>
      <c r="E167" s="142">
        <f t="shared" si="28"/>
        <v>133.5593220338983</v>
      </c>
      <c r="F167" s="440">
        <v>383</v>
      </c>
      <c r="G167" s="142">
        <f t="shared" si="26"/>
        <v>2.8720626631853787</v>
      </c>
      <c r="H167" s="515"/>
    </row>
    <row r="168" spans="1:8" ht="19.5" customHeight="1">
      <c r="A168" s="439" t="s">
        <v>77</v>
      </c>
      <c r="B168" s="440">
        <v>98</v>
      </c>
      <c r="C168" s="440">
        <v>121</v>
      </c>
      <c r="D168" s="440"/>
      <c r="E168" s="142">
        <f t="shared" si="28"/>
        <v>0</v>
      </c>
      <c r="F168" s="440">
        <v>41</v>
      </c>
      <c r="G168" s="142">
        <f t="shared" si="26"/>
        <v>-100</v>
      </c>
      <c r="H168" s="515"/>
    </row>
    <row r="169" spans="1:8" ht="19.5" customHeight="1">
      <c r="A169" s="439" t="s">
        <v>78</v>
      </c>
      <c r="B169" s="440">
        <v>0</v>
      </c>
      <c r="C169" s="440">
        <v>0</v>
      </c>
      <c r="D169" s="440"/>
      <c r="E169" s="142"/>
      <c r="F169" s="440"/>
      <c r="G169" s="142"/>
      <c r="H169" s="515"/>
    </row>
    <row r="170" spans="1:8" ht="19.5" customHeight="1">
      <c r="A170" s="439" t="s">
        <v>168</v>
      </c>
      <c r="B170" s="440">
        <v>0</v>
      </c>
      <c r="C170" s="440">
        <v>0</v>
      </c>
      <c r="D170" s="440"/>
      <c r="E170" s="142"/>
      <c r="F170" s="440"/>
      <c r="G170" s="142"/>
      <c r="H170" s="515"/>
    </row>
    <row r="171" spans="1:8" ht="19.5" customHeight="1">
      <c r="A171" s="439" t="s">
        <v>85</v>
      </c>
      <c r="B171" s="440">
        <v>0</v>
      </c>
      <c r="C171" s="440">
        <v>0</v>
      </c>
      <c r="D171" s="440"/>
      <c r="E171" s="142"/>
      <c r="F171" s="440"/>
      <c r="G171" s="142"/>
      <c r="H171" s="515"/>
    </row>
    <row r="172" spans="1:8" ht="19.5" customHeight="1">
      <c r="A172" s="439" t="s">
        <v>169</v>
      </c>
      <c r="B172" s="440">
        <v>0</v>
      </c>
      <c r="C172" s="440">
        <v>0</v>
      </c>
      <c r="D172" s="440">
        <v>151</v>
      </c>
      <c r="E172" s="142"/>
      <c r="F172" s="440"/>
      <c r="G172" s="142"/>
      <c r="H172" s="515"/>
    </row>
    <row r="173" spans="1:8" ht="19.5" customHeight="1">
      <c r="A173" s="439" t="s">
        <v>170</v>
      </c>
      <c r="B173" s="440">
        <v>737</v>
      </c>
      <c r="C173" s="440">
        <v>737</v>
      </c>
      <c r="D173" s="440">
        <f>SUM(D174:D178)</f>
        <v>837</v>
      </c>
      <c r="E173" s="142">
        <f aca="true" t="shared" si="29" ref="E173:E175">D173/C173*100</f>
        <v>113.56852103120761</v>
      </c>
      <c r="F173" s="440">
        <f>SUM(F174:F178)</f>
        <v>262</v>
      </c>
      <c r="G173" s="142">
        <f aca="true" t="shared" si="30" ref="G173:G175">(D173-F173)/F173*100</f>
        <v>219.4656488549618</v>
      </c>
      <c r="H173" s="515"/>
    </row>
    <row r="174" spans="1:8" ht="19.5" customHeight="1">
      <c r="A174" s="439" t="s">
        <v>76</v>
      </c>
      <c r="B174" s="440">
        <v>181</v>
      </c>
      <c r="C174" s="440">
        <v>181</v>
      </c>
      <c r="D174" s="440">
        <v>262</v>
      </c>
      <c r="E174" s="142">
        <f t="shared" si="29"/>
        <v>144.75138121546962</v>
      </c>
      <c r="F174" s="440">
        <v>232</v>
      </c>
      <c r="G174" s="142">
        <f t="shared" si="30"/>
        <v>12.931034482758621</v>
      </c>
      <c r="H174" s="515"/>
    </row>
    <row r="175" spans="1:8" ht="19.5" customHeight="1">
      <c r="A175" s="439" t="s">
        <v>77</v>
      </c>
      <c r="B175" s="440">
        <v>556</v>
      </c>
      <c r="C175" s="440">
        <v>556</v>
      </c>
      <c r="D175" s="440"/>
      <c r="E175" s="142">
        <f t="shared" si="29"/>
        <v>0</v>
      </c>
      <c r="F175" s="440">
        <v>30</v>
      </c>
      <c r="G175" s="142">
        <f t="shared" si="30"/>
        <v>-100</v>
      </c>
      <c r="H175" s="515"/>
    </row>
    <row r="176" spans="1:8" ht="19.5" customHeight="1">
      <c r="A176" s="439" t="s">
        <v>78</v>
      </c>
      <c r="B176" s="440">
        <v>0</v>
      </c>
      <c r="C176" s="440">
        <v>0</v>
      </c>
      <c r="D176" s="440"/>
      <c r="E176" s="142"/>
      <c r="F176" s="440"/>
      <c r="G176" s="142"/>
      <c r="H176" s="515"/>
    </row>
    <row r="177" spans="1:8" ht="19.5" customHeight="1">
      <c r="A177" s="439" t="s">
        <v>85</v>
      </c>
      <c r="B177" s="440">
        <v>0</v>
      </c>
      <c r="C177" s="440">
        <v>0</v>
      </c>
      <c r="D177" s="440"/>
      <c r="E177" s="142"/>
      <c r="F177" s="440"/>
      <c r="G177" s="142"/>
      <c r="H177" s="515"/>
    </row>
    <row r="178" spans="1:8" ht="19.5" customHeight="1">
      <c r="A178" s="439" t="s">
        <v>171</v>
      </c>
      <c r="B178" s="440">
        <v>0</v>
      </c>
      <c r="C178" s="440">
        <v>0</v>
      </c>
      <c r="D178" s="440">
        <v>575</v>
      </c>
      <c r="E178" s="142"/>
      <c r="F178" s="440"/>
      <c r="G178" s="142"/>
      <c r="H178" s="515"/>
    </row>
    <row r="179" spans="1:8" ht="19.5" customHeight="1">
      <c r="A179" s="439" t="s">
        <v>172</v>
      </c>
      <c r="B179" s="440">
        <v>109</v>
      </c>
      <c r="C179" s="440">
        <v>109</v>
      </c>
      <c r="D179" s="440">
        <f>SUM(D180:D186)</f>
        <v>150</v>
      </c>
      <c r="E179" s="142">
        <f aca="true" t="shared" si="31" ref="E179:E181">D179/C179*100</f>
        <v>137.61467889908258</v>
      </c>
      <c r="F179" s="440">
        <f>SUM(F180:F186)</f>
        <v>68</v>
      </c>
      <c r="G179" s="142">
        <f>(D179-F179)/F179*100</f>
        <v>120.58823529411764</v>
      </c>
      <c r="H179" s="515"/>
    </row>
    <row r="180" spans="1:8" ht="19.5" customHeight="1">
      <c r="A180" s="439" t="s">
        <v>76</v>
      </c>
      <c r="B180" s="440">
        <v>70</v>
      </c>
      <c r="C180" s="440">
        <v>70</v>
      </c>
      <c r="D180" s="440">
        <v>108</v>
      </c>
      <c r="E180" s="142">
        <f t="shared" si="31"/>
        <v>154.2857142857143</v>
      </c>
      <c r="F180" s="440">
        <v>68</v>
      </c>
      <c r="G180" s="142">
        <f>(D180-F180)/F180*100</f>
        <v>58.82352941176471</v>
      </c>
      <c r="H180" s="515"/>
    </row>
    <row r="181" spans="1:8" ht="19.5" customHeight="1">
      <c r="A181" s="439" t="s">
        <v>77</v>
      </c>
      <c r="B181" s="440">
        <v>37</v>
      </c>
      <c r="C181" s="440">
        <v>37</v>
      </c>
      <c r="D181" s="440">
        <v>39</v>
      </c>
      <c r="E181" s="142">
        <f t="shared" si="31"/>
        <v>105.40540540540539</v>
      </c>
      <c r="F181" s="440"/>
      <c r="G181" s="142"/>
      <c r="H181" s="515"/>
    </row>
    <row r="182" spans="1:8" ht="19.5" customHeight="1">
      <c r="A182" s="439" t="s">
        <v>78</v>
      </c>
      <c r="B182" s="440">
        <v>0</v>
      </c>
      <c r="C182" s="440">
        <v>0</v>
      </c>
      <c r="D182" s="440"/>
      <c r="E182" s="142"/>
      <c r="F182" s="440"/>
      <c r="G182" s="142"/>
      <c r="H182" s="515"/>
    </row>
    <row r="183" spans="1:8" ht="19.5" customHeight="1">
      <c r="A183" s="439" t="s">
        <v>173</v>
      </c>
      <c r="B183" s="440">
        <v>2</v>
      </c>
      <c r="C183" s="440">
        <v>2</v>
      </c>
      <c r="D183" s="440">
        <v>3</v>
      </c>
      <c r="E183" s="142">
        <f>D183/C183*100</f>
        <v>150</v>
      </c>
      <c r="F183" s="440"/>
      <c r="G183" s="142"/>
      <c r="H183" s="515"/>
    </row>
    <row r="184" spans="1:8" ht="19.5" customHeight="1">
      <c r="A184" s="439" t="s">
        <v>174</v>
      </c>
      <c r="B184" s="440">
        <v>0</v>
      </c>
      <c r="C184" s="440">
        <v>0</v>
      </c>
      <c r="D184" s="440"/>
      <c r="E184" s="142"/>
      <c r="F184" s="440"/>
      <c r="G184" s="142"/>
      <c r="H184" s="515"/>
    </row>
    <row r="185" spans="1:8" ht="19.5" customHeight="1">
      <c r="A185" s="439" t="s">
        <v>85</v>
      </c>
      <c r="B185" s="440">
        <v>0</v>
      </c>
      <c r="C185" s="440">
        <v>0</v>
      </c>
      <c r="D185" s="440"/>
      <c r="E185" s="142"/>
      <c r="F185" s="440"/>
      <c r="G185" s="142"/>
      <c r="H185" s="515"/>
    </row>
    <row r="186" spans="1:8" ht="19.5" customHeight="1">
      <c r="A186" s="439" t="s">
        <v>175</v>
      </c>
      <c r="B186" s="440">
        <v>0</v>
      </c>
      <c r="C186" s="440">
        <v>0</v>
      </c>
      <c r="D186" s="440"/>
      <c r="E186" s="142"/>
      <c r="F186" s="440"/>
      <c r="G186" s="142"/>
      <c r="H186" s="515"/>
    </row>
    <row r="187" spans="1:8" ht="19.5" customHeight="1">
      <c r="A187" s="439" t="s">
        <v>176</v>
      </c>
      <c r="B187" s="440">
        <v>0</v>
      </c>
      <c r="C187" s="440">
        <v>0</v>
      </c>
      <c r="D187" s="440">
        <f>SUM(D188:D189)</f>
        <v>0</v>
      </c>
      <c r="E187" s="142"/>
      <c r="F187" s="440">
        <f>SUM(F188:F189)</f>
        <v>0</v>
      </c>
      <c r="G187" s="142"/>
      <c r="H187" s="515"/>
    </row>
    <row r="188" spans="1:8" ht="19.5" customHeight="1">
      <c r="A188" s="439" t="s">
        <v>76</v>
      </c>
      <c r="B188" s="440">
        <v>0</v>
      </c>
      <c r="C188" s="440">
        <v>0</v>
      </c>
      <c r="D188" s="440"/>
      <c r="E188" s="142"/>
      <c r="F188" s="440"/>
      <c r="G188" s="142"/>
      <c r="H188" s="515"/>
    </row>
    <row r="189" spans="1:8" ht="19.5" customHeight="1">
      <c r="A189" s="439" t="s">
        <v>77</v>
      </c>
      <c r="B189" s="440">
        <v>0</v>
      </c>
      <c r="C189" s="440">
        <v>0</v>
      </c>
      <c r="D189" s="440"/>
      <c r="E189" s="142"/>
      <c r="F189" s="440"/>
      <c r="G189" s="142"/>
      <c r="H189" s="515"/>
    </row>
    <row r="190" spans="1:8" ht="19.5" customHeight="1">
      <c r="A190" s="439" t="s">
        <v>177</v>
      </c>
      <c r="B190" s="440">
        <v>0</v>
      </c>
      <c r="C190" s="440">
        <v>0</v>
      </c>
      <c r="D190" s="440">
        <f>SUM(D191:D195)</f>
        <v>0</v>
      </c>
      <c r="E190" s="142"/>
      <c r="F190" s="440">
        <f>SUM(F191:F195)</f>
        <v>0</v>
      </c>
      <c r="G190" s="142"/>
      <c r="H190" s="515"/>
    </row>
    <row r="191" spans="1:8" ht="19.5" customHeight="1">
      <c r="A191" s="439" t="s">
        <v>76</v>
      </c>
      <c r="B191" s="440">
        <v>0</v>
      </c>
      <c r="C191" s="440">
        <v>0</v>
      </c>
      <c r="D191" s="440"/>
      <c r="E191" s="142"/>
      <c r="F191" s="440"/>
      <c r="G191" s="142"/>
      <c r="H191" s="515"/>
    </row>
    <row r="192" spans="1:8" ht="19.5" customHeight="1">
      <c r="A192" s="439" t="s">
        <v>77</v>
      </c>
      <c r="B192" s="440">
        <v>0</v>
      </c>
      <c r="C192" s="440">
        <v>0</v>
      </c>
      <c r="D192" s="440"/>
      <c r="E192" s="142"/>
      <c r="F192" s="440"/>
      <c r="G192" s="142"/>
      <c r="H192" s="515"/>
    </row>
    <row r="193" spans="1:8" ht="19.5" customHeight="1">
      <c r="A193" s="439" t="s">
        <v>78</v>
      </c>
      <c r="B193" s="440">
        <v>0</v>
      </c>
      <c r="C193" s="440">
        <v>0</v>
      </c>
      <c r="D193" s="440"/>
      <c r="E193" s="142"/>
      <c r="F193" s="440"/>
      <c r="G193" s="142"/>
      <c r="H193" s="515"/>
    </row>
    <row r="194" spans="1:8" ht="19.5" customHeight="1">
      <c r="A194" s="439" t="s">
        <v>85</v>
      </c>
      <c r="B194" s="440">
        <v>0</v>
      </c>
      <c r="C194" s="440">
        <v>0</v>
      </c>
      <c r="D194" s="440"/>
      <c r="E194" s="142"/>
      <c r="F194" s="440"/>
      <c r="G194" s="142"/>
      <c r="H194" s="515"/>
    </row>
    <row r="195" spans="1:8" ht="19.5" customHeight="1">
      <c r="A195" s="439" t="s">
        <v>178</v>
      </c>
      <c r="B195" s="440">
        <v>0</v>
      </c>
      <c r="C195" s="440">
        <v>0</v>
      </c>
      <c r="D195" s="440"/>
      <c r="E195" s="142"/>
      <c r="F195" s="440"/>
      <c r="G195" s="142"/>
      <c r="H195" s="515"/>
    </row>
    <row r="196" spans="1:8" ht="19.5" customHeight="1">
      <c r="A196" s="439" t="s">
        <v>179</v>
      </c>
      <c r="B196" s="440">
        <v>0</v>
      </c>
      <c r="C196" s="440">
        <v>0</v>
      </c>
      <c r="D196" s="440">
        <f>SUM(D197:D201)</f>
        <v>0</v>
      </c>
      <c r="E196" s="142"/>
      <c r="F196" s="440">
        <f>SUM(F197:F201)</f>
        <v>0</v>
      </c>
      <c r="G196" s="142"/>
      <c r="H196" s="515"/>
    </row>
    <row r="197" spans="1:8" ht="19.5" customHeight="1">
      <c r="A197" s="439" t="s">
        <v>76</v>
      </c>
      <c r="B197" s="440">
        <v>0</v>
      </c>
      <c r="C197" s="440">
        <v>0</v>
      </c>
      <c r="D197" s="440"/>
      <c r="E197" s="142"/>
      <c r="F197" s="440"/>
      <c r="G197" s="142"/>
      <c r="H197" s="515"/>
    </row>
    <row r="198" spans="1:8" ht="19.5" customHeight="1">
      <c r="A198" s="439" t="s">
        <v>77</v>
      </c>
      <c r="B198" s="440">
        <v>0</v>
      </c>
      <c r="C198" s="440">
        <v>0</v>
      </c>
      <c r="D198" s="440"/>
      <c r="E198" s="142"/>
      <c r="F198" s="440"/>
      <c r="G198" s="142"/>
      <c r="H198" s="515"/>
    </row>
    <row r="199" spans="1:8" ht="19.5" customHeight="1">
      <c r="A199" s="439" t="s">
        <v>78</v>
      </c>
      <c r="B199" s="440">
        <v>0</v>
      </c>
      <c r="C199" s="440">
        <v>0</v>
      </c>
      <c r="D199" s="440"/>
      <c r="E199" s="142"/>
      <c r="F199" s="440"/>
      <c r="G199" s="142"/>
      <c r="H199" s="515"/>
    </row>
    <row r="200" spans="1:8" ht="19.5" customHeight="1">
      <c r="A200" s="439" t="s">
        <v>85</v>
      </c>
      <c r="B200" s="440">
        <v>0</v>
      </c>
      <c r="C200" s="440">
        <v>0</v>
      </c>
      <c r="D200" s="440"/>
      <c r="E200" s="142"/>
      <c r="F200" s="440"/>
      <c r="G200" s="142"/>
      <c r="H200" s="515"/>
    </row>
    <row r="201" spans="1:8" ht="19.5" customHeight="1">
      <c r="A201" s="439" t="s">
        <v>180</v>
      </c>
      <c r="B201" s="440">
        <v>0</v>
      </c>
      <c r="C201" s="440">
        <v>0</v>
      </c>
      <c r="D201" s="440"/>
      <c r="E201" s="142"/>
      <c r="F201" s="440"/>
      <c r="G201" s="142"/>
      <c r="H201" s="515"/>
    </row>
    <row r="202" spans="1:8" ht="19.5" customHeight="1">
      <c r="A202" s="439" t="s">
        <v>181</v>
      </c>
      <c r="B202" s="440">
        <f aca="true" t="shared" si="32" ref="B202:F202">SUM(B203:B218)</f>
        <v>725</v>
      </c>
      <c r="C202" s="440">
        <v>840</v>
      </c>
      <c r="D202" s="440">
        <f t="shared" si="32"/>
        <v>990</v>
      </c>
      <c r="E202" s="142">
        <f aca="true" t="shared" si="33" ref="E202:E204">D202/C202*100</f>
        <v>117.85714285714286</v>
      </c>
      <c r="F202" s="440">
        <f t="shared" si="32"/>
        <v>798</v>
      </c>
      <c r="G202" s="142">
        <f aca="true" t="shared" si="34" ref="G202:G204">(D202-F202)/F202*100</f>
        <v>24.06015037593985</v>
      </c>
      <c r="H202" s="515"/>
    </row>
    <row r="203" spans="1:8" ht="19.5" customHeight="1">
      <c r="A203" s="439" t="s">
        <v>76</v>
      </c>
      <c r="B203" s="440">
        <v>570</v>
      </c>
      <c r="C203" s="440">
        <v>570</v>
      </c>
      <c r="D203" s="440">
        <v>817</v>
      </c>
      <c r="E203" s="142">
        <f t="shared" si="33"/>
        <v>143.33333333333334</v>
      </c>
      <c r="F203" s="440">
        <v>641</v>
      </c>
      <c r="G203" s="142">
        <f t="shared" si="34"/>
        <v>27.45709828393136</v>
      </c>
      <c r="H203" s="515"/>
    </row>
    <row r="204" spans="1:8" ht="19.5" customHeight="1">
      <c r="A204" s="439" t="s">
        <v>77</v>
      </c>
      <c r="B204" s="440">
        <v>0</v>
      </c>
      <c r="C204" s="440">
        <v>77</v>
      </c>
      <c r="D204" s="440">
        <v>69</v>
      </c>
      <c r="E204" s="142">
        <f t="shared" si="33"/>
        <v>89.6103896103896</v>
      </c>
      <c r="F204" s="440">
        <v>155</v>
      </c>
      <c r="G204" s="142">
        <f t="shared" si="34"/>
        <v>-55.483870967741936</v>
      </c>
      <c r="H204" s="515"/>
    </row>
    <row r="205" spans="1:8" ht="19.5" customHeight="1">
      <c r="A205" s="439" t="s">
        <v>78</v>
      </c>
      <c r="B205" s="440">
        <v>0</v>
      </c>
      <c r="C205" s="440">
        <v>0</v>
      </c>
      <c r="D205" s="440"/>
      <c r="E205" s="142"/>
      <c r="F205" s="440"/>
      <c r="G205" s="142"/>
      <c r="H205" s="515"/>
    </row>
    <row r="206" spans="1:8" ht="19.5" customHeight="1">
      <c r="A206" s="439" t="s">
        <v>182</v>
      </c>
      <c r="B206" s="440">
        <v>0</v>
      </c>
      <c r="C206" s="440">
        <v>38</v>
      </c>
      <c r="D206" s="440"/>
      <c r="E206" s="142">
        <f>D206/C206*100</f>
        <v>0</v>
      </c>
      <c r="F206" s="440"/>
      <c r="G206" s="142"/>
      <c r="H206" s="515"/>
    </row>
    <row r="207" spans="1:8" ht="19.5" customHeight="1">
      <c r="A207" s="439" t="s">
        <v>183</v>
      </c>
      <c r="B207" s="440">
        <v>10</v>
      </c>
      <c r="C207" s="440">
        <v>10</v>
      </c>
      <c r="D207" s="440"/>
      <c r="E207" s="142">
        <f>D207/C207*100</f>
        <v>0</v>
      </c>
      <c r="F207" s="440"/>
      <c r="G207" s="142"/>
      <c r="H207" s="515"/>
    </row>
    <row r="208" spans="1:8" ht="19.5" customHeight="1">
      <c r="A208" s="439" t="s">
        <v>184</v>
      </c>
      <c r="B208" s="440">
        <v>0</v>
      </c>
      <c r="C208" s="440">
        <v>0</v>
      </c>
      <c r="D208" s="440"/>
      <c r="E208" s="142"/>
      <c r="F208" s="440"/>
      <c r="G208" s="142"/>
      <c r="H208" s="515"/>
    </row>
    <row r="209" spans="1:8" ht="19.5" customHeight="1">
      <c r="A209" s="439" t="s">
        <v>185</v>
      </c>
      <c r="B209" s="440">
        <v>0</v>
      </c>
      <c r="C209" s="440">
        <v>0</v>
      </c>
      <c r="D209" s="440"/>
      <c r="E209" s="142"/>
      <c r="F209" s="440"/>
      <c r="G209" s="142"/>
      <c r="H209" s="515"/>
    </row>
    <row r="210" spans="1:8" ht="19.5" customHeight="1">
      <c r="A210" s="439" t="s">
        <v>118</v>
      </c>
      <c r="B210" s="440">
        <v>0</v>
      </c>
      <c r="C210" s="440">
        <v>0</v>
      </c>
      <c r="D210" s="440"/>
      <c r="E210" s="142"/>
      <c r="F210" s="440"/>
      <c r="G210" s="142"/>
      <c r="H210" s="515"/>
    </row>
    <row r="211" spans="1:8" ht="19.5" customHeight="1">
      <c r="A211" s="439" t="s">
        <v>186</v>
      </c>
      <c r="B211" s="440">
        <v>0</v>
      </c>
      <c r="C211" s="440">
        <v>0</v>
      </c>
      <c r="D211" s="440"/>
      <c r="E211" s="142"/>
      <c r="F211" s="440"/>
      <c r="G211" s="142"/>
      <c r="H211" s="515"/>
    </row>
    <row r="212" spans="1:8" ht="19.5" customHeight="1">
      <c r="A212" s="439" t="s">
        <v>187</v>
      </c>
      <c r="B212" s="440">
        <v>10</v>
      </c>
      <c r="C212" s="440">
        <v>10</v>
      </c>
      <c r="D212" s="440"/>
      <c r="E212" s="142">
        <f aca="true" t="shared" si="35" ref="E212:E216">D212/C212*100</f>
        <v>0</v>
      </c>
      <c r="F212" s="440"/>
      <c r="G212" s="142"/>
      <c r="H212" s="515"/>
    </row>
    <row r="213" spans="1:8" ht="19.5" customHeight="1">
      <c r="A213" s="439" t="s">
        <v>188</v>
      </c>
      <c r="B213" s="440">
        <v>0</v>
      </c>
      <c r="C213" s="440">
        <v>0</v>
      </c>
      <c r="D213" s="440"/>
      <c r="E213" s="142"/>
      <c r="F213" s="440"/>
      <c r="G213" s="142"/>
      <c r="H213" s="515"/>
    </row>
    <row r="214" spans="1:8" ht="19.5" customHeight="1">
      <c r="A214" s="439" t="s">
        <v>189</v>
      </c>
      <c r="B214" s="440">
        <v>10</v>
      </c>
      <c r="C214" s="440">
        <v>10</v>
      </c>
      <c r="D214" s="440"/>
      <c r="E214" s="142">
        <f t="shared" si="35"/>
        <v>0</v>
      </c>
      <c r="F214" s="440"/>
      <c r="G214" s="142"/>
      <c r="H214" s="515"/>
    </row>
    <row r="215" spans="1:8" ht="19.5" customHeight="1">
      <c r="A215" s="439" t="s">
        <v>190</v>
      </c>
      <c r="B215" s="440">
        <v>5</v>
      </c>
      <c r="C215" s="440">
        <v>5</v>
      </c>
      <c r="D215" s="440"/>
      <c r="E215" s="142">
        <f t="shared" si="35"/>
        <v>0</v>
      </c>
      <c r="F215" s="440"/>
      <c r="G215" s="142"/>
      <c r="H215" s="515"/>
    </row>
    <row r="216" spans="1:8" ht="19.5" customHeight="1">
      <c r="A216" s="439" t="s">
        <v>191</v>
      </c>
      <c r="B216" s="440">
        <v>65</v>
      </c>
      <c r="C216" s="440">
        <v>65</v>
      </c>
      <c r="D216" s="440">
        <v>53</v>
      </c>
      <c r="E216" s="142">
        <f t="shared" si="35"/>
        <v>81.53846153846153</v>
      </c>
      <c r="F216" s="440"/>
      <c r="G216" s="142"/>
      <c r="H216" s="515"/>
    </row>
    <row r="217" spans="1:8" ht="19.5" customHeight="1">
      <c r="A217" s="439" t="s">
        <v>85</v>
      </c>
      <c r="B217" s="440">
        <v>0</v>
      </c>
      <c r="C217" s="440">
        <v>0</v>
      </c>
      <c r="D217" s="440"/>
      <c r="E217" s="142"/>
      <c r="F217" s="440"/>
      <c r="G217" s="142"/>
      <c r="H217" s="515"/>
    </row>
    <row r="218" spans="1:8" ht="19.5" customHeight="1">
      <c r="A218" s="439" t="s">
        <v>192</v>
      </c>
      <c r="B218" s="440">
        <v>55</v>
      </c>
      <c r="C218" s="440">
        <v>55</v>
      </c>
      <c r="D218" s="440">
        <v>51</v>
      </c>
      <c r="E218" s="142">
        <f aca="true" t="shared" si="36" ref="E218:E221">D218/C218*100</f>
        <v>92.72727272727272</v>
      </c>
      <c r="F218" s="440">
        <v>2</v>
      </c>
      <c r="G218" s="142">
        <f aca="true" t="shared" si="37" ref="G218:G221">(D218-F218)/F218*100</f>
        <v>2450</v>
      </c>
      <c r="H218" s="515"/>
    </row>
    <row r="219" spans="1:8" ht="19.5" customHeight="1">
      <c r="A219" s="439" t="s">
        <v>193</v>
      </c>
      <c r="B219" s="440">
        <v>260</v>
      </c>
      <c r="C219" s="440">
        <v>274</v>
      </c>
      <c r="D219" s="440">
        <f>SUM(D220:D221)</f>
        <v>2029</v>
      </c>
      <c r="E219" s="142">
        <f t="shared" si="36"/>
        <v>740.5109489051096</v>
      </c>
      <c r="F219" s="440">
        <f>SUM(F220:F221)</f>
        <v>86</v>
      </c>
      <c r="G219" s="142">
        <f t="shared" si="37"/>
        <v>2259.3023255813955</v>
      </c>
      <c r="H219" s="515"/>
    </row>
    <row r="220" spans="1:8" ht="19.5" customHeight="1">
      <c r="A220" s="439" t="s">
        <v>194</v>
      </c>
      <c r="B220" s="440">
        <v>0</v>
      </c>
      <c r="C220" s="440">
        <v>0</v>
      </c>
      <c r="D220" s="440"/>
      <c r="E220" s="142"/>
      <c r="F220" s="440"/>
      <c r="G220" s="142"/>
      <c r="H220" s="515"/>
    </row>
    <row r="221" spans="1:8" ht="19.5" customHeight="1">
      <c r="A221" s="439" t="s">
        <v>195</v>
      </c>
      <c r="B221" s="440">
        <v>260</v>
      </c>
      <c r="C221" s="440">
        <v>274</v>
      </c>
      <c r="D221" s="440">
        <v>2029</v>
      </c>
      <c r="E221" s="142">
        <f t="shared" si="36"/>
        <v>740.5109489051096</v>
      </c>
      <c r="F221" s="440">
        <v>86</v>
      </c>
      <c r="G221" s="142">
        <f t="shared" si="37"/>
        <v>2259.3023255813955</v>
      </c>
      <c r="H221" s="515"/>
    </row>
    <row r="222" spans="1:8" ht="19.5" customHeight="1">
      <c r="A222" s="439" t="s">
        <v>196</v>
      </c>
      <c r="B222" s="440">
        <v>0</v>
      </c>
      <c r="C222" s="440">
        <v>0</v>
      </c>
      <c r="D222" s="440"/>
      <c r="E222" s="142"/>
      <c r="F222" s="440"/>
      <c r="G222" s="142"/>
      <c r="H222" s="515"/>
    </row>
    <row r="223" spans="1:8" ht="19.5" customHeight="1">
      <c r="A223" s="439" t="s">
        <v>197</v>
      </c>
      <c r="B223" s="440">
        <v>0</v>
      </c>
      <c r="C223" s="440">
        <v>0</v>
      </c>
      <c r="D223" s="440"/>
      <c r="E223" s="142"/>
      <c r="F223" s="440"/>
      <c r="G223" s="142"/>
      <c r="H223" s="515"/>
    </row>
    <row r="224" spans="1:8" ht="19.5" customHeight="1">
      <c r="A224" s="439" t="s">
        <v>76</v>
      </c>
      <c r="B224" s="440">
        <v>0</v>
      </c>
      <c r="C224" s="440">
        <v>0</v>
      </c>
      <c r="D224" s="440"/>
      <c r="E224" s="142"/>
      <c r="F224" s="440"/>
      <c r="G224" s="142"/>
      <c r="H224" s="515"/>
    </row>
    <row r="225" spans="1:8" ht="19.5" customHeight="1">
      <c r="A225" s="439" t="s">
        <v>198</v>
      </c>
      <c r="B225" s="440">
        <v>0</v>
      </c>
      <c r="C225" s="440">
        <v>0</v>
      </c>
      <c r="D225" s="440"/>
      <c r="E225" s="142"/>
      <c r="F225" s="440"/>
      <c r="G225" s="142"/>
      <c r="H225" s="515"/>
    </row>
    <row r="226" spans="1:8" ht="19.5" customHeight="1">
      <c r="A226" s="439" t="s">
        <v>199</v>
      </c>
      <c r="B226" s="440">
        <v>0</v>
      </c>
      <c r="C226" s="440">
        <v>0</v>
      </c>
      <c r="D226" s="440"/>
      <c r="E226" s="142"/>
      <c r="F226" s="440"/>
      <c r="G226" s="142"/>
      <c r="H226" s="515"/>
    </row>
    <row r="227" spans="1:8" ht="19.5" customHeight="1">
      <c r="A227" s="439" t="s">
        <v>200</v>
      </c>
      <c r="B227" s="440">
        <v>0</v>
      </c>
      <c r="C227" s="440">
        <v>0</v>
      </c>
      <c r="D227" s="440"/>
      <c r="E227" s="142"/>
      <c r="F227" s="321"/>
      <c r="G227" s="142"/>
      <c r="H227" s="515"/>
    </row>
    <row r="228" spans="1:8" ht="19.5" customHeight="1">
      <c r="A228" s="439" t="s">
        <v>201</v>
      </c>
      <c r="B228" s="440">
        <v>0</v>
      </c>
      <c r="C228" s="440">
        <v>0</v>
      </c>
      <c r="D228" s="440"/>
      <c r="E228" s="142"/>
      <c r="F228" s="321"/>
      <c r="G228" s="142"/>
      <c r="H228" s="515"/>
    </row>
    <row r="229" spans="1:8" ht="19.5" customHeight="1">
      <c r="A229" s="439" t="s">
        <v>202</v>
      </c>
      <c r="B229" s="440">
        <v>0</v>
      </c>
      <c r="C229" s="440">
        <v>0</v>
      </c>
      <c r="D229" s="440"/>
      <c r="E229" s="142"/>
      <c r="F229" s="321"/>
      <c r="G229" s="142"/>
      <c r="H229" s="515"/>
    </row>
    <row r="230" spans="1:8" ht="19.5" customHeight="1">
      <c r="A230" s="439" t="s">
        <v>203</v>
      </c>
      <c r="B230" s="440">
        <v>0</v>
      </c>
      <c r="C230" s="440">
        <v>0</v>
      </c>
      <c r="D230" s="440"/>
      <c r="E230" s="142"/>
      <c r="F230" s="321"/>
      <c r="G230" s="142"/>
      <c r="H230" s="515"/>
    </row>
    <row r="231" spans="1:8" ht="19.5" customHeight="1">
      <c r="A231" s="439" t="s">
        <v>204</v>
      </c>
      <c r="B231" s="440">
        <v>0</v>
      </c>
      <c r="C231" s="440">
        <v>0</v>
      </c>
      <c r="D231" s="440"/>
      <c r="E231" s="142"/>
      <c r="F231" s="321"/>
      <c r="G231" s="142"/>
      <c r="H231" s="515"/>
    </row>
    <row r="232" spans="1:8" ht="19.5" customHeight="1">
      <c r="A232" s="439" t="s">
        <v>205</v>
      </c>
      <c r="B232" s="440">
        <v>0</v>
      </c>
      <c r="C232" s="440">
        <v>0</v>
      </c>
      <c r="D232" s="440"/>
      <c r="E232" s="142"/>
      <c r="F232" s="321"/>
      <c r="G232" s="142"/>
      <c r="H232" s="515"/>
    </row>
    <row r="233" spans="1:8" ht="19.5" customHeight="1">
      <c r="A233" s="439" t="s">
        <v>206</v>
      </c>
      <c r="B233" s="440">
        <v>0</v>
      </c>
      <c r="C233" s="440">
        <v>0</v>
      </c>
      <c r="D233" s="440"/>
      <c r="E233" s="142"/>
      <c r="F233" s="321"/>
      <c r="G233" s="142"/>
      <c r="H233" s="515"/>
    </row>
    <row r="234" spans="1:8" ht="19.5" customHeight="1">
      <c r="A234" s="439" t="s">
        <v>207</v>
      </c>
      <c r="B234" s="440">
        <v>0</v>
      </c>
      <c r="C234" s="440">
        <v>0</v>
      </c>
      <c r="D234" s="440"/>
      <c r="E234" s="142"/>
      <c r="F234" s="321"/>
      <c r="G234" s="142"/>
      <c r="H234" s="515"/>
    </row>
    <row r="235" spans="1:8" ht="19.5" customHeight="1">
      <c r="A235" s="439" t="s">
        <v>208</v>
      </c>
      <c r="B235" s="440">
        <v>0</v>
      </c>
      <c r="C235" s="440">
        <v>0</v>
      </c>
      <c r="D235" s="440"/>
      <c r="E235" s="142"/>
      <c r="F235" s="321"/>
      <c r="G235" s="142"/>
      <c r="H235" s="515"/>
    </row>
    <row r="236" spans="1:8" ht="19.5" customHeight="1">
      <c r="A236" s="439" t="s">
        <v>209</v>
      </c>
      <c r="B236" s="440">
        <v>0</v>
      </c>
      <c r="C236" s="440">
        <v>0</v>
      </c>
      <c r="D236" s="440"/>
      <c r="E236" s="142"/>
      <c r="F236" s="321"/>
      <c r="G236" s="142"/>
      <c r="H236" s="515"/>
    </row>
    <row r="237" spans="1:8" ht="19.5" customHeight="1">
      <c r="A237" s="439" t="s">
        <v>210</v>
      </c>
      <c r="B237" s="440">
        <v>0</v>
      </c>
      <c r="C237" s="440">
        <v>0</v>
      </c>
      <c r="D237" s="440"/>
      <c r="E237" s="142"/>
      <c r="F237" s="440"/>
      <c r="G237" s="142"/>
      <c r="H237" s="515"/>
    </row>
    <row r="238" spans="1:8" ht="19.5" customHeight="1">
      <c r="A238" s="439" t="s">
        <v>76</v>
      </c>
      <c r="B238" s="440">
        <v>0</v>
      </c>
      <c r="C238" s="440">
        <v>0</v>
      </c>
      <c r="D238" s="440"/>
      <c r="E238" s="142"/>
      <c r="F238" s="321"/>
      <c r="G238" s="142"/>
      <c r="H238" s="515"/>
    </row>
    <row r="239" spans="1:8" ht="19.5" customHeight="1">
      <c r="A239" s="439" t="s">
        <v>211</v>
      </c>
      <c r="B239" s="440">
        <v>0</v>
      </c>
      <c r="C239" s="440">
        <v>0</v>
      </c>
      <c r="D239" s="440"/>
      <c r="E239" s="142"/>
      <c r="F239" s="321"/>
      <c r="G239" s="142"/>
      <c r="H239" s="515"/>
    </row>
    <row r="240" spans="1:8" ht="19.5" customHeight="1">
      <c r="A240" s="439" t="s">
        <v>212</v>
      </c>
      <c r="B240" s="440">
        <v>0</v>
      </c>
      <c r="C240" s="440">
        <v>0</v>
      </c>
      <c r="D240" s="440"/>
      <c r="E240" s="142"/>
      <c r="F240" s="321"/>
      <c r="G240" s="142"/>
      <c r="H240" s="515"/>
    </row>
    <row r="241" spans="1:8" ht="19.5" customHeight="1">
      <c r="A241" s="439" t="s">
        <v>213</v>
      </c>
      <c r="B241" s="440">
        <v>132</v>
      </c>
      <c r="C241" s="440">
        <v>182</v>
      </c>
      <c r="D241" s="440">
        <f>D242+D244+D246+D248+D258</f>
        <v>123</v>
      </c>
      <c r="E241" s="142">
        <f>D241/C241*100</f>
        <v>67.58241758241759</v>
      </c>
      <c r="F241" s="518">
        <f>F242+F244+F246+F248+F258</f>
        <v>47</v>
      </c>
      <c r="G241" s="142">
        <f>(D241-F241)/F241*100</f>
        <v>161.70212765957444</v>
      </c>
      <c r="H241" s="515"/>
    </row>
    <row r="242" spans="1:8" ht="19.5" customHeight="1">
      <c r="A242" s="439" t="s">
        <v>214</v>
      </c>
      <c r="B242" s="440">
        <v>0</v>
      </c>
      <c r="C242" s="440">
        <v>0</v>
      </c>
      <c r="D242" s="440"/>
      <c r="E242" s="142"/>
      <c r="F242" s="321"/>
      <c r="G242" s="142"/>
      <c r="H242" s="515"/>
    </row>
    <row r="243" spans="1:8" ht="19.5" customHeight="1">
      <c r="A243" s="439" t="s">
        <v>215</v>
      </c>
      <c r="B243" s="440">
        <v>0</v>
      </c>
      <c r="C243" s="440">
        <v>0</v>
      </c>
      <c r="D243" s="440"/>
      <c r="E243" s="142"/>
      <c r="F243" s="321"/>
      <c r="G243" s="142"/>
      <c r="H243" s="515"/>
    </row>
    <row r="244" spans="1:8" ht="19.5" customHeight="1">
      <c r="A244" s="439" t="s">
        <v>216</v>
      </c>
      <c r="B244" s="440">
        <v>0</v>
      </c>
      <c r="C244" s="440">
        <v>0</v>
      </c>
      <c r="D244" s="440"/>
      <c r="E244" s="142"/>
      <c r="F244" s="321"/>
      <c r="G244" s="142"/>
      <c r="H244" s="515"/>
    </row>
    <row r="245" spans="1:8" ht="19.5" customHeight="1">
      <c r="A245" s="439" t="s">
        <v>217</v>
      </c>
      <c r="B245" s="440">
        <v>0</v>
      </c>
      <c r="C245" s="440">
        <v>0</v>
      </c>
      <c r="D245" s="440"/>
      <c r="E245" s="142"/>
      <c r="F245" s="321"/>
      <c r="G245" s="142"/>
      <c r="H245" s="515"/>
    </row>
    <row r="246" spans="1:8" ht="19.5" customHeight="1">
      <c r="A246" s="439" t="s">
        <v>218</v>
      </c>
      <c r="B246" s="440">
        <v>0</v>
      </c>
      <c r="C246" s="440">
        <v>0</v>
      </c>
      <c r="D246" s="440"/>
      <c r="E246" s="142"/>
      <c r="F246" s="321"/>
      <c r="G246" s="142"/>
      <c r="H246" s="515"/>
    </row>
    <row r="247" spans="1:8" ht="19.5" customHeight="1">
      <c r="A247" s="439" t="s">
        <v>219</v>
      </c>
      <c r="B247" s="440">
        <v>0</v>
      </c>
      <c r="C247" s="440">
        <v>0</v>
      </c>
      <c r="D247" s="440"/>
      <c r="E247" s="142"/>
      <c r="F247" s="321"/>
      <c r="G247" s="142"/>
      <c r="H247" s="515"/>
    </row>
    <row r="248" spans="1:8" ht="19.5" customHeight="1">
      <c r="A248" s="439" t="s">
        <v>220</v>
      </c>
      <c r="B248" s="440">
        <v>132</v>
      </c>
      <c r="C248" s="440">
        <v>182</v>
      </c>
      <c r="D248" s="440">
        <f>SUM(D249:D257)</f>
        <v>123</v>
      </c>
      <c r="E248" s="142">
        <f aca="true" t="shared" si="38" ref="E248:E251">D248/C248*100</f>
        <v>67.58241758241759</v>
      </c>
      <c r="F248" s="518">
        <f>SUM(F249:F257)</f>
        <v>47</v>
      </c>
      <c r="G248" s="142">
        <f>(D248-F248)/F248*100</f>
        <v>161.70212765957444</v>
      </c>
      <c r="H248" s="515"/>
    </row>
    <row r="249" spans="1:8" ht="19.5" customHeight="1">
      <c r="A249" s="439" t="s">
        <v>221</v>
      </c>
      <c r="B249" s="440">
        <v>20</v>
      </c>
      <c r="C249" s="440">
        <v>20</v>
      </c>
      <c r="D249" s="440"/>
      <c r="E249" s="142">
        <f t="shared" si="38"/>
        <v>0</v>
      </c>
      <c r="F249" s="321"/>
      <c r="G249" s="142"/>
      <c r="H249" s="515"/>
    </row>
    <row r="250" spans="1:8" ht="19.5" customHeight="1">
      <c r="A250" s="439" t="s">
        <v>222</v>
      </c>
      <c r="B250" s="440">
        <v>0</v>
      </c>
      <c r="C250" s="440">
        <v>0</v>
      </c>
      <c r="D250" s="440"/>
      <c r="E250" s="142"/>
      <c r="F250" s="321"/>
      <c r="G250" s="142"/>
      <c r="H250" s="515"/>
    </row>
    <row r="251" spans="1:8" ht="19.5" customHeight="1">
      <c r="A251" s="439" t="s">
        <v>223</v>
      </c>
      <c r="B251" s="440">
        <v>7</v>
      </c>
      <c r="C251" s="440">
        <v>57</v>
      </c>
      <c r="D251" s="440">
        <v>88</v>
      </c>
      <c r="E251" s="142">
        <f t="shared" si="38"/>
        <v>154.38596491228068</v>
      </c>
      <c r="F251" s="321">
        <v>32</v>
      </c>
      <c r="G251" s="142">
        <f>(D251-F251)/F251*100</f>
        <v>175</v>
      </c>
      <c r="H251" s="515"/>
    </row>
    <row r="252" spans="1:8" ht="19.5" customHeight="1">
      <c r="A252" s="439" t="s">
        <v>224</v>
      </c>
      <c r="B252" s="440">
        <v>0</v>
      </c>
      <c r="C252" s="440">
        <v>0</v>
      </c>
      <c r="D252" s="440"/>
      <c r="E252" s="142"/>
      <c r="F252" s="321"/>
      <c r="G252" s="142"/>
      <c r="H252" s="515"/>
    </row>
    <row r="253" spans="1:8" ht="19.5" customHeight="1">
      <c r="A253" s="439" t="s">
        <v>225</v>
      </c>
      <c r="B253" s="440">
        <v>0</v>
      </c>
      <c r="C253" s="440">
        <v>0</v>
      </c>
      <c r="D253" s="440"/>
      <c r="E253" s="142"/>
      <c r="F253" s="321"/>
      <c r="G253" s="142"/>
      <c r="H253" s="515"/>
    </row>
    <row r="254" spans="1:8" ht="19.5" customHeight="1">
      <c r="A254" s="439" t="s">
        <v>226</v>
      </c>
      <c r="B254" s="440">
        <v>0</v>
      </c>
      <c r="C254" s="440">
        <v>0</v>
      </c>
      <c r="D254" s="440"/>
      <c r="E254" s="142"/>
      <c r="F254" s="321"/>
      <c r="G254" s="142"/>
      <c r="H254" s="515"/>
    </row>
    <row r="255" spans="1:8" ht="19.5" customHeight="1">
      <c r="A255" s="439" t="s">
        <v>227</v>
      </c>
      <c r="B255" s="440">
        <v>89</v>
      </c>
      <c r="C255" s="440">
        <v>89</v>
      </c>
      <c r="D255" s="440">
        <v>35</v>
      </c>
      <c r="E255" s="142">
        <f aca="true" t="shared" si="39" ref="E255:E260">D255/C255*100</f>
        <v>39.325842696629216</v>
      </c>
      <c r="F255" s="321">
        <v>15</v>
      </c>
      <c r="G255" s="142">
        <f>(D255-F255)/F255*100</f>
        <v>133.33333333333331</v>
      </c>
      <c r="H255" s="515"/>
    </row>
    <row r="256" spans="1:8" ht="19.5" customHeight="1">
      <c r="A256" s="439" t="s">
        <v>228</v>
      </c>
      <c r="B256" s="440">
        <v>0</v>
      </c>
      <c r="C256" s="440">
        <v>0</v>
      </c>
      <c r="D256" s="440"/>
      <c r="E256" s="142"/>
      <c r="F256" s="321"/>
      <c r="G256" s="142"/>
      <c r="H256" s="515"/>
    </row>
    <row r="257" spans="1:8" ht="19.5" customHeight="1">
      <c r="A257" s="439" t="s">
        <v>229</v>
      </c>
      <c r="B257" s="440">
        <v>16</v>
      </c>
      <c r="C257" s="440">
        <v>16</v>
      </c>
      <c r="D257" s="440"/>
      <c r="E257" s="142">
        <f t="shared" si="39"/>
        <v>0</v>
      </c>
      <c r="F257" s="321"/>
      <c r="G257" s="142"/>
      <c r="H257" s="515"/>
    </row>
    <row r="258" spans="1:8" ht="19.5" customHeight="1">
      <c r="A258" s="439" t="s">
        <v>230</v>
      </c>
      <c r="B258" s="440">
        <v>0</v>
      </c>
      <c r="C258" s="440">
        <v>0</v>
      </c>
      <c r="D258" s="440"/>
      <c r="E258" s="142"/>
      <c r="F258" s="321"/>
      <c r="G258" s="142"/>
      <c r="H258" s="515"/>
    </row>
    <row r="259" spans="1:8" ht="19.5" customHeight="1">
      <c r="A259" s="439" t="s">
        <v>231</v>
      </c>
      <c r="B259" s="440">
        <v>0</v>
      </c>
      <c r="C259" s="440">
        <v>0</v>
      </c>
      <c r="D259" s="440"/>
      <c r="E259" s="142"/>
      <c r="F259" s="321"/>
      <c r="G259" s="142"/>
      <c r="H259" s="515"/>
    </row>
    <row r="260" spans="1:8" ht="19.5" customHeight="1">
      <c r="A260" s="439" t="s">
        <v>232</v>
      </c>
      <c r="B260" s="440">
        <f aca="true" t="shared" si="40" ref="B260:F260">B261+B264+B274+B277+B285+B294+B310+B312+B314+B316+B318</f>
        <v>5223</v>
      </c>
      <c r="C260" s="440">
        <v>6055</v>
      </c>
      <c r="D260" s="440">
        <f t="shared" si="40"/>
        <v>9123</v>
      </c>
      <c r="E260" s="142">
        <f t="shared" si="39"/>
        <v>150.66886870355077</v>
      </c>
      <c r="F260" s="518">
        <f t="shared" si="40"/>
        <v>5439</v>
      </c>
      <c r="G260" s="142">
        <f aca="true" t="shared" si="41" ref="G260:G266">(D260-F260)/F260*100</f>
        <v>67.73303916161059</v>
      </c>
      <c r="H260" s="515"/>
    </row>
    <row r="261" spans="1:8" ht="19.5" customHeight="1">
      <c r="A261" s="439" t="s">
        <v>233</v>
      </c>
      <c r="B261" s="440">
        <v>0</v>
      </c>
      <c r="C261" s="440">
        <v>0</v>
      </c>
      <c r="D261" s="440"/>
      <c r="E261" s="142"/>
      <c r="F261" s="321"/>
      <c r="G261" s="142"/>
      <c r="H261" s="515"/>
    </row>
    <row r="262" spans="1:8" ht="19.5" customHeight="1">
      <c r="A262" s="439" t="s">
        <v>234</v>
      </c>
      <c r="B262" s="440">
        <v>0</v>
      </c>
      <c r="C262" s="440">
        <v>0</v>
      </c>
      <c r="D262" s="440"/>
      <c r="E262" s="142"/>
      <c r="F262" s="321"/>
      <c r="G262" s="142"/>
      <c r="H262" s="515"/>
    </row>
    <row r="263" spans="1:8" ht="19.5" customHeight="1">
      <c r="A263" s="439" t="s">
        <v>235</v>
      </c>
      <c r="B263" s="440">
        <v>0</v>
      </c>
      <c r="C263" s="440">
        <v>0</v>
      </c>
      <c r="D263" s="440"/>
      <c r="E263" s="142"/>
      <c r="F263" s="321"/>
      <c r="G263" s="142"/>
      <c r="H263" s="515"/>
    </row>
    <row r="264" spans="1:8" ht="19.5" customHeight="1">
      <c r="A264" s="439" t="s">
        <v>236</v>
      </c>
      <c r="B264" s="440">
        <f aca="true" t="shared" si="42" ref="B264:F264">SUM(B265:B273)</f>
        <v>3608</v>
      </c>
      <c r="C264" s="440">
        <v>4089</v>
      </c>
      <c r="D264" s="440">
        <f t="shared" si="42"/>
        <v>4657</v>
      </c>
      <c r="E264" s="142">
        <f aca="true" t="shared" si="43" ref="E264:E266">D264/C264*100</f>
        <v>113.89092687698704</v>
      </c>
      <c r="F264" s="518">
        <f t="shared" si="42"/>
        <v>3202</v>
      </c>
      <c r="G264" s="142">
        <f t="shared" si="41"/>
        <v>45.44034978138664</v>
      </c>
      <c r="H264" s="515"/>
    </row>
    <row r="265" spans="1:8" ht="19.5" customHeight="1">
      <c r="A265" s="439" t="s">
        <v>76</v>
      </c>
      <c r="B265" s="440">
        <v>2544</v>
      </c>
      <c r="C265" s="440">
        <v>2544</v>
      </c>
      <c r="D265" s="440">
        <v>2857</v>
      </c>
      <c r="E265" s="142">
        <f t="shared" si="43"/>
        <v>112.30345911949686</v>
      </c>
      <c r="F265" s="321">
        <v>2293</v>
      </c>
      <c r="G265" s="142">
        <f t="shared" si="41"/>
        <v>24.59659834278238</v>
      </c>
      <c r="H265" s="515"/>
    </row>
    <row r="266" spans="1:8" ht="19.5" customHeight="1">
      <c r="A266" s="439" t="s">
        <v>77</v>
      </c>
      <c r="B266" s="440">
        <v>282</v>
      </c>
      <c r="C266" s="440">
        <v>762</v>
      </c>
      <c r="D266" s="440">
        <v>1350</v>
      </c>
      <c r="E266" s="142">
        <f t="shared" si="43"/>
        <v>177.16535433070865</v>
      </c>
      <c r="F266" s="321">
        <v>835</v>
      </c>
      <c r="G266" s="142">
        <f t="shared" si="41"/>
        <v>61.67664670658682</v>
      </c>
      <c r="H266" s="515"/>
    </row>
    <row r="267" spans="1:8" ht="19.5" customHeight="1">
      <c r="A267" s="439" t="s">
        <v>78</v>
      </c>
      <c r="B267" s="440">
        <v>0</v>
      </c>
      <c r="C267" s="440">
        <v>0</v>
      </c>
      <c r="D267" s="440"/>
      <c r="E267" s="142"/>
      <c r="F267" s="321"/>
      <c r="G267" s="142"/>
      <c r="H267" s="515"/>
    </row>
    <row r="268" spans="1:8" ht="19.5" customHeight="1">
      <c r="A268" s="439" t="s">
        <v>118</v>
      </c>
      <c r="B268" s="440">
        <v>285</v>
      </c>
      <c r="C268" s="440">
        <v>285</v>
      </c>
      <c r="D268" s="440">
        <v>200</v>
      </c>
      <c r="E268" s="142">
        <f aca="true" t="shared" si="44" ref="E268:E271">D268/C268*100</f>
        <v>70.17543859649122</v>
      </c>
      <c r="F268" s="321">
        <v>74</v>
      </c>
      <c r="G268" s="142">
        <f>(D268-F268)/F268*100</f>
        <v>170.27027027027026</v>
      </c>
      <c r="H268" s="515"/>
    </row>
    <row r="269" spans="1:8" ht="19.5" customHeight="1">
      <c r="A269" s="439" t="s">
        <v>237</v>
      </c>
      <c r="B269" s="440">
        <v>167</v>
      </c>
      <c r="C269" s="440">
        <v>167</v>
      </c>
      <c r="D269" s="440">
        <v>164</v>
      </c>
      <c r="E269" s="142">
        <f t="shared" si="44"/>
        <v>98.20359281437125</v>
      </c>
      <c r="F269" s="321"/>
      <c r="G269" s="142"/>
      <c r="H269" s="515"/>
    </row>
    <row r="270" spans="1:8" ht="19.5" customHeight="1">
      <c r="A270" s="439" t="s">
        <v>238</v>
      </c>
      <c r="B270" s="440"/>
      <c r="C270" s="440"/>
      <c r="D270" s="440"/>
      <c r="E270" s="142"/>
      <c r="F270" s="321"/>
      <c r="G270" s="142"/>
      <c r="H270" s="515"/>
    </row>
    <row r="271" spans="1:8" ht="19.5" customHeight="1">
      <c r="A271" s="439" t="s">
        <v>239</v>
      </c>
      <c r="B271" s="440">
        <v>6</v>
      </c>
      <c r="C271" s="440">
        <v>6</v>
      </c>
      <c r="D271" s="440">
        <v>6</v>
      </c>
      <c r="E271" s="142">
        <f t="shared" si="44"/>
        <v>100</v>
      </c>
      <c r="F271" s="321"/>
      <c r="G271" s="142"/>
      <c r="H271" s="515"/>
    </row>
    <row r="272" spans="1:8" ht="19.5" customHeight="1">
      <c r="A272" s="439" t="s">
        <v>85</v>
      </c>
      <c r="B272" s="440">
        <v>0</v>
      </c>
      <c r="C272" s="440">
        <v>0</v>
      </c>
      <c r="D272" s="440"/>
      <c r="E272" s="142"/>
      <c r="F272" s="321"/>
      <c r="G272" s="142"/>
      <c r="H272" s="515"/>
    </row>
    <row r="273" spans="1:8" ht="19.5" customHeight="1">
      <c r="A273" s="439" t="s">
        <v>240</v>
      </c>
      <c r="B273" s="440">
        <v>324</v>
      </c>
      <c r="C273" s="440">
        <v>324</v>
      </c>
      <c r="D273" s="440">
        <v>80</v>
      </c>
      <c r="E273" s="142">
        <f aca="true" t="shared" si="45" ref="E273:E279">D273/C273*100</f>
        <v>24.691358024691358</v>
      </c>
      <c r="F273" s="321"/>
      <c r="G273" s="142"/>
      <c r="H273" s="515"/>
    </row>
    <row r="274" spans="1:8" ht="19.5" customHeight="1">
      <c r="A274" s="439" t="s">
        <v>241</v>
      </c>
      <c r="B274" s="440">
        <v>0</v>
      </c>
      <c r="C274" s="440">
        <v>0</v>
      </c>
      <c r="D274" s="440"/>
      <c r="E274" s="142"/>
      <c r="F274" s="321"/>
      <c r="G274" s="142"/>
      <c r="H274" s="515"/>
    </row>
    <row r="275" spans="1:8" ht="19.5" customHeight="1">
      <c r="A275" s="439" t="s">
        <v>76</v>
      </c>
      <c r="B275" s="440">
        <v>0</v>
      </c>
      <c r="C275" s="440">
        <v>0</v>
      </c>
      <c r="D275" s="440"/>
      <c r="E275" s="142"/>
      <c r="F275" s="321"/>
      <c r="G275" s="142"/>
      <c r="H275" s="515"/>
    </row>
    <row r="276" spans="1:8" ht="19.5" customHeight="1">
      <c r="A276" s="439" t="s">
        <v>77</v>
      </c>
      <c r="B276" s="440">
        <v>0</v>
      </c>
      <c r="C276" s="440">
        <v>0</v>
      </c>
      <c r="D276" s="440"/>
      <c r="E276" s="142"/>
      <c r="F276" s="321"/>
      <c r="G276" s="142"/>
      <c r="H276" s="515"/>
    </row>
    <row r="277" spans="1:8" ht="19.5" customHeight="1">
      <c r="A277" s="439" t="s">
        <v>242</v>
      </c>
      <c r="B277" s="440">
        <f aca="true" t="shared" si="46" ref="B277:F277">SUM(B278:B284)</f>
        <v>435</v>
      </c>
      <c r="C277" s="440">
        <v>532</v>
      </c>
      <c r="D277" s="440">
        <f t="shared" si="46"/>
        <v>609</v>
      </c>
      <c r="E277" s="142">
        <f t="shared" si="45"/>
        <v>114.4736842105263</v>
      </c>
      <c r="F277" s="518">
        <f t="shared" si="46"/>
        <v>541</v>
      </c>
      <c r="G277" s="142">
        <f aca="true" t="shared" si="47" ref="G277:G279">(D277-F277)/F277*100</f>
        <v>12.56931608133087</v>
      </c>
      <c r="H277" s="515"/>
    </row>
    <row r="278" spans="1:8" ht="19.5" customHeight="1">
      <c r="A278" s="439" t="s">
        <v>76</v>
      </c>
      <c r="B278" s="440">
        <v>379</v>
      </c>
      <c r="C278" s="440">
        <v>379</v>
      </c>
      <c r="D278" s="440">
        <v>364</v>
      </c>
      <c r="E278" s="142">
        <f t="shared" si="45"/>
        <v>96.04221635883906</v>
      </c>
      <c r="F278" s="321">
        <v>370</v>
      </c>
      <c r="G278" s="142">
        <f t="shared" si="47"/>
        <v>-1.6216216216216217</v>
      </c>
      <c r="H278" s="515"/>
    </row>
    <row r="279" spans="1:8" ht="19.5" customHeight="1">
      <c r="A279" s="439" t="s">
        <v>77</v>
      </c>
      <c r="B279" s="440">
        <v>56</v>
      </c>
      <c r="C279" s="440">
        <v>153</v>
      </c>
      <c r="D279" s="440">
        <v>245</v>
      </c>
      <c r="E279" s="142">
        <f t="shared" si="45"/>
        <v>160.13071895424838</v>
      </c>
      <c r="F279" s="321">
        <v>171</v>
      </c>
      <c r="G279" s="142">
        <f t="shared" si="47"/>
        <v>43.27485380116959</v>
      </c>
      <c r="H279" s="515"/>
    </row>
    <row r="280" spans="1:8" ht="19.5" customHeight="1">
      <c r="A280" s="439" t="s">
        <v>78</v>
      </c>
      <c r="B280" s="440">
        <v>0</v>
      </c>
      <c r="C280" s="440">
        <v>0</v>
      </c>
      <c r="D280" s="440"/>
      <c r="E280" s="142"/>
      <c r="F280" s="321"/>
      <c r="G280" s="142"/>
      <c r="H280" s="515"/>
    </row>
    <row r="281" spans="1:8" ht="19.5" customHeight="1">
      <c r="A281" s="439" t="s">
        <v>243</v>
      </c>
      <c r="B281" s="440">
        <v>0</v>
      </c>
      <c r="C281" s="440">
        <v>0</v>
      </c>
      <c r="D281" s="440"/>
      <c r="E281" s="142"/>
      <c r="F281" s="321"/>
      <c r="G281" s="142"/>
      <c r="H281" s="515"/>
    </row>
    <row r="282" spans="1:8" ht="19.5" customHeight="1">
      <c r="A282" s="439" t="s">
        <v>244</v>
      </c>
      <c r="B282" s="440">
        <v>0</v>
      </c>
      <c r="C282" s="440">
        <v>0</v>
      </c>
      <c r="D282" s="440"/>
      <c r="E282" s="142"/>
      <c r="F282" s="321"/>
      <c r="G282" s="142"/>
      <c r="H282" s="515"/>
    </row>
    <row r="283" spans="1:8" ht="19.5" customHeight="1">
      <c r="A283" s="439" t="s">
        <v>85</v>
      </c>
      <c r="B283" s="440">
        <v>0</v>
      </c>
      <c r="C283" s="440">
        <v>0</v>
      </c>
      <c r="D283" s="440"/>
      <c r="E283" s="142"/>
      <c r="F283" s="321"/>
      <c r="G283" s="142"/>
      <c r="H283" s="515"/>
    </row>
    <row r="284" spans="1:8" ht="19.5" customHeight="1">
      <c r="A284" s="439" t="s">
        <v>245</v>
      </c>
      <c r="B284" s="440">
        <v>0</v>
      </c>
      <c r="C284" s="440">
        <v>0</v>
      </c>
      <c r="D284" s="440"/>
      <c r="E284" s="142"/>
      <c r="F284" s="321"/>
      <c r="G284" s="142"/>
      <c r="H284" s="515"/>
    </row>
    <row r="285" spans="1:8" ht="19.5" customHeight="1">
      <c r="A285" s="439" t="s">
        <v>246</v>
      </c>
      <c r="B285" s="440">
        <f aca="true" t="shared" si="48" ref="B285:F285">SUM(B286:B293)</f>
        <v>642</v>
      </c>
      <c r="C285" s="440">
        <v>834</v>
      </c>
      <c r="D285" s="440">
        <f t="shared" si="48"/>
        <v>3018</v>
      </c>
      <c r="E285" s="142">
        <f aca="true" t="shared" si="49" ref="E285:E287">D285/C285*100</f>
        <v>361.8705035971223</v>
      </c>
      <c r="F285" s="518">
        <f t="shared" si="48"/>
        <v>954</v>
      </c>
      <c r="G285" s="142">
        <f aca="true" t="shared" si="50" ref="G285:G287">(D285-F285)/F285*100</f>
        <v>216.35220125786162</v>
      </c>
      <c r="H285" s="515"/>
    </row>
    <row r="286" spans="1:8" ht="19.5" customHeight="1">
      <c r="A286" s="439" t="s">
        <v>76</v>
      </c>
      <c r="B286" s="440">
        <v>547</v>
      </c>
      <c r="C286" s="440">
        <v>547</v>
      </c>
      <c r="D286" s="440">
        <v>801</v>
      </c>
      <c r="E286" s="142">
        <f t="shared" si="49"/>
        <v>146.43510054844606</v>
      </c>
      <c r="F286" s="321">
        <v>696</v>
      </c>
      <c r="G286" s="142">
        <f t="shared" si="50"/>
        <v>15.086206896551724</v>
      </c>
      <c r="H286" s="515"/>
    </row>
    <row r="287" spans="1:8" ht="19.5" customHeight="1">
      <c r="A287" s="439" t="s">
        <v>77</v>
      </c>
      <c r="B287" s="440">
        <v>45</v>
      </c>
      <c r="C287" s="440">
        <v>237</v>
      </c>
      <c r="D287" s="440">
        <v>80</v>
      </c>
      <c r="E287" s="142">
        <f t="shared" si="49"/>
        <v>33.755274261603375</v>
      </c>
      <c r="F287" s="321">
        <v>83</v>
      </c>
      <c r="G287" s="142">
        <f t="shared" si="50"/>
        <v>-3.614457831325301</v>
      </c>
      <c r="H287" s="515"/>
    </row>
    <row r="288" spans="1:8" ht="19.5" customHeight="1">
      <c r="A288" s="439" t="s">
        <v>78</v>
      </c>
      <c r="B288" s="440">
        <v>0</v>
      </c>
      <c r="C288" s="440">
        <v>0</v>
      </c>
      <c r="D288" s="440"/>
      <c r="E288" s="142"/>
      <c r="F288" s="321"/>
      <c r="G288" s="142"/>
      <c r="H288" s="515"/>
    </row>
    <row r="289" spans="1:8" ht="19.5" customHeight="1">
      <c r="A289" s="439" t="s">
        <v>247</v>
      </c>
      <c r="B289" s="440">
        <v>40</v>
      </c>
      <c r="C289" s="440">
        <v>40</v>
      </c>
      <c r="D289" s="440">
        <v>167</v>
      </c>
      <c r="E289" s="142">
        <f aca="true" t="shared" si="51" ref="E289:E296">D289/C289*100</f>
        <v>417.5</v>
      </c>
      <c r="F289" s="321">
        <v>172</v>
      </c>
      <c r="G289" s="142">
        <f aca="true" t="shared" si="52" ref="G289:G296">(D289-F289)/F289*100</f>
        <v>-2.9069767441860463</v>
      </c>
      <c r="H289" s="515"/>
    </row>
    <row r="290" spans="1:8" ht="19.5" customHeight="1">
      <c r="A290" s="439" t="s">
        <v>248</v>
      </c>
      <c r="B290" s="440">
        <v>10</v>
      </c>
      <c r="C290" s="440">
        <v>10</v>
      </c>
      <c r="D290" s="440">
        <v>34</v>
      </c>
      <c r="E290" s="142">
        <f t="shared" si="51"/>
        <v>340</v>
      </c>
      <c r="F290" s="321">
        <v>3</v>
      </c>
      <c r="G290" s="142">
        <f t="shared" si="52"/>
        <v>1033.3333333333335</v>
      </c>
      <c r="H290" s="515"/>
    </row>
    <row r="291" spans="1:8" ht="19.5" customHeight="1">
      <c r="A291" s="439" t="s">
        <v>249</v>
      </c>
      <c r="B291" s="440">
        <v>0</v>
      </c>
      <c r="C291" s="440">
        <v>0</v>
      </c>
      <c r="D291" s="440">
        <v>1936</v>
      </c>
      <c r="E291" s="142"/>
      <c r="F291" s="321"/>
      <c r="G291" s="142"/>
      <c r="H291" s="515"/>
    </row>
    <row r="292" spans="1:8" ht="19.5" customHeight="1">
      <c r="A292" s="439" t="s">
        <v>85</v>
      </c>
      <c r="B292" s="440">
        <v>0</v>
      </c>
      <c r="C292" s="440">
        <v>0</v>
      </c>
      <c r="D292" s="440"/>
      <c r="E292" s="142"/>
      <c r="F292" s="321"/>
      <c r="G292" s="142"/>
      <c r="H292" s="515"/>
    </row>
    <row r="293" spans="1:8" ht="19.5" customHeight="1">
      <c r="A293" s="439" t="s">
        <v>250</v>
      </c>
      <c r="B293" s="440">
        <v>0</v>
      </c>
      <c r="C293" s="440">
        <v>0</v>
      </c>
      <c r="D293" s="440"/>
      <c r="E293" s="142"/>
      <c r="F293" s="321"/>
      <c r="G293" s="142"/>
      <c r="H293" s="515"/>
    </row>
    <row r="294" spans="1:8" ht="19.5" customHeight="1">
      <c r="A294" s="439" t="s">
        <v>251</v>
      </c>
      <c r="B294" s="440">
        <f aca="true" t="shared" si="53" ref="B294:F294">SUM(B295:B309)</f>
        <v>538</v>
      </c>
      <c r="C294" s="440">
        <v>600</v>
      </c>
      <c r="D294" s="440">
        <f t="shared" si="53"/>
        <v>798</v>
      </c>
      <c r="E294" s="142">
        <f t="shared" si="51"/>
        <v>133</v>
      </c>
      <c r="F294" s="518">
        <f t="shared" si="53"/>
        <v>702</v>
      </c>
      <c r="G294" s="142">
        <f t="shared" si="52"/>
        <v>13.675213675213676</v>
      </c>
      <c r="H294" s="515"/>
    </row>
    <row r="295" spans="1:8" ht="19.5" customHeight="1">
      <c r="A295" s="439" t="s">
        <v>76</v>
      </c>
      <c r="B295" s="440">
        <v>458</v>
      </c>
      <c r="C295" s="440">
        <v>458</v>
      </c>
      <c r="D295" s="440">
        <v>595</v>
      </c>
      <c r="E295" s="142">
        <f t="shared" si="51"/>
        <v>129.9126637554585</v>
      </c>
      <c r="F295" s="321">
        <v>579</v>
      </c>
      <c r="G295" s="142">
        <f t="shared" si="52"/>
        <v>2.763385146804836</v>
      </c>
      <c r="H295" s="515"/>
    </row>
    <row r="296" spans="1:8" ht="19.5" customHeight="1">
      <c r="A296" s="439" t="s">
        <v>77</v>
      </c>
      <c r="B296" s="440">
        <v>44</v>
      </c>
      <c r="C296" s="440">
        <v>106</v>
      </c>
      <c r="D296" s="440"/>
      <c r="E296" s="142">
        <f t="shared" si="51"/>
        <v>0</v>
      </c>
      <c r="F296" s="321">
        <v>119</v>
      </c>
      <c r="G296" s="142">
        <f t="shared" si="52"/>
        <v>-100</v>
      </c>
      <c r="H296" s="515"/>
    </row>
    <row r="297" spans="1:8" ht="19.5" customHeight="1">
      <c r="A297" s="439" t="s">
        <v>78</v>
      </c>
      <c r="B297" s="440">
        <v>0</v>
      </c>
      <c r="C297" s="440">
        <v>0</v>
      </c>
      <c r="D297" s="440"/>
      <c r="E297" s="142"/>
      <c r="F297" s="321"/>
      <c r="G297" s="142"/>
      <c r="H297" s="515"/>
    </row>
    <row r="298" spans="1:8" ht="19.5" customHeight="1">
      <c r="A298" s="439" t="s">
        <v>252</v>
      </c>
      <c r="B298" s="440">
        <v>5</v>
      </c>
      <c r="C298" s="440">
        <v>5</v>
      </c>
      <c r="D298" s="440">
        <v>5</v>
      </c>
      <c r="E298" s="142">
        <f aca="true" t="shared" si="54" ref="E298:E301">D298/C298*100</f>
        <v>100</v>
      </c>
      <c r="F298" s="321"/>
      <c r="G298" s="142"/>
      <c r="H298" s="515"/>
    </row>
    <row r="299" spans="1:8" ht="19.5" customHeight="1">
      <c r="A299" s="439" t="s">
        <v>253</v>
      </c>
      <c r="B299" s="440">
        <v>2</v>
      </c>
      <c r="C299" s="440">
        <v>2</v>
      </c>
      <c r="D299" s="440"/>
      <c r="E299" s="142">
        <f t="shared" si="54"/>
        <v>0</v>
      </c>
      <c r="F299" s="321"/>
      <c r="G299" s="142"/>
      <c r="H299" s="515"/>
    </row>
    <row r="300" spans="1:8" ht="19.5" customHeight="1">
      <c r="A300" s="439" t="s">
        <v>254</v>
      </c>
      <c r="B300" s="440">
        <v>0</v>
      </c>
      <c r="C300" s="440">
        <v>0</v>
      </c>
      <c r="D300" s="440"/>
      <c r="E300" s="142"/>
      <c r="F300" s="321"/>
      <c r="G300" s="142"/>
      <c r="H300" s="515"/>
    </row>
    <row r="301" spans="1:8" ht="19.5" customHeight="1">
      <c r="A301" s="439" t="s">
        <v>255</v>
      </c>
      <c r="B301" s="440">
        <v>5</v>
      </c>
      <c r="C301" s="440">
        <v>5</v>
      </c>
      <c r="D301" s="440">
        <v>18</v>
      </c>
      <c r="E301" s="142">
        <f t="shared" si="54"/>
        <v>360</v>
      </c>
      <c r="F301" s="321">
        <v>4</v>
      </c>
      <c r="G301" s="142">
        <f>(D301-F301)/F301*100</f>
        <v>350</v>
      </c>
      <c r="H301" s="515"/>
    </row>
    <row r="302" spans="1:8" ht="19.5" customHeight="1">
      <c r="A302" s="439" t="s">
        <v>256</v>
      </c>
      <c r="B302" s="440">
        <v>0</v>
      </c>
      <c r="C302" s="440">
        <v>0</v>
      </c>
      <c r="D302" s="440"/>
      <c r="E302" s="142"/>
      <c r="F302" s="321"/>
      <c r="G302" s="142"/>
      <c r="H302" s="515"/>
    </row>
    <row r="303" spans="1:8" ht="19.5" customHeight="1">
      <c r="A303" s="439" t="s">
        <v>257</v>
      </c>
      <c r="B303" s="440">
        <v>0</v>
      </c>
      <c r="C303" s="440">
        <v>0</v>
      </c>
      <c r="D303" s="440"/>
      <c r="E303" s="142"/>
      <c r="F303" s="321"/>
      <c r="G303" s="142"/>
      <c r="H303" s="515"/>
    </row>
    <row r="304" spans="1:8" ht="19.5" customHeight="1">
      <c r="A304" s="439" t="s">
        <v>258</v>
      </c>
      <c r="B304" s="440">
        <v>9</v>
      </c>
      <c r="C304" s="440">
        <v>9</v>
      </c>
      <c r="D304" s="440">
        <v>9</v>
      </c>
      <c r="E304" s="142">
        <f>D304/C304*100</f>
        <v>100</v>
      </c>
      <c r="F304" s="321"/>
      <c r="G304" s="142"/>
      <c r="H304" s="515"/>
    </row>
    <row r="305" spans="1:8" ht="19.5" customHeight="1">
      <c r="A305" s="439" t="s">
        <v>259</v>
      </c>
      <c r="B305" s="440">
        <v>0</v>
      </c>
      <c r="C305" s="440">
        <v>0</v>
      </c>
      <c r="D305" s="440"/>
      <c r="E305" s="142"/>
      <c r="F305" s="321"/>
      <c r="G305" s="142"/>
      <c r="H305" s="515"/>
    </row>
    <row r="306" spans="1:8" ht="19.5" customHeight="1">
      <c r="A306" s="439" t="s">
        <v>260</v>
      </c>
      <c r="B306" s="440">
        <v>15</v>
      </c>
      <c r="C306" s="440">
        <v>15</v>
      </c>
      <c r="D306" s="440">
        <v>15</v>
      </c>
      <c r="E306" s="142">
        <f>D306/C306*100</f>
        <v>100</v>
      </c>
      <c r="F306" s="321"/>
      <c r="G306" s="142"/>
      <c r="H306" s="515"/>
    </row>
    <row r="307" spans="1:8" ht="19.5" customHeight="1">
      <c r="A307" s="439" t="s">
        <v>118</v>
      </c>
      <c r="B307" s="440">
        <v>0</v>
      </c>
      <c r="C307" s="440">
        <v>0</v>
      </c>
      <c r="D307" s="440"/>
      <c r="E307" s="142"/>
      <c r="F307" s="440"/>
      <c r="G307" s="142"/>
      <c r="H307" s="515"/>
    </row>
    <row r="308" spans="1:8" ht="19.5" customHeight="1">
      <c r="A308" s="439" t="s">
        <v>85</v>
      </c>
      <c r="B308" s="440">
        <v>0</v>
      </c>
      <c r="C308" s="440">
        <v>0</v>
      </c>
      <c r="D308" s="440"/>
      <c r="E308" s="142"/>
      <c r="F308" s="321"/>
      <c r="G308" s="142"/>
      <c r="H308" s="515"/>
    </row>
    <row r="309" spans="1:8" ht="19.5" customHeight="1">
      <c r="A309" s="439" t="s">
        <v>261</v>
      </c>
      <c r="B309" s="440">
        <v>0</v>
      </c>
      <c r="C309" s="440">
        <v>0</v>
      </c>
      <c r="D309" s="440">
        <v>156</v>
      </c>
      <c r="E309" s="142"/>
      <c r="F309" s="321"/>
      <c r="G309" s="142"/>
      <c r="H309" s="515"/>
    </row>
    <row r="310" spans="1:8" ht="19.5" customHeight="1">
      <c r="A310" s="439" t="s">
        <v>262</v>
      </c>
      <c r="B310" s="440">
        <v>0</v>
      </c>
      <c r="C310" s="440">
        <v>0</v>
      </c>
      <c r="D310" s="440"/>
      <c r="E310" s="142"/>
      <c r="F310" s="321"/>
      <c r="G310" s="142"/>
      <c r="H310" s="515"/>
    </row>
    <row r="311" spans="1:8" ht="19.5" customHeight="1">
      <c r="A311" s="439" t="s">
        <v>76</v>
      </c>
      <c r="B311" s="440">
        <v>0</v>
      </c>
      <c r="C311" s="440">
        <v>0</v>
      </c>
      <c r="D311" s="440"/>
      <c r="E311" s="142"/>
      <c r="F311" s="321"/>
      <c r="G311" s="142"/>
      <c r="H311" s="515"/>
    </row>
    <row r="312" spans="1:8" ht="19.5" customHeight="1">
      <c r="A312" s="439" t="s">
        <v>263</v>
      </c>
      <c r="B312" s="440">
        <v>0</v>
      </c>
      <c r="C312" s="440">
        <v>0</v>
      </c>
      <c r="D312" s="440"/>
      <c r="E312" s="142"/>
      <c r="F312" s="321"/>
      <c r="G312" s="142"/>
      <c r="H312" s="515"/>
    </row>
    <row r="313" spans="1:8" ht="19.5" customHeight="1">
      <c r="A313" s="439" t="s">
        <v>76</v>
      </c>
      <c r="B313" s="440">
        <v>0</v>
      </c>
      <c r="C313" s="440">
        <v>0</v>
      </c>
      <c r="D313" s="440"/>
      <c r="E313" s="142"/>
      <c r="F313" s="321"/>
      <c r="G313" s="142"/>
      <c r="H313" s="515"/>
    </row>
    <row r="314" spans="1:8" ht="19.5" customHeight="1">
      <c r="A314" s="439" t="s">
        <v>264</v>
      </c>
      <c r="B314" s="440">
        <v>0</v>
      </c>
      <c r="C314" s="440">
        <v>0</v>
      </c>
      <c r="D314" s="440"/>
      <c r="E314" s="142"/>
      <c r="F314" s="321"/>
      <c r="G314" s="142"/>
      <c r="H314" s="515"/>
    </row>
    <row r="315" spans="1:8" ht="19.5" customHeight="1">
      <c r="A315" s="439" t="s">
        <v>76</v>
      </c>
      <c r="B315" s="440">
        <v>0</v>
      </c>
      <c r="C315" s="440">
        <v>0</v>
      </c>
      <c r="D315" s="440"/>
      <c r="E315" s="142"/>
      <c r="F315" s="321"/>
      <c r="G315" s="142"/>
      <c r="H315" s="515"/>
    </row>
    <row r="316" spans="1:8" ht="19.5" customHeight="1">
      <c r="A316" s="439" t="s">
        <v>265</v>
      </c>
      <c r="B316" s="440">
        <v>0</v>
      </c>
      <c r="C316" s="440">
        <v>0</v>
      </c>
      <c r="D316" s="440"/>
      <c r="E316" s="142"/>
      <c r="F316" s="321"/>
      <c r="G316" s="142"/>
      <c r="H316" s="515"/>
    </row>
    <row r="317" spans="1:8" ht="19.5" customHeight="1">
      <c r="A317" s="439" t="s">
        <v>76</v>
      </c>
      <c r="B317" s="440">
        <v>0</v>
      </c>
      <c r="C317" s="440">
        <v>0</v>
      </c>
      <c r="D317" s="440"/>
      <c r="E317" s="142"/>
      <c r="F317" s="321"/>
      <c r="G317" s="142"/>
      <c r="H317" s="515"/>
    </row>
    <row r="318" spans="1:8" ht="19.5" customHeight="1">
      <c r="A318" s="439" t="s">
        <v>266</v>
      </c>
      <c r="B318" s="440">
        <v>0</v>
      </c>
      <c r="C318" s="440">
        <v>0</v>
      </c>
      <c r="D318" s="440">
        <f>D319</f>
        <v>41</v>
      </c>
      <c r="E318" s="142"/>
      <c r="F318" s="321">
        <f>F319</f>
        <v>40</v>
      </c>
      <c r="G318" s="142">
        <f aca="true" t="shared" si="55" ref="G318:G323">(D318-F318)/F318*100</f>
        <v>2.5</v>
      </c>
      <c r="H318" s="515"/>
    </row>
    <row r="319" spans="1:8" ht="19.5" customHeight="1">
      <c r="A319" s="439" t="s">
        <v>267</v>
      </c>
      <c r="B319" s="440">
        <v>0</v>
      </c>
      <c r="C319" s="440">
        <v>0</v>
      </c>
      <c r="D319" s="440">
        <v>41</v>
      </c>
      <c r="E319" s="142"/>
      <c r="F319" s="321">
        <v>40</v>
      </c>
      <c r="G319" s="142">
        <f t="shared" si="55"/>
        <v>2.5</v>
      </c>
      <c r="H319" s="515"/>
    </row>
    <row r="320" spans="1:8" ht="19.5" customHeight="1">
      <c r="A320" s="439" t="s">
        <v>268</v>
      </c>
      <c r="B320" s="440">
        <f>B321+B326+B335+B342+B348+B352+B356+B360+B366+B373</f>
        <v>19008</v>
      </c>
      <c r="C320" s="440">
        <v>24498</v>
      </c>
      <c r="D320" s="440">
        <f>D321+D326+D335+D342+D348+D352+D3543+D356+D360+D366+D373</f>
        <v>31235</v>
      </c>
      <c r="E320" s="142">
        <f aca="true" t="shared" si="56" ref="E320:E323">D320/C320*100</f>
        <v>127.50020409829375</v>
      </c>
      <c r="F320" s="518">
        <f>F321+F326+F335+F342+F348+F352+F3543+F356+F360+F366+F373</f>
        <v>30801</v>
      </c>
      <c r="G320" s="142">
        <f t="shared" si="55"/>
        <v>1.4090451608714003</v>
      </c>
      <c r="H320" s="515"/>
    </row>
    <row r="321" spans="1:8" ht="19.5" customHeight="1">
      <c r="A321" s="439" t="s">
        <v>269</v>
      </c>
      <c r="B321" s="440">
        <v>729</v>
      </c>
      <c r="C321" s="440">
        <v>729</v>
      </c>
      <c r="D321" s="440">
        <f>SUM(D322:D325)</f>
        <v>1130</v>
      </c>
      <c r="E321" s="142">
        <f t="shared" si="56"/>
        <v>155.00685871056243</v>
      </c>
      <c r="F321" s="440">
        <f>SUM(F322:F325)</f>
        <v>979</v>
      </c>
      <c r="G321" s="142">
        <f t="shared" si="55"/>
        <v>15.423901940755874</v>
      </c>
      <c r="H321" s="515"/>
    </row>
    <row r="322" spans="1:8" ht="19.5" customHeight="1">
      <c r="A322" s="439" t="s">
        <v>76</v>
      </c>
      <c r="B322" s="440">
        <v>336</v>
      </c>
      <c r="C322" s="440">
        <v>336</v>
      </c>
      <c r="D322" s="440">
        <v>754</v>
      </c>
      <c r="E322" s="142">
        <f t="shared" si="56"/>
        <v>224.4047619047619</v>
      </c>
      <c r="F322" s="321">
        <v>647</v>
      </c>
      <c r="G322" s="142">
        <f t="shared" si="55"/>
        <v>16.537867078825347</v>
      </c>
      <c r="H322" s="515"/>
    </row>
    <row r="323" spans="1:8" ht="19.5" customHeight="1">
      <c r="A323" s="439" t="s">
        <v>77</v>
      </c>
      <c r="B323" s="440">
        <v>29</v>
      </c>
      <c r="C323" s="440">
        <v>29</v>
      </c>
      <c r="D323" s="440">
        <v>31</v>
      </c>
      <c r="E323" s="142">
        <f t="shared" si="56"/>
        <v>106.89655172413792</v>
      </c>
      <c r="F323" s="321">
        <v>2</v>
      </c>
      <c r="G323" s="142">
        <f t="shared" si="55"/>
        <v>1450</v>
      </c>
      <c r="H323" s="515"/>
    </row>
    <row r="324" spans="1:8" ht="19.5" customHeight="1">
      <c r="A324" s="439" t="s">
        <v>78</v>
      </c>
      <c r="B324" s="440">
        <v>0</v>
      </c>
      <c r="C324" s="440">
        <v>0</v>
      </c>
      <c r="D324" s="440"/>
      <c r="E324" s="142"/>
      <c r="F324" s="321"/>
      <c r="G324" s="142"/>
      <c r="H324" s="515"/>
    </row>
    <row r="325" spans="1:8" ht="19.5" customHeight="1">
      <c r="A325" s="439" t="s">
        <v>270</v>
      </c>
      <c r="B325" s="440">
        <v>364</v>
      </c>
      <c r="C325" s="440">
        <v>364</v>
      </c>
      <c r="D325" s="440">
        <v>345</v>
      </c>
      <c r="E325" s="142">
        <f aca="true" t="shared" si="57" ref="E325:E330">D325/C325*100</f>
        <v>94.78021978021978</v>
      </c>
      <c r="F325" s="321">
        <v>330</v>
      </c>
      <c r="G325" s="142">
        <f aca="true" t="shared" si="58" ref="G325:G330">(D325-F325)/F325*100</f>
        <v>4.545454545454546</v>
      </c>
      <c r="H325" s="515"/>
    </row>
    <row r="326" spans="1:8" ht="19.5" customHeight="1">
      <c r="A326" s="439" t="s">
        <v>271</v>
      </c>
      <c r="B326" s="440">
        <f aca="true" t="shared" si="59" ref="B326:F326">SUM(B327:B334)</f>
        <v>17526</v>
      </c>
      <c r="C326" s="440">
        <v>22850</v>
      </c>
      <c r="D326" s="440">
        <f t="shared" si="59"/>
        <v>28171</v>
      </c>
      <c r="E326" s="142">
        <f t="shared" si="57"/>
        <v>123.28665207877462</v>
      </c>
      <c r="F326" s="518">
        <f t="shared" si="59"/>
        <v>28014</v>
      </c>
      <c r="G326" s="142">
        <f t="shared" si="58"/>
        <v>0.5604340686799458</v>
      </c>
      <c r="H326" s="515"/>
    </row>
    <row r="327" spans="1:8" ht="19.5" customHeight="1">
      <c r="A327" s="439" t="s">
        <v>272</v>
      </c>
      <c r="B327" s="440">
        <v>1415</v>
      </c>
      <c r="C327" s="440">
        <v>2990</v>
      </c>
      <c r="D327" s="440">
        <v>1076</v>
      </c>
      <c r="E327" s="142">
        <f t="shared" si="57"/>
        <v>35.986622073578594</v>
      </c>
      <c r="F327" s="321">
        <v>2939</v>
      </c>
      <c r="G327" s="142">
        <f t="shared" si="58"/>
        <v>-63.3889077917659</v>
      </c>
      <c r="H327" s="515"/>
    </row>
    <row r="328" spans="1:8" ht="19.5" customHeight="1">
      <c r="A328" s="439" t="s">
        <v>273</v>
      </c>
      <c r="B328" s="440">
        <v>8751</v>
      </c>
      <c r="C328" s="440">
        <v>8751</v>
      </c>
      <c r="D328" s="440">
        <v>19330</v>
      </c>
      <c r="E328" s="142">
        <f t="shared" si="57"/>
        <v>220.88904125242829</v>
      </c>
      <c r="F328" s="321">
        <v>17034</v>
      </c>
      <c r="G328" s="142">
        <f t="shared" si="58"/>
        <v>13.47892450393331</v>
      </c>
      <c r="H328" s="515"/>
    </row>
    <row r="329" spans="1:8" ht="19.5" customHeight="1">
      <c r="A329" s="439" t="s">
        <v>274</v>
      </c>
      <c r="B329" s="440">
        <v>3785</v>
      </c>
      <c r="C329" s="440">
        <v>3785</v>
      </c>
      <c r="D329" s="440">
        <v>4393</v>
      </c>
      <c r="E329" s="142">
        <f t="shared" si="57"/>
        <v>116.06340819022458</v>
      </c>
      <c r="F329" s="321">
        <v>4294</v>
      </c>
      <c r="G329" s="142">
        <f t="shared" si="58"/>
        <v>2.305542617605962</v>
      </c>
      <c r="H329" s="515"/>
    </row>
    <row r="330" spans="1:8" ht="19.5" customHeight="1">
      <c r="A330" s="439" t="s">
        <v>275</v>
      </c>
      <c r="B330" s="440">
        <v>2894</v>
      </c>
      <c r="C330" s="440">
        <v>3057</v>
      </c>
      <c r="D330" s="440">
        <v>3372</v>
      </c>
      <c r="E330" s="142">
        <f t="shared" si="57"/>
        <v>110.30421982335623</v>
      </c>
      <c r="F330" s="321">
        <v>3747</v>
      </c>
      <c r="G330" s="142">
        <f t="shared" si="58"/>
        <v>-10.0080064051241</v>
      </c>
      <c r="H330" s="515"/>
    </row>
    <row r="331" spans="1:8" ht="19.5" customHeight="1">
      <c r="A331" s="439" t="s">
        <v>276</v>
      </c>
      <c r="B331" s="440">
        <v>0</v>
      </c>
      <c r="C331" s="440">
        <v>0</v>
      </c>
      <c r="D331" s="440"/>
      <c r="E331" s="142"/>
      <c r="F331" s="321"/>
      <c r="G331" s="142"/>
      <c r="H331" s="515"/>
    </row>
    <row r="332" spans="1:8" ht="19.5" customHeight="1">
      <c r="A332" s="439" t="s">
        <v>277</v>
      </c>
      <c r="B332" s="440">
        <v>0</v>
      </c>
      <c r="C332" s="440">
        <v>0</v>
      </c>
      <c r="D332" s="440"/>
      <c r="E332" s="142"/>
      <c r="F332" s="321"/>
      <c r="G332" s="142"/>
      <c r="H332" s="515"/>
    </row>
    <row r="333" spans="1:8" ht="19.5" customHeight="1">
      <c r="A333" s="439" t="s">
        <v>278</v>
      </c>
      <c r="B333" s="440">
        <v>0</v>
      </c>
      <c r="C333" s="440">
        <v>0</v>
      </c>
      <c r="D333" s="440"/>
      <c r="E333" s="142"/>
      <c r="F333" s="321"/>
      <c r="G333" s="142"/>
      <c r="H333" s="515"/>
    </row>
    <row r="334" spans="1:8" ht="19.5" customHeight="1">
      <c r="A334" s="439" t="s">
        <v>279</v>
      </c>
      <c r="B334" s="440">
        <v>681</v>
      </c>
      <c r="C334" s="440">
        <v>4267</v>
      </c>
      <c r="D334" s="440"/>
      <c r="E334" s="142">
        <f aca="true" t="shared" si="60" ref="E334:E340">D334/C334*100</f>
        <v>0</v>
      </c>
      <c r="F334" s="321"/>
      <c r="G334" s="142"/>
      <c r="H334" s="515"/>
    </row>
    <row r="335" spans="1:8" ht="19.5" customHeight="1">
      <c r="A335" s="439" t="s">
        <v>280</v>
      </c>
      <c r="B335" s="440">
        <f aca="true" t="shared" si="61" ref="B335:F335">SUM(B336:B341)</f>
        <v>478</v>
      </c>
      <c r="C335" s="440">
        <v>594</v>
      </c>
      <c r="D335" s="440">
        <f t="shared" si="61"/>
        <v>942</v>
      </c>
      <c r="E335" s="142">
        <f t="shared" si="60"/>
        <v>158.58585858585857</v>
      </c>
      <c r="F335" s="518">
        <f t="shared" si="61"/>
        <v>944</v>
      </c>
      <c r="G335" s="142">
        <f>(D335-F335)/F335*100</f>
        <v>-0.211864406779661</v>
      </c>
      <c r="H335" s="515"/>
    </row>
    <row r="336" spans="1:8" ht="19.5" customHeight="1">
      <c r="A336" s="439" t="s">
        <v>281</v>
      </c>
      <c r="B336" s="440">
        <v>0</v>
      </c>
      <c r="C336" s="440">
        <v>0</v>
      </c>
      <c r="D336" s="440"/>
      <c r="E336" s="142"/>
      <c r="F336" s="321"/>
      <c r="G336" s="142"/>
      <c r="H336" s="515"/>
    </row>
    <row r="337" spans="1:8" ht="19.5" customHeight="1">
      <c r="A337" s="439" t="s">
        <v>282</v>
      </c>
      <c r="B337" s="440">
        <v>0</v>
      </c>
      <c r="C337" s="440">
        <v>0</v>
      </c>
      <c r="D337" s="440"/>
      <c r="E337" s="142"/>
      <c r="F337" s="321"/>
      <c r="G337" s="142"/>
      <c r="H337" s="515"/>
    </row>
    <row r="338" spans="1:8" ht="19.5" customHeight="1">
      <c r="A338" s="439" t="s">
        <v>283</v>
      </c>
      <c r="B338" s="440">
        <v>0</v>
      </c>
      <c r="C338" s="440">
        <v>0</v>
      </c>
      <c r="D338" s="440"/>
      <c r="E338" s="142"/>
      <c r="F338" s="321"/>
      <c r="G338" s="142"/>
      <c r="H338" s="515"/>
    </row>
    <row r="339" spans="1:8" ht="19.5" customHeight="1">
      <c r="A339" s="439" t="s">
        <v>284</v>
      </c>
      <c r="B339" s="440">
        <v>32</v>
      </c>
      <c r="C339" s="440">
        <v>148</v>
      </c>
      <c r="D339" s="440">
        <v>942</v>
      </c>
      <c r="E339" s="142">
        <f t="shared" si="60"/>
        <v>636.4864864864865</v>
      </c>
      <c r="F339" s="321">
        <v>944</v>
      </c>
      <c r="G339" s="142">
        <f>(D339-F339)/F339*100</f>
        <v>-0.211864406779661</v>
      </c>
      <c r="H339" s="515"/>
    </row>
    <row r="340" spans="1:8" ht="19.5" customHeight="1">
      <c r="A340" s="439" t="s">
        <v>285</v>
      </c>
      <c r="B340" s="440">
        <v>446</v>
      </c>
      <c r="C340" s="440">
        <v>446</v>
      </c>
      <c r="D340" s="440"/>
      <c r="E340" s="142">
        <f t="shared" si="60"/>
        <v>0</v>
      </c>
      <c r="F340" s="321"/>
      <c r="G340" s="142"/>
      <c r="H340" s="515"/>
    </row>
    <row r="341" spans="1:8" ht="19.5" customHeight="1">
      <c r="A341" s="439" t="s">
        <v>286</v>
      </c>
      <c r="B341" s="440">
        <v>0</v>
      </c>
      <c r="C341" s="440">
        <v>0</v>
      </c>
      <c r="D341" s="440"/>
      <c r="E341" s="142"/>
      <c r="F341" s="321"/>
      <c r="G341" s="142"/>
      <c r="H341" s="515"/>
    </row>
    <row r="342" spans="1:8" ht="19.5" customHeight="1">
      <c r="A342" s="439" t="s">
        <v>287</v>
      </c>
      <c r="B342" s="440">
        <v>0</v>
      </c>
      <c r="C342" s="440">
        <v>0</v>
      </c>
      <c r="D342" s="440">
        <f>SUM(D343:D347)</f>
        <v>0</v>
      </c>
      <c r="E342" s="142"/>
      <c r="F342" s="518">
        <f>SUM(F343:F347)</f>
        <v>0</v>
      </c>
      <c r="G342" s="142"/>
      <c r="H342" s="515"/>
    </row>
    <row r="343" spans="1:8" ht="19.5" customHeight="1">
      <c r="A343" s="439" t="s">
        <v>288</v>
      </c>
      <c r="B343" s="440">
        <v>0</v>
      </c>
      <c r="C343" s="440">
        <v>0</v>
      </c>
      <c r="D343" s="440"/>
      <c r="E343" s="142"/>
      <c r="F343" s="321"/>
      <c r="G343" s="142"/>
      <c r="H343" s="515"/>
    </row>
    <row r="344" spans="1:8" ht="19.5" customHeight="1">
      <c r="A344" s="439" t="s">
        <v>289</v>
      </c>
      <c r="B344" s="440">
        <v>0</v>
      </c>
      <c r="C344" s="440">
        <v>0</v>
      </c>
      <c r="D344" s="440"/>
      <c r="E344" s="142"/>
      <c r="F344" s="321"/>
      <c r="G344" s="142"/>
      <c r="H344" s="515"/>
    </row>
    <row r="345" spans="1:8" ht="19.5" customHeight="1">
      <c r="A345" s="439" t="s">
        <v>290</v>
      </c>
      <c r="B345" s="440">
        <v>0</v>
      </c>
      <c r="C345" s="440">
        <v>0</v>
      </c>
      <c r="D345" s="440"/>
      <c r="E345" s="142"/>
      <c r="F345" s="321"/>
      <c r="G345" s="142"/>
      <c r="H345" s="515"/>
    </row>
    <row r="346" spans="1:8" ht="19.5" customHeight="1">
      <c r="A346" s="439" t="s">
        <v>291</v>
      </c>
      <c r="B346" s="440">
        <v>0</v>
      </c>
      <c r="C346" s="440">
        <v>0</v>
      </c>
      <c r="D346" s="440"/>
      <c r="E346" s="142"/>
      <c r="F346" s="321"/>
      <c r="G346" s="142"/>
      <c r="H346" s="515"/>
    </row>
    <row r="347" spans="1:8" ht="19.5" customHeight="1">
      <c r="A347" s="439" t="s">
        <v>292</v>
      </c>
      <c r="B347" s="440">
        <v>0</v>
      </c>
      <c r="C347" s="440">
        <v>0</v>
      </c>
      <c r="D347" s="440"/>
      <c r="E347" s="142"/>
      <c r="F347" s="321"/>
      <c r="G347" s="142"/>
      <c r="H347" s="515"/>
    </row>
    <row r="348" spans="1:8" ht="19.5" customHeight="1">
      <c r="A348" s="439" t="s">
        <v>293</v>
      </c>
      <c r="B348" s="440">
        <v>0</v>
      </c>
      <c r="C348" s="440">
        <v>50</v>
      </c>
      <c r="D348" s="440">
        <f>SUM(D349:D350)</f>
        <v>0</v>
      </c>
      <c r="E348" s="142">
        <f>D348/C348*100</f>
        <v>0</v>
      </c>
      <c r="F348" s="518">
        <f>SUM(F349:F350)</f>
        <v>0</v>
      </c>
      <c r="G348" s="142"/>
      <c r="H348" s="515"/>
    </row>
    <row r="349" spans="1:8" ht="19.5" customHeight="1">
      <c r="A349" s="439" t="s">
        <v>294</v>
      </c>
      <c r="B349" s="440">
        <v>0</v>
      </c>
      <c r="C349" s="440">
        <v>0</v>
      </c>
      <c r="D349" s="440"/>
      <c r="E349" s="142"/>
      <c r="F349" s="321"/>
      <c r="G349" s="142"/>
      <c r="H349" s="515"/>
    </row>
    <row r="350" spans="1:8" ht="19.5" customHeight="1">
      <c r="A350" s="439" t="s">
        <v>295</v>
      </c>
      <c r="B350" s="440">
        <v>0</v>
      </c>
      <c r="C350" s="440">
        <v>0</v>
      </c>
      <c r="D350" s="440"/>
      <c r="E350" s="142"/>
      <c r="F350" s="321"/>
      <c r="G350" s="142"/>
      <c r="H350" s="515"/>
    </row>
    <row r="351" spans="1:8" ht="19.5" customHeight="1">
      <c r="A351" s="439" t="s">
        <v>296</v>
      </c>
      <c r="B351" s="440">
        <v>0</v>
      </c>
      <c r="C351" s="440">
        <v>50</v>
      </c>
      <c r="D351" s="440"/>
      <c r="E351" s="142">
        <f>D351/C351*100</f>
        <v>0</v>
      </c>
      <c r="F351" s="321"/>
      <c r="G351" s="142"/>
      <c r="H351" s="515"/>
    </row>
    <row r="352" spans="1:8" ht="19.5" customHeight="1">
      <c r="A352" s="439" t="s">
        <v>297</v>
      </c>
      <c r="B352" s="440">
        <v>0</v>
      </c>
      <c r="C352" s="440">
        <v>0</v>
      </c>
      <c r="D352" s="440">
        <f>SUM(D353:D355)</f>
        <v>0</v>
      </c>
      <c r="E352" s="142"/>
      <c r="F352" s="518">
        <f>SUM(F353:F355)</f>
        <v>0</v>
      </c>
      <c r="G352" s="142"/>
      <c r="H352" s="515"/>
    </row>
    <row r="353" spans="1:8" ht="19.5" customHeight="1">
      <c r="A353" s="439" t="s">
        <v>298</v>
      </c>
      <c r="B353" s="440">
        <v>0</v>
      </c>
      <c r="C353" s="440">
        <v>0</v>
      </c>
      <c r="D353" s="440"/>
      <c r="E353" s="142"/>
      <c r="F353" s="321"/>
      <c r="G353" s="142"/>
      <c r="H353" s="515"/>
    </row>
    <row r="354" spans="1:8" ht="19.5" customHeight="1">
      <c r="A354" s="439" t="s">
        <v>299</v>
      </c>
      <c r="B354" s="440">
        <v>0</v>
      </c>
      <c r="C354" s="440">
        <v>0</v>
      </c>
      <c r="D354" s="440"/>
      <c r="E354" s="142"/>
      <c r="F354" s="321"/>
      <c r="G354" s="142"/>
      <c r="H354" s="515"/>
    </row>
    <row r="355" spans="1:8" ht="19.5" customHeight="1">
      <c r="A355" s="439" t="s">
        <v>300</v>
      </c>
      <c r="B355" s="440">
        <v>0</v>
      </c>
      <c r="C355" s="440">
        <v>0</v>
      </c>
      <c r="D355" s="440"/>
      <c r="E355" s="142"/>
      <c r="F355" s="322"/>
      <c r="G355" s="142"/>
      <c r="H355" s="515"/>
    </row>
    <row r="356" spans="1:8" ht="19.5" customHeight="1">
      <c r="A356" s="439" t="s">
        <v>301</v>
      </c>
      <c r="B356" s="440">
        <v>230</v>
      </c>
      <c r="C356" s="440">
        <v>230</v>
      </c>
      <c r="D356" s="440">
        <f>SUM(D357:D359)</f>
        <v>340</v>
      </c>
      <c r="E356" s="142">
        <f aca="true" t="shared" si="62" ref="E356:E361">D356/C356*100</f>
        <v>147.82608695652172</v>
      </c>
      <c r="F356" s="518">
        <f>SUM(F357:F359)</f>
        <v>395</v>
      </c>
      <c r="G356" s="142">
        <f aca="true" t="shared" si="63" ref="G356:G360">(D356-F356)/F356*100</f>
        <v>-13.924050632911392</v>
      </c>
      <c r="H356" s="515"/>
    </row>
    <row r="357" spans="1:8" ht="19.5" customHeight="1">
      <c r="A357" s="439" t="s">
        <v>302</v>
      </c>
      <c r="B357" s="440">
        <v>230</v>
      </c>
      <c r="C357" s="440">
        <v>230</v>
      </c>
      <c r="D357" s="440">
        <v>340</v>
      </c>
      <c r="E357" s="142">
        <f t="shared" si="62"/>
        <v>147.82608695652172</v>
      </c>
      <c r="F357" s="321">
        <v>395</v>
      </c>
      <c r="G357" s="142">
        <f t="shared" si="63"/>
        <v>-13.924050632911392</v>
      </c>
      <c r="H357" s="515"/>
    </row>
    <row r="358" spans="1:8" ht="19.5" customHeight="1">
      <c r="A358" s="439" t="s">
        <v>303</v>
      </c>
      <c r="B358" s="440">
        <v>0</v>
      </c>
      <c r="C358" s="440">
        <v>0</v>
      </c>
      <c r="D358" s="440"/>
      <c r="E358" s="142"/>
      <c r="F358" s="321"/>
      <c r="G358" s="142"/>
      <c r="H358" s="515"/>
    </row>
    <row r="359" spans="1:8" ht="19.5" customHeight="1">
      <c r="A359" s="439" t="s">
        <v>304</v>
      </c>
      <c r="B359" s="440">
        <v>0</v>
      </c>
      <c r="C359" s="440">
        <v>0</v>
      </c>
      <c r="D359" s="440"/>
      <c r="E359" s="142"/>
      <c r="F359" s="321"/>
      <c r="G359" s="142"/>
      <c r="H359" s="515"/>
    </row>
    <row r="360" spans="1:8" ht="19.5" customHeight="1">
      <c r="A360" s="439" t="s">
        <v>305</v>
      </c>
      <c r="B360" s="440">
        <v>28</v>
      </c>
      <c r="C360" s="440">
        <v>28</v>
      </c>
      <c r="D360" s="440">
        <f>SUM(D361:D365)</f>
        <v>81</v>
      </c>
      <c r="E360" s="142">
        <f t="shared" si="62"/>
        <v>289.2857142857143</v>
      </c>
      <c r="F360" s="440">
        <f>SUM(F361:F365)</f>
        <v>63</v>
      </c>
      <c r="G360" s="142">
        <f t="shared" si="63"/>
        <v>28.57142857142857</v>
      </c>
      <c r="H360" s="515"/>
    </row>
    <row r="361" spans="1:8" ht="19.5" customHeight="1">
      <c r="A361" s="439" t="s">
        <v>306</v>
      </c>
      <c r="B361" s="440">
        <v>3</v>
      </c>
      <c r="C361" s="440">
        <v>3</v>
      </c>
      <c r="D361" s="440"/>
      <c r="E361" s="142">
        <f t="shared" si="62"/>
        <v>0</v>
      </c>
      <c r="F361" s="321"/>
      <c r="G361" s="142"/>
      <c r="H361" s="515"/>
    </row>
    <row r="362" spans="1:8" ht="19.5" customHeight="1">
      <c r="A362" s="439" t="s">
        <v>307</v>
      </c>
      <c r="B362" s="440">
        <v>0</v>
      </c>
      <c r="C362" s="440">
        <v>0</v>
      </c>
      <c r="D362" s="440">
        <v>21</v>
      </c>
      <c r="E362" s="142"/>
      <c r="F362" s="321"/>
      <c r="G362" s="142"/>
      <c r="H362" s="515"/>
    </row>
    <row r="363" spans="1:8" ht="19.5" customHeight="1">
      <c r="A363" s="439" t="s">
        <v>308</v>
      </c>
      <c r="B363" s="440">
        <v>25</v>
      </c>
      <c r="C363" s="440">
        <v>25</v>
      </c>
      <c r="D363" s="440">
        <v>48</v>
      </c>
      <c r="E363" s="142">
        <f>D363/C363*100</f>
        <v>192</v>
      </c>
      <c r="F363" s="321">
        <v>63</v>
      </c>
      <c r="G363" s="142">
        <f>(D363-F363)/F363*100</f>
        <v>-23.809523809523807</v>
      </c>
      <c r="H363" s="515"/>
    </row>
    <row r="364" spans="1:8" ht="19.5" customHeight="1">
      <c r="A364" s="439" t="s">
        <v>309</v>
      </c>
      <c r="B364" s="440">
        <v>0</v>
      </c>
      <c r="C364" s="440">
        <v>0</v>
      </c>
      <c r="D364" s="440">
        <v>12</v>
      </c>
      <c r="E364" s="142"/>
      <c r="F364" s="321"/>
      <c r="G364" s="142"/>
      <c r="H364" s="515"/>
    </row>
    <row r="365" spans="1:8" ht="19.5" customHeight="1">
      <c r="A365" s="439" t="s">
        <v>310</v>
      </c>
      <c r="B365" s="440">
        <v>0</v>
      </c>
      <c r="C365" s="440">
        <v>0</v>
      </c>
      <c r="D365" s="440"/>
      <c r="E365" s="142"/>
      <c r="F365" s="321"/>
      <c r="G365" s="142"/>
      <c r="H365" s="515"/>
    </row>
    <row r="366" spans="1:8" ht="19.5" customHeight="1">
      <c r="A366" s="439" t="s">
        <v>311</v>
      </c>
      <c r="B366" s="440">
        <v>0</v>
      </c>
      <c r="C366" s="440">
        <v>0</v>
      </c>
      <c r="D366" s="440">
        <f>SUM(D367:D372)</f>
        <v>0</v>
      </c>
      <c r="E366" s="142"/>
      <c r="F366" s="518">
        <f>SUM(F367:F372)</f>
        <v>0</v>
      </c>
      <c r="G366" s="142"/>
      <c r="H366" s="515"/>
    </row>
    <row r="367" spans="1:8" ht="19.5" customHeight="1">
      <c r="A367" s="439" t="s">
        <v>312</v>
      </c>
      <c r="B367" s="440">
        <v>0</v>
      </c>
      <c r="C367" s="440">
        <v>0</v>
      </c>
      <c r="D367" s="440"/>
      <c r="E367" s="142"/>
      <c r="F367" s="321"/>
      <c r="G367" s="142"/>
      <c r="H367" s="515"/>
    </row>
    <row r="368" spans="1:8" ht="19.5" customHeight="1">
      <c r="A368" s="439" t="s">
        <v>313</v>
      </c>
      <c r="B368" s="440">
        <v>0</v>
      </c>
      <c r="C368" s="440">
        <v>0</v>
      </c>
      <c r="D368" s="440"/>
      <c r="E368" s="142"/>
      <c r="F368" s="321"/>
      <c r="G368" s="142"/>
      <c r="H368" s="515"/>
    </row>
    <row r="369" spans="1:8" ht="19.5" customHeight="1">
      <c r="A369" s="439" t="s">
        <v>314</v>
      </c>
      <c r="B369" s="440">
        <v>0</v>
      </c>
      <c r="C369" s="440">
        <v>0</v>
      </c>
      <c r="D369" s="440"/>
      <c r="E369" s="142"/>
      <c r="F369" s="321"/>
      <c r="G369" s="142"/>
      <c r="H369" s="515"/>
    </row>
    <row r="370" spans="1:8" ht="19.5" customHeight="1">
      <c r="A370" s="439" t="s">
        <v>315</v>
      </c>
      <c r="B370" s="440">
        <v>0</v>
      </c>
      <c r="C370" s="440">
        <v>0</v>
      </c>
      <c r="D370" s="440"/>
      <c r="E370" s="142"/>
      <c r="F370" s="321"/>
      <c r="G370" s="142"/>
      <c r="H370" s="515"/>
    </row>
    <row r="371" spans="1:8" ht="19.5" customHeight="1">
      <c r="A371" s="439" t="s">
        <v>316</v>
      </c>
      <c r="B371" s="440">
        <v>0</v>
      </c>
      <c r="C371" s="440">
        <v>0</v>
      </c>
      <c r="D371" s="440"/>
      <c r="E371" s="142"/>
      <c r="F371" s="321"/>
      <c r="G371" s="142"/>
      <c r="H371" s="515"/>
    </row>
    <row r="372" spans="1:8" ht="19.5" customHeight="1">
      <c r="A372" s="439" t="s">
        <v>317</v>
      </c>
      <c r="B372" s="440">
        <v>0</v>
      </c>
      <c r="C372" s="440">
        <v>0</v>
      </c>
      <c r="D372" s="440"/>
      <c r="E372" s="142"/>
      <c r="F372" s="321"/>
      <c r="G372" s="142"/>
      <c r="H372" s="515"/>
    </row>
    <row r="373" spans="1:8" ht="19.5" customHeight="1">
      <c r="A373" s="439" t="s">
        <v>318</v>
      </c>
      <c r="B373" s="440">
        <v>17</v>
      </c>
      <c r="C373" s="440">
        <v>17</v>
      </c>
      <c r="D373" s="440">
        <f>D374</f>
        <v>571</v>
      </c>
      <c r="E373" s="142">
        <f aca="true" t="shared" si="64" ref="E373:E375">D373/C373*100</f>
        <v>3358.8235294117644</v>
      </c>
      <c r="F373" s="518">
        <f>F374</f>
        <v>406</v>
      </c>
      <c r="G373" s="142">
        <f aca="true" t="shared" si="65" ref="G373:G377">(D373-F373)/F373*100</f>
        <v>40.64039408866995</v>
      </c>
      <c r="H373" s="515"/>
    </row>
    <row r="374" spans="1:8" ht="19.5" customHeight="1">
      <c r="A374" s="439" t="s">
        <v>319</v>
      </c>
      <c r="B374" s="440">
        <v>17</v>
      </c>
      <c r="C374" s="440">
        <v>17</v>
      </c>
      <c r="D374" s="440">
        <v>571</v>
      </c>
      <c r="E374" s="142">
        <f t="shared" si="64"/>
        <v>3358.8235294117644</v>
      </c>
      <c r="F374" s="321">
        <v>406</v>
      </c>
      <c r="G374" s="142">
        <f t="shared" si="65"/>
        <v>40.64039408866995</v>
      </c>
      <c r="H374" s="515"/>
    </row>
    <row r="375" spans="1:8" ht="19.5" customHeight="1">
      <c r="A375" s="439" t="s">
        <v>320</v>
      </c>
      <c r="B375" s="440">
        <v>78</v>
      </c>
      <c r="C375" s="440">
        <v>180</v>
      </c>
      <c r="D375" s="440">
        <f>D376+D381+D390+D396+D402+D407+D412+D419+D423+D426</f>
        <v>279</v>
      </c>
      <c r="E375" s="142">
        <f t="shared" si="64"/>
        <v>155</v>
      </c>
      <c r="F375" s="518">
        <f>F376+F381+F390+F396+F402+F407+F412+F419+F423+F426</f>
        <v>322</v>
      </c>
      <c r="G375" s="142">
        <f t="shared" si="65"/>
        <v>-13.354037267080745</v>
      </c>
      <c r="H375" s="515"/>
    </row>
    <row r="376" spans="1:8" ht="19.5" customHeight="1">
      <c r="A376" s="439" t="s">
        <v>321</v>
      </c>
      <c r="B376" s="440">
        <v>0</v>
      </c>
      <c r="C376" s="440">
        <v>0</v>
      </c>
      <c r="D376" s="440">
        <f>SUM(D377:D380)</f>
        <v>60</v>
      </c>
      <c r="E376" s="142"/>
      <c r="F376" s="518">
        <f>SUM(F377:F380)</f>
        <v>53</v>
      </c>
      <c r="G376" s="142">
        <f t="shared" si="65"/>
        <v>13.20754716981132</v>
      </c>
      <c r="H376" s="515"/>
    </row>
    <row r="377" spans="1:8" ht="19.5" customHeight="1">
      <c r="A377" s="439" t="s">
        <v>76</v>
      </c>
      <c r="B377" s="440">
        <v>0</v>
      </c>
      <c r="C377" s="440">
        <v>0</v>
      </c>
      <c r="D377" s="440">
        <v>60</v>
      </c>
      <c r="E377" s="142"/>
      <c r="F377" s="321">
        <v>53</v>
      </c>
      <c r="G377" s="142">
        <f t="shared" si="65"/>
        <v>13.20754716981132</v>
      </c>
      <c r="H377" s="515"/>
    </row>
    <row r="378" spans="1:8" ht="19.5" customHeight="1">
      <c r="A378" s="439" t="s">
        <v>77</v>
      </c>
      <c r="B378" s="440">
        <v>0</v>
      </c>
      <c r="C378" s="440">
        <v>0</v>
      </c>
      <c r="D378" s="440"/>
      <c r="E378" s="142"/>
      <c r="F378" s="321"/>
      <c r="G378" s="142"/>
      <c r="H378" s="515"/>
    </row>
    <row r="379" spans="1:8" ht="19.5" customHeight="1">
      <c r="A379" s="439" t="s">
        <v>78</v>
      </c>
      <c r="B379" s="440">
        <v>0</v>
      </c>
      <c r="C379" s="440">
        <v>0</v>
      </c>
      <c r="D379" s="440"/>
      <c r="E379" s="142"/>
      <c r="F379" s="321"/>
      <c r="G379" s="142"/>
      <c r="H379" s="515"/>
    </row>
    <row r="380" spans="1:8" ht="19.5" customHeight="1">
      <c r="A380" s="439" t="s">
        <v>322</v>
      </c>
      <c r="B380" s="440">
        <v>0</v>
      </c>
      <c r="C380" s="440">
        <v>0</v>
      </c>
      <c r="D380" s="440"/>
      <c r="E380" s="142"/>
      <c r="F380" s="321"/>
      <c r="G380" s="142"/>
      <c r="H380" s="515"/>
    </row>
    <row r="381" spans="1:8" ht="19.5" customHeight="1">
      <c r="A381" s="439" t="s">
        <v>323</v>
      </c>
      <c r="B381" s="440">
        <v>0</v>
      </c>
      <c r="C381" s="440">
        <v>0</v>
      </c>
      <c r="D381" s="440">
        <f>SUM(D382:D389)</f>
        <v>0</v>
      </c>
      <c r="E381" s="142"/>
      <c r="F381" s="518">
        <f>SUM(F382:F389)</f>
        <v>0</v>
      </c>
      <c r="G381" s="142"/>
      <c r="H381" s="515"/>
    </row>
    <row r="382" spans="1:8" ht="19.5" customHeight="1">
      <c r="A382" s="439" t="s">
        <v>324</v>
      </c>
      <c r="B382" s="440">
        <v>0</v>
      </c>
      <c r="C382" s="440">
        <v>0</v>
      </c>
      <c r="D382" s="440"/>
      <c r="E382" s="142"/>
      <c r="F382" s="321"/>
      <c r="G382" s="142"/>
      <c r="H382" s="515"/>
    </row>
    <row r="383" spans="1:8" ht="19.5" customHeight="1">
      <c r="A383" s="439" t="s">
        <v>325</v>
      </c>
      <c r="B383" s="440">
        <v>0</v>
      </c>
      <c r="C383" s="440">
        <v>0</v>
      </c>
      <c r="D383" s="440"/>
      <c r="E383" s="142"/>
      <c r="F383" s="321"/>
      <c r="G383" s="142"/>
      <c r="H383" s="515"/>
    </row>
    <row r="384" spans="1:8" ht="19.5" customHeight="1">
      <c r="A384" s="439" t="s">
        <v>326</v>
      </c>
      <c r="B384" s="440">
        <v>0</v>
      </c>
      <c r="C384" s="440">
        <v>0</v>
      </c>
      <c r="D384" s="440"/>
      <c r="E384" s="142"/>
      <c r="F384" s="321"/>
      <c r="G384" s="142"/>
      <c r="H384" s="515"/>
    </row>
    <row r="385" spans="1:8" ht="19.5" customHeight="1">
      <c r="A385" s="439" t="s">
        <v>327</v>
      </c>
      <c r="B385" s="440">
        <v>0</v>
      </c>
      <c r="C385" s="440">
        <v>0</v>
      </c>
      <c r="D385" s="440"/>
      <c r="E385" s="142"/>
      <c r="F385" s="321"/>
      <c r="G385" s="142"/>
      <c r="H385" s="515"/>
    </row>
    <row r="386" spans="1:8" ht="19.5" customHeight="1">
      <c r="A386" s="439" t="s">
        <v>328</v>
      </c>
      <c r="B386" s="440">
        <v>0</v>
      </c>
      <c r="C386" s="440">
        <v>0</v>
      </c>
      <c r="D386" s="440"/>
      <c r="E386" s="142"/>
      <c r="F386" s="321"/>
      <c r="G386" s="142"/>
      <c r="H386" s="515"/>
    </row>
    <row r="387" spans="1:8" ht="19.5" customHeight="1">
      <c r="A387" s="439" t="s">
        <v>329</v>
      </c>
      <c r="B387" s="440">
        <v>0</v>
      </c>
      <c r="C387" s="440">
        <v>0</v>
      </c>
      <c r="D387" s="440"/>
      <c r="E387" s="142"/>
      <c r="F387" s="321"/>
      <c r="G387" s="142"/>
      <c r="H387" s="515"/>
    </row>
    <row r="388" spans="1:8" ht="19.5" customHeight="1">
      <c r="A388" s="439" t="s">
        <v>330</v>
      </c>
      <c r="B388" s="440">
        <v>0</v>
      </c>
      <c r="C388" s="440">
        <v>0</v>
      </c>
      <c r="D388" s="440"/>
      <c r="E388" s="142"/>
      <c r="F388" s="321"/>
      <c r="G388" s="142"/>
      <c r="H388" s="515"/>
    </row>
    <row r="389" spans="1:8" ht="19.5" customHeight="1">
      <c r="A389" s="439" t="s">
        <v>331</v>
      </c>
      <c r="B389" s="440">
        <v>0</v>
      </c>
      <c r="C389" s="440">
        <v>0</v>
      </c>
      <c r="D389" s="440"/>
      <c r="E389" s="142"/>
      <c r="F389" s="321"/>
      <c r="G389" s="142"/>
      <c r="H389" s="515"/>
    </row>
    <row r="390" spans="1:8" ht="19.5" customHeight="1">
      <c r="A390" s="439" t="s">
        <v>332</v>
      </c>
      <c r="B390" s="440">
        <v>0</v>
      </c>
      <c r="C390" s="440">
        <v>0</v>
      </c>
      <c r="D390" s="440">
        <f>SUM(D391:D395)</f>
        <v>0</v>
      </c>
      <c r="E390" s="142"/>
      <c r="F390" s="518">
        <f>SUM(F391:F395)</f>
        <v>0</v>
      </c>
      <c r="G390" s="142"/>
      <c r="H390" s="515"/>
    </row>
    <row r="391" spans="1:8" ht="19.5" customHeight="1">
      <c r="A391" s="439" t="s">
        <v>324</v>
      </c>
      <c r="B391" s="440">
        <v>0</v>
      </c>
      <c r="C391" s="440">
        <v>0</v>
      </c>
      <c r="D391" s="440"/>
      <c r="E391" s="142"/>
      <c r="F391" s="321"/>
      <c r="G391" s="142"/>
      <c r="H391" s="515"/>
    </row>
    <row r="392" spans="1:8" ht="19.5" customHeight="1">
      <c r="A392" s="439" t="s">
        <v>333</v>
      </c>
      <c r="B392" s="440">
        <v>0</v>
      </c>
      <c r="C392" s="440">
        <v>0</v>
      </c>
      <c r="D392" s="440"/>
      <c r="E392" s="142"/>
      <c r="F392" s="321"/>
      <c r="G392" s="142"/>
      <c r="H392" s="515"/>
    </row>
    <row r="393" spans="1:8" ht="19.5" customHeight="1">
      <c r="A393" s="439" t="s">
        <v>334</v>
      </c>
      <c r="B393" s="440">
        <v>0</v>
      </c>
      <c r="C393" s="440">
        <v>0</v>
      </c>
      <c r="D393" s="440"/>
      <c r="E393" s="142"/>
      <c r="F393" s="321"/>
      <c r="G393" s="142"/>
      <c r="H393" s="515"/>
    </row>
    <row r="394" spans="1:8" ht="19.5" customHeight="1">
      <c r="A394" s="439" t="s">
        <v>335</v>
      </c>
      <c r="B394" s="440">
        <v>0</v>
      </c>
      <c r="C394" s="440">
        <v>0</v>
      </c>
      <c r="D394" s="440"/>
      <c r="E394" s="142"/>
      <c r="F394" s="321"/>
      <c r="G394" s="142"/>
      <c r="H394" s="515"/>
    </row>
    <row r="395" spans="1:8" ht="19.5" customHeight="1">
      <c r="A395" s="439" t="s">
        <v>336</v>
      </c>
      <c r="B395" s="440">
        <v>0</v>
      </c>
      <c r="C395" s="440">
        <v>0</v>
      </c>
      <c r="D395" s="440"/>
      <c r="E395" s="142"/>
      <c r="F395" s="321"/>
      <c r="G395" s="142"/>
      <c r="H395" s="515"/>
    </row>
    <row r="396" spans="1:8" ht="19.5" customHeight="1">
      <c r="A396" s="439" t="s">
        <v>337</v>
      </c>
      <c r="B396" s="440">
        <v>0</v>
      </c>
      <c r="C396" s="440">
        <v>0</v>
      </c>
      <c r="D396" s="440">
        <f>SUM(D397:D401)</f>
        <v>0</v>
      </c>
      <c r="E396" s="142"/>
      <c r="F396" s="518">
        <f>SUM(F397:F401)</f>
        <v>0</v>
      </c>
      <c r="G396" s="142"/>
      <c r="H396" s="515"/>
    </row>
    <row r="397" spans="1:8" ht="19.5" customHeight="1">
      <c r="A397" s="439" t="s">
        <v>324</v>
      </c>
      <c r="B397" s="440">
        <v>0</v>
      </c>
      <c r="C397" s="440">
        <v>0</v>
      </c>
      <c r="D397" s="440"/>
      <c r="E397" s="142"/>
      <c r="F397" s="321"/>
      <c r="G397" s="142"/>
      <c r="H397" s="515"/>
    </row>
    <row r="398" spans="1:8" ht="19.5" customHeight="1">
      <c r="A398" s="439" t="s">
        <v>338</v>
      </c>
      <c r="B398" s="440">
        <v>0</v>
      </c>
      <c r="C398" s="440">
        <v>0</v>
      </c>
      <c r="D398" s="440"/>
      <c r="E398" s="142"/>
      <c r="F398" s="321"/>
      <c r="G398" s="142"/>
      <c r="H398" s="515"/>
    </row>
    <row r="399" spans="1:8" ht="19.5" customHeight="1">
      <c r="A399" s="439" t="s">
        <v>339</v>
      </c>
      <c r="B399" s="440">
        <v>0</v>
      </c>
      <c r="C399" s="440">
        <v>0</v>
      </c>
      <c r="D399" s="440"/>
      <c r="E399" s="142"/>
      <c r="F399" s="321"/>
      <c r="G399" s="142"/>
      <c r="H399" s="515"/>
    </row>
    <row r="400" spans="1:8" ht="19.5" customHeight="1">
      <c r="A400" s="439" t="s">
        <v>340</v>
      </c>
      <c r="B400" s="440">
        <v>0</v>
      </c>
      <c r="C400" s="440">
        <v>0</v>
      </c>
      <c r="D400" s="440"/>
      <c r="E400" s="142"/>
      <c r="F400" s="321"/>
      <c r="G400" s="142"/>
      <c r="H400" s="515"/>
    </row>
    <row r="401" spans="1:8" ht="19.5" customHeight="1">
      <c r="A401" s="439" t="s">
        <v>341</v>
      </c>
      <c r="B401" s="440">
        <v>0</v>
      </c>
      <c r="C401" s="440">
        <v>0</v>
      </c>
      <c r="D401" s="440"/>
      <c r="E401" s="142"/>
      <c r="F401" s="321"/>
      <c r="G401" s="142"/>
      <c r="H401" s="515"/>
    </row>
    <row r="402" spans="1:8" ht="19.5" customHeight="1">
      <c r="A402" s="439" t="s">
        <v>342</v>
      </c>
      <c r="B402" s="440">
        <v>0</v>
      </c>
      <c r="C402" s="440">
        <v>0</v>
      </c>
      <c r="D402" s="440">
        <f>SUM(D403:D406)</f>
        <v>0</v>
      </c>
      <c r="E402" s="142"/>
      <c r="F402" s="518">
        <f>SUM(F403:F406)</f>
        <v>0</v>
      </c>
      <c r="G402" s="142"/>
      <c r="H402" s="515"/>
    </row>
    <row r="403" spans="1:8" ht="19.5" customHeight="1">
      <c r="A403" s="439" t="s">
        <v>324</v>
      </c>
      <c r="B403" s="440">
        <v>0</v>
      </c>
      <c r="C403" s="440">
        <v>0</v>
      </c>
      <c r="D403" s="440"/>
      <c r="E403" s="142"/>
      <c r="F403" s="321"/>
      <c r="G403" s="142"/>
      <c r="H403" s="515"/>
    </row>
    <row r="404" spans="1:8" ht="19.5" customHeight="1">
      <c r="A404" s="439" t="s">
        <v>343</v>
      </c>
      <c r="B404" s="440">
        <v>0</v>
      </c>
      <c r="C404" s="440">
        <v>0</v>
      </c>
      <c r="D404" s="440"/>
      <c r="E404" s="142"/>
      <c r="F404" s="321"/>
      <c r="G404" s="142"/>
      <c r="H404" s="515"/>
    </row>
    <row r="405" spans="1:8" ht="19.5" customHeight="1">
      <c r="A405" s="439" t="s">
        <v>344</v>
      </c>
      <c r="B405" s="440">
        <v>0</v>
      </c>
      <c r="C405" s="440">
        <v>0</v>
      </c>
      <c r="D405" s="440"/>
      <c r="E405" s="142"/>
      <c r="F405" s="321"/>
      <c r="G405" s="142"/>
      <c r="H405" s="515"/>
    </row>
    <row r="406" spans="1:8" ht="19.5" customHeight="1">
      <c r="A406" s="439" t="s">
        <v>345</v>
      </c>
      <c r="B406" s="440">
        <v>0</v>
      </c>
      <c r="C406" s="440">
        <v>0</v>
      </c>
      <c r="D406" s="440"/>
      <c r="E406" s="142"/>
      <c r="F406" s="321"/>
      <c r="G406" s="142"/>
      <c r="H406" s="515"/>
    </row>
    <row r="407" spans="1:8" ht="19.5" customHeight="1">
      <c r="A407" s="439" t="s">
        <v>346</v>
      </c>
      <c r="B407" s="440">
        <v>0</v>
      </c>
      <c r="C407" s="440">
        <v>0</v>
      </c>
      <c r="D407" s="440">
        <f>SUM(D408:D411)</f>
        <v>0</v>
      </c>
      <c r="E407" s="142"/>
      <c r="F407" s="440">
        <f>SUM(F408:F411)</f>
        <v>0</v>
      </c>
      <c r="G407" s="142"/>
      <c r="H407" s="515"/>
    </row>
    <row r="408" spans="1:8" ht="19.5" customHeight="1">
      <c r="A408" s="439" t="s">
        <v>347</v>
      </c>
      <c r="B408" s="440">
        <v>0</v>
      </c>
      <c r="C408" s="440">
        <v>0</v>
      </c>
      <c r="D408" s="440"/>
      <c r="E408" s="142"/>
      <c r="F408" s="321"/>
      <c r="G408" s="142"/>
      <c r="H408" s="515"/>
    </row>
    <row r="409" spans="1:8" ht="19.5" customHeight="1">
      <c r="A409" s="439" t="s">
        <v>348</v>
      </c>
      <c r="B409" s="440">
        <v>0</v>
      </c>
      <c r="C409" s="440">
        <v>0</v>
      </c>
      <c r="D409" s="440"/>
      <c r="E409" s="142"/>
      <c r="F409" s="321"/>
      <c r="G409" s="142"/>
      <c r="H409" s="515"/>
    </row>
    <row r="410" spans="1:8" ht="19.5" customHeight="1">
      <c r="A410" s="439" t="s">
        <v>349</v>
      </c>
      <c r="B410" s="440">
        <v>0</v>
      </c>
      <c r="C410" s="440">
        <v>0</v>
      </c>
      <c r="D410" s="440"/>
      <c r="E410" s="142"/>
      <c r="F410" s="321"/>
      <c r="G410" s="142"/>
      <c r="H410" s="515"/>
    </row>
    <row r="411" spans="1:8" ht="19.5" customHeight="1">
      <c r="A411" s="439" t="s">
        <v>350</v>
      </c>
      <c r="B411" s="440">
        <v>0</v>
      </c>
      <c r="C411" s="440">
        <v>0</v>
      </c>
      <c r="D411" s="440"/>
      <c r="E411" s="142"/>
      <c r="F411" s="321"/>
      <c r="G411" s="142"/>
      <c r="H411" s="515"/>
    </row>
    <row r="412" spans="1:8" ht="19.5" customHeight="1">
      <c r="A412" s="439" t="s">
        <v>351</v>
      </c>
      <c r="B412" s="440">
        <f aca="true" t="shared" si="66" ref="B412:F412">SUM(B413:B418)</f>
        <v>78</v>
      </c>
      <c r="C412" s="440">
        <v>180</v>
      </c>
      <c r="D412" s="440">
        <f t="shared" si="66"/>
        <v>128</v>
      </c>
      <c r="E412" s="142">
        <f aca="true" t="shared" si="67" ref="E412:E414">D412/C412*100</f>
        <v>71.11111111111111</v>
      </c>
      <c r="F412" s="518">
        <f t="shared" si="66"/>
        <v>119</v>
      </c>
      <c r="G412" s="142">
        <f>(D412-F412)/F412*100</f>
        <v>7.563025210084033</v>
      </c>
      <c r="H412" s="515"/>
    </row>
    <row r="413" spans="1:8" ht="19.5" customHeight="1">
      <c r="A413" s="439" t="s">
        <v>324</v>
      </c>
      <c r="B413" s="440">
        <v>62</v>
      </c>
      <c r="C413" s="440">
        <v>62</v>
      </c>
      <c r="D413" s="440">
        <v>88</v>
      </c>
      <c r="E413" s="142">
        <f t="shared" si="67"/>
        <v>141.93548387096774</v>
      </c>
      <c r="F413" s="321">
        <v>91</v>
      </c>
      <c r="G413" s="142">
        <f>(D413-F413)/F413*100</f>
        <v>-3.296703296703297</v>
      </c>
      <c r="H413" s="515"/>
    </row>
    <row r="414" spans="1:8" ht="19.5" customHeight="1">
      <c r="A414" s="439" t="s">
        <v>352</v>
      </c>
      <c r="B414" s="440">
        <v>5</v>
      </c>
      <c r="C414" s="440">
        <v>5</v>
      </c>
      <c r="D414" s="440">
        <v>5</v>
      </c>
      <c r="E414" s="142">
        <f t="shared" si="67"/>
        <v>100</v>
      </c>
      <c r="F414" s="321"/>
      <c r="G414" s="142"/>
      <c r="H414" s="515"/>
    </row>
    <row r="415" spans="1:8" ht="19.5" customHeight="1">
      <c r="A415" s="439" t="s">
        <v>353</v>
      </c>
      <c r="B415" s="440">
        <v>0</v>
      </c>
      <c r="C415" s="440">
        <v>0</v>
      </c>
      <c r="D415" s="440"/>
      <c r="E415" s="142"/>
      <c r="F415" s="321"/>
      <c r="G415" s="142"/>
      <c r="H415" s="515"/>
    </row>
    <row r="416" spans="1:8" ht="19.5" customHeight="1">
      <c r="A416" s="439" t="s">
        <v>354</v>
      </c>
      <c r="B416" s="440">
        <v>0</v>
      </c>
      <c r="C416" s="440">
        <v>0</v>
      </c>
      <c r="D416" s="440"/>
      <c r="E416" s="142"/>
      <c r="F416" s="321"/>
      <c r="G416" s="142"/>
      <c r="H416" s="515"/>
    </row>
    <row r="417" spans="1:8" ht="19.5" customHeight="1">
      <c r="A417" s="439" t="s">
        <v>355</v>
      </c>
      <c r="B417" s="440">
        <v>0</v>
      </c>
      <c r="C417" s="440">
        <v>0</v>
      </c>
      <c r="D417" s="440"/>
      <c r="E417" s="142"/>
      <c r="F417" s="321"/>
      <c r="G417" s="142"/>
      <c r="H417" s="515"/>
    </row>
    <row r="418" spans="1:8" ht="19.5" customHeight="1">
      <c r="A418" s="439" t="s">
        <v>356</v>
      </c>
      <c r="B418" s="440">
        <v>11</v>
      </c>
      <c r="C418" s="440">
        <v>113</v>
      </c>
      <c r="D418" s="440">
        <v>35</v>
      </c>
      <c r="E418" s="142">
        <f>D418/C418*100</f>
        <v>30.973451327433626</v>
      </c>
      <c r="F418" s="321">
        <v>28</v>
      </c>
      <c r="G418" s="142">
        <f>(D418-F418)/F418*100</f>
        <v>25</v>
      </c>
      <c r="H418" s="515"/>
    </row>
    <row r="419" spans="1:8" ht="19.5" customHeight="1">
      <c r="A419" s="439" t="s">
        <v>357</v>
      </c>
      <c r="B419" s="440">
        <v>0</v>
      </c>
      <c r="C419" s="440">
        <v>0</v>
      </c>
      <c r="D419" s="440">
        <f>SUM(D420:D422)</f>
        <v>0</v>
      </c>
      <c r="E419" s="142"/>
      <c r="F419" s="518">
        <f>SUM(F420:F422)</f>
        <v>0</v>
      </c>
      <c r="G419" s="142"/>
      <c r="H419" s="515"/>
    </row>
    <row r="420" spans="1:8" ht="19.5" customHeight="1">
      <c r="A420" s="439" t="s">
        <v>358</v>
      </c>
      <c r="B420" s="440">
        <v>0</v>
      </c>
      <c r="C420" s="440">
        <v>0</v>
      </c>
      <c r="D420" s="440"/>
      <c r="E420" s="142"/>
      <c r="F420" s="321"/>
      <c r="G420" s="142"/>
      <c r="H420" s="515"/>
    </row>
    <row r="421" spans="1:8" ht="19.5" customHeight="1">
      <c r="A421" s="439" t="s">
        <v>359</v>
      </c>
      <c r="B421" s="440">
        <v>0</v>
      </c>
      <c r="C421" s="440">
        <v>0</v>
      </c>
      <c r="D421" s="440"/>
      <c r="E421" s="142"/>
      <c r="F421" s="321"/>
      <c r="G421" s="142"/>
      <c r="H421" s="515"/>
    </row>
    <row r="422" spans="1:8" ht="19.5" customHeight="1">
      <c r="A422" s="439" t="s">
        <v>360</v>
      </c>
      <c r="B422" s="440">
        <v>0</v>
      </c>
      <c r="C422" s="440">
        <v>0</v>
      </c>
      <c r="D422" s="440"/>
      <c r="E422" s="142"/>
      <c r="F422" s="321"/>
      <c r="G422" s="142"/>
      <c r="H422" s="515"/>
    </row>
    <row r="423" spans="1:8" ht="19.5" customHeight="1">
      <c r="A423" s="439" t="s">
        <v>361</v>
      </c>
      <c r="B423" s="440">
        <v>0</v>
      </c>
      <c r="C423" s="440">
        <v>0</v>
      </c>
      <c r="D423" s="440">
        <f>SUM(D424:D425)</f>
        <v>0</v>
      </c>
      <c r="E423" s="142"/>
      <c r="F423" s="440">
        <f>SUM(F424:F425)</f>
        <v>0</v>
      </c>
      <c r="G423" s="142"/>
      <c r="H423" s="515"/>
    </row>
    <row r="424" spans="1:8" ht="19.5" customHeight="1">
      <c r="A424" s="439" t="s">
        <v>362</v>
      </c>
      <c r="B424" s="440">
        <v>0</v>
      </c>
      <c r="C424" s="440">
        <v>0</v>
      </c>
      <c r="D424" s="440"/>
      <c r="E424" s="142"/>
      <c r="F424" s="321"/>
      <c r="G424" s="142"/>
      <c r="H424" s="515"/>
    </row>
    <row r="425" spans="1:8" ht="19.5" customHeight="1">
      <c r="A425" s="439" t="s">
        <v>363</v>
      </c>
      <c r="B425" s="440">
        <v>0</v>
      </c>
      <c r="C425" s="440">
        <v>0</v>
      </c>
      <c r="D425" s="440"/>
      <c r="E425" s="142"/>
      <c r="F425" s="321"/>
      <c r="G425" s="142"/>
      <c r="H425" s="515"/>
    </row>
    <row r="426" spans="1:8" ht="19.5" customHeight="1">
      <c r="A426" s="439" t="s">
        <v>364</v>
      </c>
      <c r="B426" s="440">
        <v>0</v>
      </c>
      <c r="C426" s="440">
        <v>0</v>
      </c>
      <c r="D426" s="440">
        <f>SUM(D427:D430)</f>
        <v>91</v>
      </c>
      <c r="E426" s="142"/>
      <c r="F426" s="518">
        <f>SUM(F427:F430)</f>
        <v>150</v>
      </c>
      <c r="G426" s="142">
        <f aca="true" t="shared" si="68" ref="G426:G434">(D426-F426)/F426*100</f>
        <v>-39.33333333333333</v>
      </c>
      <c r="H426" s="515"/>
    </row>
    <row r="427" spans="1:8" ht="19.5" customHeight="1">
      <c r="A427" s="439" t="s">
        <v>365</v>
      </c>
      <c r="B427" s="440">
        <v>0</v>
      </c>
      <c r="C427" s="440">
        <v>0</v>
      </c>
      <c r="D427" s="440"/>
      <c r="E427" s="142"/>
      <c r="F427" s="321"/>
      <c r="G427" s="142"/>
      <c r="H427" s="515"/>
    </row>
    <row r="428" spans="1:8" ht="19.5" customHeight="1">
      <c r="A428" s="439" t="s">
        <v>366</v>
      </c>
      <c r="B428" s="440">
        <v>0</v>
      </c>
      <c r="C428" s="440">
        <v>0</v>
      </c>
      <c r="D428" s="440"/>
      <c r="E428" s="142"/>
      <c r="F428" s="321"/>
      <c r="G428" s="142"/>
      <c r="H428" s="515"/>
    </row>
    <row r="429" spans="1:8" ht="19.5" customHeight="1">
      <c r="A429" s="439" t="s">
        <v>367</v>
      </c>
      <c r="B429" s="440">
        <v>0</v>
      </c>
      <c r="C429" s="440">
        <v>0</v>
      </c>
      <c r="D429" s="440"/>
      <c r="E429" s="142"/>
      <c r="F429" s="321"/>
      <c r="G429" s="142"/>
      <c r="H429" s="515"/>
    </row>
    <row r="430" spans="1:8" ht="19.5" customHeight="1">
      <c r="A430" s="439" t="s">
        <v>368</v>
      </c>
      <c r="B430" s="440">
        <v>0</v>
      </c>
      <c r="C430" s="440">
        <v>0</v>
      </c>
      <c r="D430" s="440">
        <v>91</v>
      </c>
      <c r="E430" s="142"/>
      <c r="F430" s="321">
        <v>150</v>
      </c>
      <c r="G430" s="142">
        <f t="shared" si="68"/>
        <v>-39.33333333333333</v>
      </c>
      <c r="H430" s="515"/>
    </row>
    <row r="431" spans="1:8" ht="19.5" customHeight="1">
      <c r="A431" s="439" t="s">
        <v>369</v>
      </c>
      <c r="B431" s="440">
        <f aca="true" t="shared" si="69" ref="B431:F431">B432+B448+B456+B467+B476+B483</f>
        <v>4640</v>
      </c>
      <c r="C431" s="440">
        <v>2959</v>
      </c>
      <c r="D431" s="440">
        <f t="shared" si="69"/>
        <v>3312</v>
      </c>
      <c r="E431" s="142">
        <f aca="true" t="shared" si="70" ref="E431:E434">D431/C431*100</f>
        <v>111.92970598175059</v>
      </c>
      <c r="F431" s="440">
        <f t="shared" si="69"/>
        <v>3190</v>
      </c>
      <c r="G431" s="142">
        <f t="shared" si="68"/>
        <v>3.8244514106583067</v>
      </c>
      <c r="H431" s="515"/>
    </row>
    <row r="432" spans="1:8" ht="19.5" customHeight="1">
      <c r="A432" s="439" t="s">
        <v>370</v>
      </c>
      <c r="B432" s="440">
        <f aca="true" t="shared" si="71" ref="B432:F432">SUM(B433:B447)</f>
        <v>4487</v>
      </c>
      <c r="C432" s="440">
        <v>1699</v>
      </c>
      <c r="D432" s="440">
        <f t="shared" si="71"/>
        <v>1458</v>
      </c>
      <c r="E432" s="142">
        <f t="shared" si="70"/>
        <v>85.81518540317833</v>
      </c>
      <c r="F432" s="518">
        <f t="shared" si="71"/>
        <v>1966</v>
      </c>
      <c r="G432" s="142">
        <f t="shared" si="68"/>
        <v>-25.839267548321466</v>
      </c>
      <c r="H432" s="515"/>
    </row>
    <row r="433" spans="1:8" ht="19.5" customHeight="1">
      <c r="A433" s="439" t="s">
        <v>76</v>
      </c>
      <c r="B433" s="440">
        <v>804</v>
      </c>
      <c r="C433" s="440">
        <v>804</v>
      </c>
      <c r="D433" s="440">
        <v>730</v>
      </c>
      <c r="E433" s="142">
        <f t="shared" si="70"/>
        <v>90.79601990049751</v>
      </c>
      <c r="F433" s="321">
        <v>838</v>
      </c>
      <c r="G433" s="142">
        <f t="shared" si="68"/>
        <v>-12.887828162291171</v>
      </c>
      <c r="H433" s="515"/>
    </row>
    <row r="434" spans="1:8" ht="19.5" customHeight="1">
      <c r="A434" s="439" t="s">
        <v>77</v>
      </c>
      <c r="B434" s="440">
        <v>35</v>
      </c>
      <c r="C434" s="440">
        <v>35</v>
      </c>
      <c r="D434" s="440">
        <v>21</v>
      </c>
      <c r="E434" s="142">
        <f t="shared" si="70"/>
        <v>60</v>
      </c>
      <c r="F434" s="440">
        <v>28</v>
      </c>
      <c r="G434" s="142">
        <f t="shared" si="68"/>
        <v>-25</v>
      </c>
      <c r="H434" s="515"/>
    </row>
    <row r="435" spans="1:8" ht="19.5" customHeight="1">
      <c r="A435" s="439" t="s">
        <v>78</v>
      </c>
      <c r="B435" s="440">
        <v>0</v>
      </c>
      <c r="C435" s="440">
        <v>0</v>
      </c>
      <c r="D435" s="440"/>
      <c r="E435" s="142"/>
      <c r="F435" s="440"/>
      <c r="G435" s="142"/>
      <c r="H435" s="515"/>
    </row>
    <row r="436" spans="1:8" ht="19.5" customHeight="1">
      <c r="A436" s="439" t="s">
        <v>371</v>
      </c>
      <c r="B436" s="440">
        <v>0</v>
      </c>
      <c r="C436" s="440">
        <v>0</v>
      </c>
      <c r="D436" s="440"/>
      <c r="E436" s="142"/>
      <c r="F436" s="440"/>
      <c r="G436" s="142"/>
      <c r="H436" s="515"/>
    </row>
    <row r="437" spans="1:8" ht="19.5" customHeight="1">
      <c r="A437" s="439" t="s">
        <v>372</v>
      </c>
      <c r="B437" s="440">
        <v>0</v>
      </c>
      <c r="C437" s="440">
        <v>0</v>
      </c>
      <c r="D437" s="440"/>
      <c r="E437" s="142"/>
      <c r="F437" s="440"/>
      <c r="G437" s="142"/>
      <c r="H437" s="515"/>
    </row>
    <row r="438" spans="1:8" ht="19.5" customHeight="1">
      <c r="A438" s="439" t="s">
        <v>373</v>
      </c>
      <c r="B438" s="440">
        <v>0</v>
      </c>
      <c r="C438" s="440">
        <v>0</v>
      </c>
      <c r="D438" s="440"/>
      <c r="E438" s="142"/>
      <c r="F438" s="440"/>
      <c r="G438" s="142"/>
      <c r="H438" s="515"/>
    </row>
    <row r="439" spans="1:8" ht="19.5" customHeight="1">
      <c r="A439" s="439" t="s">
        <v>374</v>
      </c>
      <c r="B439" s="440">
        <v>0</v>
      </c>
      <c r="C439" s="440">
        <v>0</v>
      </c>
      <c r="D439" s="440"/>
      <c r="E439" s="142"/>
      <c r="F439" s="322"/>
      <c r="G439" s="142"/>
      <c r="H439" s="515"/>
    </row>
    <row r="440" spans="1:8" ht="19.5" customHeight="1">
      <c r="A440" s="439" t="s">
        <v>375</v>
      </c>
      <c r="B440" s="440">
        <v>0</v>
      </c>
      <c r="C440" s="440">
        <v>0</v>
      </c>
      <c r="D440" s="440"/>
      <c r="E440" s="142"/>
      <c r="F440" s="321"/>
      <c r="G440" s="142"/>
      <c r="H440" s="515"/>
    </row>
    <row r="441" spans="1:8" ht="19.5" customHeight="1">
      <c r="A441" s="439" t="s">
        <v>376</v>
      </c>
      <c r="B441" s="440">
        <v>0</v>
      </c>
      <c r="C441" s="440">
        <v>0</v>
      </c>
      <c r="D441" s="440"/>
      <c r="E441" s="142"/>
      <c r="F441" s="321"/>
      <c r="G441" s="142"/>
      <c r="H441" s="515"/>
    </row>
    <row r="442" spans="1:8" ht="19.5" customHeight="1">
      <c r="A442" s="439" t="s">
        <v>377</v>
      </c>
      <c r="B442" s="440">
        <v>0</v>
      </c>
      <c r="C442" s="440">
        <v>0</v>
      </c>
      <c r="D442" s="440"/>
      <c r="E442" s="142"/>
      <c r="F442" s="321"/>
      <c r="G442" s="142"/>
      <c r="H442" s="515"/>
    </row>
    <row r="443" spans="1:8" ht="19.5" customHeight="1">
      <c r="A443" s="439" t="s">
        <v>378</v>
      </c>
      <c r="B443" s="440">
        <v>0</v>
      </c>
      <c r="C443" s="440">
        <v>2</v>
      </c>
      <c r="D443" s="440">
        <v>2</v>
      </c>
      <c r="E443" s="142">
        <f aca="true" t="shared" si="72" ref="E443:E448">D443/C443*100</f>
        <v>100</v>
      </c>
      <c r="F443" s="321">
        <v>42</v>
      </c>
      <c r="G443" s="142">
        <f aca="true" t="shared" si="73" ref="G443:G447">(D443-F443)/F443*100</f>
        <v>-95.23809523809523</v>
      </c>
      <c r="H443" s="515"/>
    </row>
    <row r="444" spans="1:8" ht="19.5" customHeight="1">
      <c r="A444" s="439" t="s">
        <v>379</v>
      </c>
      <c r="B444" s="440">
        <v>15</v>
      </c>
      <c r="C444" s="440">
        <v>15</v>
      </c>
      <c r="D444" s="440">
        <v>15</v>
      </c>
      <c r="E444" s="142">
        <f t="shared" si="72"/>
        <v>100</v>
      </c>
      <c r="F444" s="321"/>
      <c r="G444" s="142"/>
      <c r="H444" s="515"/>
    </row>
    <row r="445" spans="1:8" ht="19.5" customHeight="1">
      <c r="A445" s="439" t="s">
        <v>380</v>
      </c>
      <c r="B445" s="440">
        <v>0</v>
      </c>
      <c r="C445" s="440">
        <v>0</v>
      </c>
      <c r="D445" s="440"/>
      <c r="E445" s="142"/>
      <c r="F445" s="321"/>
      <c r="G445" s="142"/>
      <c r="H445" s="515"/>
    </row>
    <row r="446" spans="1:8" ht="19.5" customHeight="1">
      <c r="A446" s="439" t="s">
        <v>381</v>
      </c>
      <c r="B446" s="440">
        <v>0</v>
      </c>
      <c r="C446" s="440">
        <v>0</v>
      </c>
      <c r="D446" s="440"/>
      <c r="E446" s="142"/>
      <c r="F446" s="321">
        <v>361</v>
      </c>
      <c r="G446" s="142">
        <f t="shared" si="73"/>
        <v>-100</v>
      </c>
      <c r="H446" s="515"/>
    </row>
    <row r="447" spans="1:8" ht="19.5" customHeight="1">
      <c r="A447" s="439" t="s">
        <v>382</v>
      </c>
      <c r="B447" s="440">
        <v>3633</v>
      </c>
      <c r="C447" s="440">
        <v>843</v>
      </c>
      <c r="D447" s="440">
        <v>690</v>
      </c>
      <c r="E447" s="142">
        <f t="shared" si="72"/>
        <v>81.85053380782918</v>
      </c>
      <c r="F447" s="321">
        <v>697</v>
      </c>
      <c r="G447" s="142">
        <f t="shared" si="73"/>
        <v>-1.0043041606886656</v>
      </c>
      <c r="H447" s="515"/>
    </row>
    <row r="448" spans="1:8" ht="19.5" customHeight="1">
      <c r="A448" s="439" t="s">
        <v>383</v>
      </c>
      <c r="B448" s="440">
        <f aca="true" t="shared" si="74" ref="B448:F448">SUM(B449:B455)</f>
        <v>0</v>
      </c>
      <c r="C448" s="440">
        <v>820</v>
      </c>
      <c r="D448" s="440">
        <f t="shared" si="74"/>
        <v>820</v>
      </c>
      <c r="E448" s="142">
        <f t="shared" si="72"/>
        <v>100</v>
      </c>
      <c r="F448" s="518">
        <f t="shared" si="74"/>
        <v>0</v>
      </c>
      <c r="G448" s="142"/>
      <c r="H448" s="515"/>
    </row>
    <row r="449" spans="1:8" ht="19.5" customHeight="1">
      <c r="A449" s="439" t="s">
        <v>76</v>
      </c>
      <c r="B449" s="440">
        <v>0</v>
      </c>
      <c r="C449" s="440">
        <v>0</v>
      </c>
      <c r="D449" s="440"/>
      <c r="E449" s="142"/>
      <c r="F449" s="322"/>
      <c r="G449" s="142"/>
      <c r="H449" s="515"/>
    </row>
    <row r="450" spans="1:8" ht="19.5" customHeight="1">
      <c r="A450" s="439" t="s">
        <v>77</v>
      </c>
      <c r="B450" s="440">
        <v>0</v>
      </c>
      <c r="C450" s="440">
        <v>0</v>
      </c>
      <c r="D450" s="440"/>
      <c r="E450" s="142"/>
      <c r="F450" s="321"/>
      <c r="G450" s="142"/>
      <c r="H450" s="515"/>
    </row>
    <row r="451" spans="1:8" ht="19.5" customHeight="1">
      <c r="A451" s="439" t="s">
        <v>78</v>
      </c>
      <c r="B451" s="440">
        <v>0</v>
      </c>
      <c r="C451" s="440">
        <v>0</v>
      </c>
      <c r="D451" s="440"/>
      <c r="E451" s="142"/>
      <c r="F451" s="321"/>
      <c r="G451" s="142"/>
      <c r="H451" s="515"/>
    </row>
    <row r="452" spans="1:8" ht="19.5" customHeight="1">
      <c r="A452" s="439" t="s">
        <v>384</v>
      </c>
      <c r="B452" s="440">
        <v>0</v>
      </c>
      <c r="C452" s="440">
        <v>820</v>
      </c>
      <c r="D452" s="440">
        <v>820</v>
      </c>
      <c r="E452" s="142">
        <f aca="true" t="shared" si="75" ref="E452:E458">D452/C452*100</f>
        <v>100</v>
      </c>
      <c r="F452" s="321"/>
      <c r="G452" s="142"/>
      <c r="H452" s="515"/>
    </row>
    <row r="453" spans="1:8" ht="19.5" customHeight="1">
      <c r="A453" s="439" t="s">
        <v>385</v>
      </c>
      <c r="B453" s="440">
        <v>0</v>
      </c>
      <c r="C453" s="440">
        <v>0</v>
      </c>
      <c r="D453" s="440"/>
      <c r="E453" s="142"/>
      <c r="F453" s="321"/>
      <c r="G453" s="142"/>
      <c r="H453" s="515"/>
    </row>
    <row r="454" spans="1:8" ht="19.5" customHeight="1">
      <c r="A454" s="439" t="s">
        <v>386</v>
      </c>
      <c r="B454" s="440">
        <v>0</v>
      </c>
      <c r="C454" s="440">
        <v>0</v>
      </c>
      <c r="D454" s="440"/>
      <c r="E454" s="142"/>
      <c r="F454" s="321"/>
      <c r="G454" s="142"/>
      <c r="H454" s="515"/>
    </row>
    <row r="455" spans="1:8" ht="19.5" customHeight="1">
      <c r="A455" s="439" t="s">
        <v>387</v>
      </c>
      <c r="B455" s="440">
        <v>0</v>
      </c>
      <c r="C455" s="440">
        <v>0</v>
      </c>
      <c r="D455" s="440"/>
      <c r="E455" s="142"/>
      <c r="F455" s="321"/>
      <c r="G455" s="142"/>
      <c r="H455" s="515"/>
    </row>
    <row r="456" spans="1:8" ht="19.5" customHeight="1">
      <c r="A456" s="439" t="s">
        <v>388</v>
      </c>
      <c r="B456" s="440">
        <f aca="true" t="shared" si="76" ref="B456:F456">SUM(B457:B466)</f>
        <v>82</v>
      </c>
      <c r="C456" s="440">
        <v>102</v>
      </c>
      <c r="D456" s="440">
        <f t="shared" si="76"/>
        <v>107</v>
      </c>
      <c r="E456" s="142">
        <f t="shared" si="75"/>
        <v>104.90196078431373</v>
      </c>
      <c r="F456" s="518">
        <f t="shared" si="76"/>
        <v>75</v>
      </c>
      <c r="G456" s="142">
        <f aca="true" t="shared" si="77" ref="G456:G458">(D456-F456)/F456*100</f>
        <v>42.66666666666667</v>
      </c>
      <c r="H456" s="515"/>
    </row>
    <row r="457" spans="1:8" ht="19.5" customHeight="1">
      <c r="A457" s="439" t="s">
        <v>76</v>
      </c>
      <c r="B457" s="440">
        <v>66</v>
      </c>
      <c r="C457" s="440">
        <v>66</v>
      </c>
      <c r="D457" s="440">
        <v>73</v>
      </c>
      <c r="E457" s="142">
        <f t="shared" si="75"/>
        <v>110.6060606060606</v>
      </c>
      <c r="F457" s="321">
        <v>70</v>
      </c>
      <c r="G457" s="142">
        <f t="shared" si="77"/>
        <v>4.285714285714286</v>
      </c>
      <c r="H457" s="515"/>
    </row>
    <row r="458" spans="1:8" ht="19.5" customHeight="1">
      <c r="A458" s="439" t="s">
        <v>77</v>
      </c>
      <c r="B458" s="440">
        <v>1</v>
      </c>
      <c r="C458" s="440">
        <v>1</v>
      </c>
      <c r="D458" s="440">
        <v>1</v>
      </c>
      <c r="E458" s="142">
        <f t="shared" si="75"/>
        <v>100</v>
      </c>
      <c r="F458" s="321">
        <v>3</v>
      </c>
      <c r="G458" s="142">
        <f t="shared" si="77"/>
        <v>-66.66666666666666</v>
      </c>
      <c r="H458" s="515"/>
    </row>
    <row r="459" spans="1:8" ht="19.5" customHeight="1">
      <c r="A459" s="439" t="s">
        <v>78</v>
      </c>
      <c r="B459" s="440">
        <v>0</v>
      </c>
      <c r="C459" s="440">
        <v>0</v>
      </c>
      <c r="D459" s="440"/>
      <c r="E459" s="142"/>
      <c r="F459" s="321"/>
      <c r="G459" s="142"/>
      <c r="H459" s="515"/>
    </row>
    <row r="460" spans="1:8" ht="19.5" customHeight="1">
      <c r="A460" s="439" t="s">
        <v>389</v>
      </c>
      <c r="B460" s="440">
        <v>0</v>
      </c>
      <c r="C460" s="440">
        <v>0</v>
      </c>
      <c r="D460" s="440"/>
      <c r="E460" s="142"/>
      <c r="F460" s="321"/>
      <c r="G460" s="142"/>
      <c r="H460" s="515"/>
    </row>
    <row r="461" spans="1:8" ht="19.5" customHeight="1">
      <c r="A461" s="439" t="s">
        <v>390</v>
      </c>
      <c r="B461" s="440">
        <v>0</v>
      </c>
      <c r="C461" s="440">
        <v>0</v>
      </c>
      <c r="D461" s="440"/>
      <c r="E461" s="142"/>
      <c r="F461" s="321"/>
      <c r="G461" s="142"/>
      <c r="H461" s="515"/>
    </row>
    <row r="462" spans="1:8" ht="19.5" customHeight="1">
      <c r="A462" s="439" t="s">
        <v>391</v>
      </c>
      <c r="B462" s="440">
        <v>0</v>
      </c>
      <c r="C462" s="440">
        <v>0</v>
      </c>
      <c r="D462" s="440"/>
      <c r="E462" s="142"/>
      <c r="F462" s="321"/>
      <c r="G462" s="142"/>
      <c r="H462" s="515"/>
    </row>
    <row r="463" spans="1:8" ht="19.5" customHeight="1">
      <c r="A463" s="439" t="s">
        <v>392</v>
      </c>
      <c r="B463" s="440">
        <v>0</v>
      </c>
      <c r="C463" s="440">
        <v>0</v>
      </c>
      <c r="D463" s="440"/>
      <c r="E463" s="142"/>
      <c r="F463" s="321"/>
      <c r="G463" s="142"/>
      <c r="H463" s="515"/>
    </row>
    <row r="464" spans="1:8" ht="19.5" customHeight="1">
      <c r="A464" s="439" t="s">
        <v>393</v>
      </c>
      <c r="B464" s="440">
        <v>10</v>
      </c>
      <c r="C464" s="440">
        <v>30</v>
      </c>
      <c r="D464" s="440">
        <v>33</v>
      </c>
      <c r="E464" s="142">
        <f>D464/C464*100</f>
        <v>110.00000000000001</v>
      </c>
      <c r="F464" s="321"/>
      <c r="G464" s="142"/>
      <c r="H464" s="515"/>
    </row>
    <row r="465" spans="1:8" ht="19.5" customHeight="1">
      <c r="A465" s="439" t="s">
        <v>394</v>
      </c>
      <c r="B465" s="440">
        <v>0</v>
      </c>
      <c r="C465" s="440">
        <v>0</v>
      </c>
      <c r="D465" s="440"/>
      <c r="E465" s="142"/>
      <c r="F465" s="321"/>
      <c r="G465" s="142"/>
      <c r="H465" s="515"/>
    </row>
    <row r="466" spans="1:8" ht="19.5" customHeight="1">
      <c r="A466" s="439" t="s">
        <v>395</v>
      </c>
      <c r="B466" s="440">
        <v>5</v>
      </c>
      <c r="C466" s="440">
        <v>5</v>
      </c>
      <c r="D466" s="440"/>
      <c r="E466" s="142">
        <f>D466/C466*100</f>
        <v>0</v>
      </c>
      <c r="F466" s="321">
        <v>2</v>
      </c>
      <c r="G466" s="142">
        <f>(D466-F466)/F466*100</f>
        <v>-100</v>
      </c>
      <c r="H466" s="515"/>
    </row>
    <row r="467" spans="1:8" ht="19.5" customHeight="1">
      <c r="A467" s="439" t="s">
        <v>396</v>
      </c>
      <c r="B467" s="440">
        <v>0</v>
      </c>
      <c r="C467" s="440">
        <v>0</v>
      </c>
      <c r="D467" s="440">
        <f>SUM(D468:D475)</f>
        <v>10</v>
      </c>
      <c r="E467" s="142"/>
      <c r="F467" s="518">
        <f>SUM(F468:F475)</f>
        <v>10</v>
      </c>
      <c r="G467" s="142">
        <f>(D467-F467)/F467*100</f>
        <v>0</v>
      </c>
      <c r="H467" s="515"/>
    </row>
    <row r="468" spans="1:8" ht="19.5" customHeight="1">
      <c r="A468" s="439" t="s">
        <v>76</v>
      </c>
      <c r="B468" s="440">
        <v>0</v>
      </c>
      <c r="C468" s="440">
        <v>0</v>
      </c>
      <c r="D468" s="440"/>
      <c r="E468" s="142"/>
      <c r="F468" s="321"/>
      <c r="G468" s="142"/>
      <c r="H468" s="515"/>
    </row>
    <row r="469" spans="1:8" ht="19.5" customHeight="1">
      <c r="A469" s="439" t="s">
        <v>77</v>
      </c>
      <c r="B469" s="440">
        <v>0</v>
      </c>
      <c r="C469" s="440">
        <v>0</v>
      </c>
      <c r="D469" s="440"/>
      <c r="E469" s="142"/>
      <c r="F469" s="321"/>
      <c r="G469" s="142"/>
      <c r="H469" s="515"/>
    </row>
    <row r="470" spans="1:8" ht="19.5" customHeight="1">
      <c r="A470" s="439" t="s">
        <v>78</v>
      </c>
      <c r="B470" s="440">
        <v>0</v>
      </c>
      <c r="C470" s="440">
        <v>0</v>
      </c>
      <c r="D470" s="440"/>
      <c r="E470" s="142"/>
      <c r="F470" s="321"/>
      <c r="G470" s="142"/>
      <c r="H470" s="515"/>
    </row>
    <row r="471" spans="1:8" ht="19.5" customHeight="1">
      <c r="A471" s="439" t="s">
        <v>397</v>
      </c>
      <c r="B471" s="440">
        <v>0</v>
      </c>
      <c r="C471" s="440">
        <v>0</v>
      </c>
      <c r="D471" s="440"/>
      <c r="E471" s="142"/>
      <c r="F471" s="321"/>
      <c r="G471" s="142"/>
      <c r="H471" s="515"/>
    </row>
    <row r="472" spans="1:8" ht="19.5" customHeight="1">
      <c r="A472" s="439" t="s">
        <v>398</v>
      </c>
      <c r="B472" s="440">
        <v>0</v>
      </c>
      <c r="C472" s="440">
        <v>0</v>
      </c>
      <c r="D472" s="440"/>
      <c r="E472" s="142"/>
      <c r="F472" s="321"/>
      <c r="G472" s="142"/>
      <c r="H472" s="515"/>
    </row>
    <row r="473" spans="1:8" ht="19.5" customHeight="1">
      <c r="A473" s="439" t="s">
        <v>399</v>
      </c>
      <c r="B473" s="440">
        <v>0</v>
      </c>
      <c r="C473" s="440">
        <v>0</v>
      </c>
      <c r="D473" s="440"/>
      <c r="E473" s="142"/>
      <c r="F473" s="321"/>
      <c r="G473" s="142"/>
      <c r="H473" s="515"/>
    </row>
    <row r="474" spans="1:8" ht="19.5" customHeight="1">
      <c r="A474" s="439" t="s">
        <v>400</v>
      </c>
      <c r="B474" s="440">
        <v>0</v>
      </c>
      <c r="C474" s="440">
        <v>0</v>
      </c>
      <c r="D474" s="440">
        <v>5</v>
      </c>
      <c r="E474" s="142"/>
      <c r="F474" s="321">
        <v>5</v>
      </c>
      <c r="G474" s="142">
        <f aca="true" t="shared" si="78" ref="G474:G477">(D474-F474)/F474*100</f>
        <v>0</v>
      </c>
      <c r="H474" s="515"/>
    </row>
    <row r="475" spans="1:8" ht="19.5" customHeight="1">
      <c r="A475" s="439" t="s">
        <v>401</v>
      </c>
      <c r="B475" s="440">
        <v>0</v>
      </c>
      <c r="C475" s="440">
        <v>0</v>
      </c>
      <c r="D475" s="440">
        <v>5</v>
      </c>
      <c r="E475" s="142"/>
      <c r="F475" s="321">
        <v>5</v>
      </c>
      <c r="G475" s="142">
        <f t="shared" si="78"/>
        <v>0</v>
      </c>
      <c r="H475" s="515"/>
    </row>
    <row r="476" spans="1:8" ht="19.5" customHeight="1">
      <c r="A476" s="439" t="s">
        <v>402</v>
      </c>
      <c r="B476" s="440">
        <v>6</v>
      </c>
      <c r="C476" s="440">
        <v>218</v>
      </c>
      <c r="D476" s="440">
        <f>SUM(D477:D482)</f>
        <v>366</v>
      </c>
      <c r="E476" s="142">
        <f>D476/C476*100</f>
        <v>167.88990825688072</v>
      </c>
      <c r="F476" s="518">
        <f>SUM(F477:F482)</f>
        <v>373</v>
      </c>
      <c r="G476" s="142">
        <f t="shared" si="78"/>
        <v>-1.876675603217158</v>
      </c>
      <c r="H476" s="515"/>
    </row>
    <row r="477" spans="1:8" ht="19.5" customHeight="1">
      <c r="A477" s="439" t="s">
        <v>76</v>
      </c>
      <c r="B477" s="440">
        <v>6</v>
      </c>
      <c r="C477" s="440">
        <v>6</v>
      </c>
      <c r="D477" s="440"/>
      <c r="E477" s="142">
        <f>D477/C477*100</f>
        <v>0</v>
      </c>
      <c r="F477" s="321">
        <v>12</v>
      </c>
      <c r="G477" s="142">
        <f t="shared" si="78"/>
        <v>-100</v>
      </c>
      <c r="H477" s="515"/>
    </row>
    <row r="478" spans="1:8" ht="19.5" customHeight="1">
      <c r="A478" s="439" t="s">
        <v>77</v>
      </c>
      <c r="B478" s="440">
        <v>0</v>
      </c>
      <c r="C478" s="440">
        <v>0</v>
      </c>
      <c r="D478" s="440"/>
      <c r="E478" s="142"/>
      <c r="F478" s="321"/>
      <c r="G478" s="142"/>
      <c r="H478" s="515"/>
    </row>
    <row r="479" spans="1:8" ht="19.5" customHeight="1">
      <c r="A479" s="439" t="s">
        <v>78</v>
      </c>
      <c r="B479" s="440">
        <v>0</v>
      </c>
      <c r="C479" s="440">
        <v>0</v>
      </c>
      <c r="D479" s="440"/>
      <c r="E479" s="142"/>
      <c r="F479" s="321"/>
      <c r="G479" s="142"/>
      <c r="H479" s="515"/>
    </row>
    <row r="480" spans="1:8" ht="19.5" customHeight="1">
      <c r="A480" s="439" t="s">
        <v>403</v>
      </c>
      <c r="B480" s="440">
        <v>0</v>
      </c>
      <c r="C480" s="440">
        <v>0</v>
      </c>
      <c r="D480" s="440"/>
      <c r="E480" s="142"/>
      <c r="F480" s="321"/>
      <c r="G480" s="142"/>
      <c r="H480" s="515"/>
    </row>
    <row r="481" spans="1:8" ht="19.5" customHeight="1">
      <c r="A481" s="439" t="s">
        <v>404</v>
      </c>
      <c r="B481" s="440">
        <v>0</v>
      </c>
      <c r="C481" s="440">
        <v>0</v>
      </c>
      <c r="D481" s="440"/>
      <c r="E481" s="142"/>
      <c r="F481" s="321">
        <v>300</v>
      </c>
      <c r="G481" s="142">
        <f aca="true" t="shared" si="79" ref="G481:G484">(D481-F481)/F481*100</f>
        <v>-100</v>
      </c>
      <c r="H481" s="515"/>
    </row>
    <row r="482" spans="1:8" ht="19.5" customHeight="1">
      <c r="A482" s="439" t="s">
        <v>405</v>
      </c>
      <c r="B482" s="440">
        <v>0</v>
      </c>
      <c r="C482" s="440">
        <v>212</v>
      </c>
      <c r="D482" s="440">
        <v>366</v>
      </c>
      <c r="E482" s="142">
        <f aca="true" t="shared" si="80" ref="E482:E484">D482/C482*100</f>
        <v>172.64150943396226</v>
      </c>
      <c r="F482" s="321">
        <v>61</v>
      </c>
      <c r="G482" s="142">
        <f t="shared" si="79"/>
        <v>500</v>
      </c>
      <c r="H482" s="515"/>
    </row>
    <row r="483" spans="1:8" ht="19.5" customHeight="1">
      <c r="A483" s="439" t="s">
        <v>406</v>
      </c>
      <c r="B483" s="440">
        <v>65</v>
      </c>
      <c r="C483" s="440">
        <v>120</v>
      </c>
      <c r="D483" s="440">
        <f>SUM(D484:D486)</f>
        <v>551</v>
      </c>
      <c r="E483" s="142">
        <f t="shared" si="80"/>
        <v>459.1666666666667</v>
      </c>
      <c r="F483" s="518">
        <f>SUM(F484:F486)</f>
        <v>766</v>
      </c>
      <c r="G483" s="142">
        <f t="shared" si="79"/>
        <v>-28.067885117493475</v>
      </c>
      <c r="H483" s="515"/>
    </row>
    <row r="484" spans="1:8" ht="19.5" customHeight="1">
      <c r="A484" s="439" t="s">
        <v>407</v>
      </c>
      <c r="B484" s="440">
        <v>0</v>
      </c>
      <c r="C484" s="440">
        <v>2</v>
      </c>
      <c r="D484" s="440">
        <v>2</v>
      </c>
      <c r="E484" s="142">
        <f t="shared" si="80"/>
        <v>100</v>
      </c>
      <c r="F484" s="321">
        <v>30</v>
      </c>
      <c r="G484" s="142">
        <f t="shared" si="79"/>
        <v>-93.33333333333333</v>
      </c>
      <c r="H484" s="515"/>
    </row>
    <row r="485" spans="1:8" ht="19.5" customHeight="1">
      <c r="A485" s="439" t="s">
        <v>408</v>
      </c>
      <c r="B485" s="440">
        <v>0</v>
      </c>
      <c r="C485" s="440">
        <v>0</v>
      </c>
      <c r="D485" s="440"/>
      <c r="E485" s="142"/>
      <c r="F485" s="321"/>
      <c r="G485" s="142"/>
      <c r="H485" s="515"/>
    </row>
    <row r="486" spans="1:8" ht="19.5" customHeight="1">
      <c r="A486" s="439" t="s">
        <v>409</v>
      </c>
      <c r="B486" s="440">
        <v>65</v>
      </c>
      <c r="C486" s="440">
        <v>118</v>
      </c>
      <c r="D486" s="440">
        <v>549</v>
      </c>
      <c r="E486" s="142">
        <f aca="true" t="shared" si="81" ref="E486:E490">D486/C486*100</f>
        <v>465.2542372881355</v>
      </c>
      <c r="F486" s="321">
        <v>736</v>
      </c>
      <c r="G486" s="142">
        <f aca="true" t="shared" si="82" ref="G486:G490">(D486-F486)/F486*100</f>
        <v>-25.407608695652172</v>
      </c>
      <c r="H486" s="515"/>
    </row>
    <row r="487" spans="1:8" ht="19.5" customHeight="1">
      <c r="A487" s="439" t="s">
        <v>410</v>
      </c>
      <c r="B487" s="440">
        <v>10314</v>
      </c>
      <c r="C487" s="440">
        <v>22916</v>
      </c>
      <c r="D487" s="440">
        <f>D488+D502+D510+D513+D522+D526+D536+D544+D551+D559+D568+D573+D576+D579+D582+D585+D588+D592+D597+D605</f>
        <v>19596</v>
      </c>
      <c r="E487" s="142">
        <f t="shared" si="81"/>
        <v>85.51230581253273</v>
      </c>
      <c r="F487" s="440">
        <f>F488+F502+F510+F513+F522+F526+F536+F544+F551+F559+F568+F573+F576+F579+F582+F585+F588+F592+F597+F605</f>
        <v>19518</v>
      </c>
      <c r="G487" s="142">
        <f t="shared" si="82"/>
        <v>0.3996311097448509</v>
      </c>
      <c r="H487" s="515"/>
    </row>
    <row r="488" spans="1:8" ht="19.5" customHeight="1">
      <c r="A488" s="439" t="s">
        <v>411</v>
      </c>
      <c r="B488" s="440">
        <v>1332</v>
      </c>
      <c r="C488" s="440">
        <v>1332</v>
      </c>
      <c r="D488" s="440">
        <f>SUM(D489:D501)</f>
        <v>1524</v>
      </c>
      <c r="E488" s="142">
        <f t="shared" si="81"/>
        <v>114.41441441441442</v>
      </c>
      <c r="F488" s="440">
        <f>SUM(F489:F501)</f>
        <v>1290</v>
      </c>
      <c r="G488" s="142">
        <f t="shared" si="82"/>
        <v>18.13953488372093</v>
      </c>
      <c r="H488" s="515"/>
    </row>
    <row r="489" spans="1:8" ht="19.5" customHeight="1">
      <c r="A489" s="439" t="s">
        <v>76</v>
      </c>
      <c r="B489" s="440">
        <v>1187</v>
      </c>
      <c r="C489" s="440">
        <v>1187</v>
      </c>
      <c r="D489" s="440">
        <v>1158</v>
      </c>
      <c r="E489" s="142">
        <f t="shared" si="81"/>
        <v>97.55686604886267</v>
      </c>
      <c r="F489" s="321">
        <v>1280</v>
      </c>
      <c r="G489" s="142">
        <f t="shared" si="82"/>
        <v>-9.53125</v>
      </c>
      <c r="H489" s="515"/>
    </row>
    <row r="490" spans="1:8" ht="19.5" customHeight="1">
      <c r="A490" s="439" t="s">
        <v>77</v>
      </c>
      <c r="B490" s="440">
        <v>53</v>
      </c>
      <c r="C490" s="440">
        <v>53</v>
      </c>
      <c r="D490" s="440"/>
      <c r="E490" s="142">
        <f t="shared" si="81"/>
        <v>0</v>
      </c>
      <c r="F490" s="321">
        <v>10</v>
      </c>
      <c r="G490" s="142">
        <f t="shared" si="82"/>
        <v>-100</v>
      </c>
      <c r="H490" s="515"/>
    </row>
    <row r="491" spans="1:8" ht="19.5" customHeight="1">
      <c r="A491" s="439" t="s">
        <v>78</v>
      </c>
      <c r="B491" s="440">
        <v>0</v>
      </c>
      <c r="C491" s="440">
        <v>0</v>
      </c>
      <c r="D491" s="440"/>
      <c r="E491" s="142"/>
      <c r="F491" s="321"/>
      <c r="G491" s="142"/>
      <c r="H491" s="515"/>
    </row>
    <row r="492" spans="1:8" ht="19.5" customHeight="1">
      <c r="A492" s="439" t="s">
        <v>412</v>
      </c>
      <c r="B492" s="440">
        <v>0</v>
      </c>
      <c r="C492" s="440">
        <v>0</v>
      </c>
      <c r="D492" s="440"/>
      <c r="E492" s="142"/>
      <c r="F492" s="321"/>
      <c r="G492" s="142"/>
      <c r="H492" s="515"/>
    </row>
    <row r="493" spans="1:8" ht="19.5" customHeight="1">
      <c r="A493" s="439" t="s">
        <v>413</v>
      </c>
      <c r="B493" s="440">
        <v>5</v>
      </c>
      <c r="C493" s="440">
        <v>5</v>
      </c>
      <c r="D493" s="440">
        <v>6</v>
      </c>
      <c r="E493" s="142">
        <f>D493/C493*100</f>
        <v>120</v>
      </c>
      <c r="F493" s="321"/>
      <c r="G493" s="142"/>
      <c r="H493" s="515"/>
    </row>
    <row r="494" spans="1:8" ht="19.5" customHeight="1">
      <c r="A494" s="439" t="s">
        <v>414</v>
      </c>
      <c r="B494" s="440">
        <v>5</v>
      </c>
      <c r="C494" s="440">
        <v>5</v>
      </c>
      <c r="D494" s="440">
        <v>5</v>
      </c>
      <c r="E494" s="142">
        <f>D494/C494*100</f>
        <v>100</v>
      </c>
      <c r="F494" s="321"/>
      <c r="G494" s="142"/>
      <c r="H494" s="515"/>
    </row>
    <row r="495" spans="1:8" ht="19.5" customHeight="1">
      <c r="A495" s="439" t="s">
        <v>415</v>
      </c>
      <c r="B495" s="440">
        <v>0</v>
      </c>
      <c r="C495" s="440">
        <v>0</v>
      </c>
      <c r="D495" s="440">
        <v>2</v>
      </c>
      <c r="E495" s="142"/>
      <c r="F495" s="321"/>
      <c r="G495" s="142"/>
      <c r="H495" s="515"/>
    </row>
    <row r="496" spans="1:8" ht="19.5" customHeight="1">
      <c r="A496" s="439" t="s">
        <v>118</v>
      </c>
      <c r="B496" s="440">
        <v>0</v>
      </c>
      <c r="C496" s="440">
        <v>0</v>
      </c>
      <c r="D496" s="440"/>
      <c r="E496" s="142"/>
      <c r="F496" s="321"/>
      <c r="G496" s="142"/>
      <c r="H496" s="515"/>
    </row>
    <row r="497" spans="1:8" ht="19.5" customHeight="1">
      <c r="A497" s="439" t="s">
        <v>416</v>
      </c>
      <c r="B497" s="440">
        <v>0</v>
      </c>
      <c r="C497" s="440">
        <v>0</v>
      </c>
      <c r="D497" s="440">
        <v>9</v>
      </c>
      <c r="E497" s="142"/>
      <c r="F497" s="321"/>
      <c r="G497" s="142"/>
      <c r="H497" s="515"/>
    </row>
    <row r="498" spans="1:8" ht="19.5" customHeight="1">
      <c r="A498" s="439" t="s">
        <v>417</v>
      </c>
      <c r="B498" s="440">
        <v>0</v>
      </c>
      <c r="C498" s="440">
        <v>0</v>
      </c>
      <c r="D498" s="440">
        <v>2</v>
      </c>
      <c r="E498" s="142"/>
      <c r="F498" s="321"/>
      <c r="G498" s="142"/>
      <c r="H498" s="515"/>
    </row>
    <row r="499" spans="1:8" ht="19.5" customHeight="1">
      <c r="A499" s="439" t="s">
        <v>418</v>
      </c>
      <c r="B499" s="440">
        <v>0</v>
      </c>
      <c r="C499" s="440">
        <v>0</v>
      </c>
      <c r="D499" s="440"/>
      <c r="E499" s="142"/>
      <c r="F499" s="321"/>
      <c r="G499" s="142"/>
      <c r="H499" s="515"/>
    </row>
    <row r="500" spans="1:8" ht="19.5" customHeight="1">
      <c r="A500" s="439" t="s">
        <v>419</v>
      </c>
      <c r="B500" s="440">
        <v>0</v>
      </c>
      <c r="C500" s="440">
        <v>0</v>
      </c>
      <c r="D500" s="440">
        <v>4</v>
      </c>
      <c r="E500" s="142"/>
      <c r="F500" s="321"/>
      <c r="G500" s="142"/>
      <c r="H500" s="515"/>
    </row>
    <row r="501" spans="1:8" ht="19.5" customHeight="1">
      <c r="A501" s="439" t="s">
        <v>420</v>
      </c>
      <c r="B501" s="440">
        <v>82</v>
      </c>
      <c r="C501" s="440">
        <v>82</v>
      </c>
      <c r="D501" s="440">
        <v>338</v>
      </c>
      <c r="E501" s="142">
        <f aca="true" t="shared" si="83" ref="E501:E504">D501/C501*100</f>
        <v>412.1951219512195</v>
      </c>
      <c r="F501" s="321"/>
      <c r="G501" s="142"/>
      <c r="H501" s="515"/>
    </row>
    <row r="502" spans="1:8" ht="19.5" customHeight="1">
      <c r="A502" s="439" t="s">
        <v>421</v>
      </c>
      <c r="B502" s="440">
        <v>447</v>
      </c>
      <c r="C502" s="440">
        <v>451</v>
      </c>
      <c r="D502" s="440">
        <f>SUM(D503:D509)</f>
        <v>561</v>
      </c>
      <c r="E502" s="142">
        <f t="shared" si="83"/>
        <v>124.39024390243902</v>
      </c>
      <c r="F502" s="518">
        <f>SUM(F503:F509)</f>
        <v>379</v>
      </c>
      <c r="G502" s="142">
        <f aca="true" t="shared" si="84" ref="G502:G504">(D502-F502)/F502*100</f>
        <v>48.02110817941953</v>
      </c>
      <c r="H502" s="515"/>
    </row>
    <row r="503" spans="1:8" ht="19.5" customHeight="1">
      <c r="A503" s="439" t="s">
        <v>76</v>
      </c>
      <c r="B503" s="440">
        <v>289</v>
      </c>
      <c r="C503" s="440">
        <v>289</v>
      </c>
      <c r="D503" s="440">
        <v>315</v>
      </c>
      <c r="E503" s="142">
        <f t="shared" si="83"/>
        <v>108.99653979238755</v>
      </c>
      <c r="F503" s="321">
        <v>323</v>
      </c>
      <c r="G503" s="142">
        <f t="shared" si="84"/>
        <v>-2.476780185758514</v>
      </c>
      <c r="H503" s="515"/>
    </row>
    <row r="504" spans="1:8" ht="19.5" customHeight="1">
      <c r="A504" s="439" t="s">
        <v>77</v>
      </c>
      <c r="B504" s="440">
        <v>8</v>
      </c>
      <c r="C504" s="440">
        <v>8</v>
      </c>
      <c r="D504" s="440">
        <v>21</v>
      </c>
      <c r="E504" s="142">
        <f t="shared" si="83"/>
        <v>262.5</v>
      </c>
      <c r="F504" s="321">
        <v>21</v>
      </c>
      <c r="G504" s="142">
        <f t="shared" si="84"/>
        <v>0</v>
      </c>
      <c r="H504" s="515"/>
    </row>
    <row r="505" spans="1:8" ht="19.5" customHeight="1">
      <c r="A505" s="439" t="s">
        <v>78</v>
      </c>
      <c r="B505" s="440">
        <v>0</v>
      </c>
      <c r="C505" s="440">
        <v>0</v>
      </c>
      <c r="D505" s="440"/>
      <c r="E505" s="142"/>
      <c r="F505" s="321"/>
      <c r="G505" s="142"/>
      <c r="H505" s="515"/>
    </row>
    <row r="506" spans="1:8" ht="19.5" customHeight="1">
      <c r="A506" s="439" t="s">
        <v>422</v>
      </c>
      <c r="B506" s="440">
        <v>0</v>
      </c>
      <c r="C506" s="440">
        <v>0</v>
      </c>
      <c r="D506" s="440"/>
      <c r="E506" s="142"/>
      <c r="F506" s="321"/>
      <c r="G506" s="142"/>
      <c r="H506" s="515"/>
    </row>
    <row r="507" spans="1:8" ht="19.5" customHeight="1">
      <c r="A507" s="439" t="s">
        <v>423</v>
      </c>
      <c r="B507" s="440">
        <v>150</v>
      </c>
      <c r="C507" s="440">
        <v>150</v>
      </c>
      <c r="D507" s="440">
        <v>225</v>
      </c>
      <c r="E507" s="142">
        <f>D507/C507*100</f>
        <v>150</v>
      </c>
      <c r="F507" s="321"/>
      <c r="G507" s="142"/>
      <c r="H507" s="515"/>
    </row>
    <row r="508" spans="1:8" ht="19.5" customHeight="1">
      <c r="A508" s="439" t="s">
        <v>424</v>
      </c>
      <c r="B508" s="440">
        <v>0</v>
      </c>
      <c r="C508" s="440">
        <v>0</v>
      </c>
      <c r="D508" s="440"/>
      <c r="E508" s="142"/>
      <c r="F508" s="321">
        <v>20</v>
      </c>
      <c r="G508" s="142">
        <f aca="true" t="shared" si="85" ref="G508:G514">(D508-F508)/F508*100</f>
        <v>-100</v>
      </c>
      <c r="H508" s="515"/>
    </row>
    <row r="509" spans="1:8" ht="19.5" customHeight="1">
      <c r="A509" s="439" t="s">
        <v>425</v>
      </c>
      <c r="B509" s="440">
        <v>0</v>
      </c>
      <c r="C509" s="440">
        <v>4</v>
      </c>
      <c r="D509" s="440"/>
      <c r="E509" s="142">
        <f aca="true" t="shared" si="86" ref="E509:E516">D509/C509*100</f>
        <v>0</v>
      </c>
      <c r="F509" s="321">
        <v>15</v>
      </c>
      <c r="G509" s="142">
        <f t="shared" si="85"/>
        <v>-100</v>
      </c>
      <c r="H509" s="515"/>
    </row>
    <row r="510" spans="1:8" ht="19.5" customHeight="1">
      <c r="A510" s="439" t="s">
        <v>426</v>
      </c>
      <c r="B510" s="440">
        <v>0</v>
      </c>
      <c r="C510" s="440">
        <v>0</v>
      </c>
      <c r="D510" s="440">
        <f>SUM(D511:D512)</f>
        <v>0</v>
      </c>
      <c r="E510" s="142"/>
      <c r="F510" s="518">
        <f>SUM(F511:F512)</f>
        <v>0</v>
      </c>
      <c r="G510" s="142"/>
      <c r="H510" s="515"/>
    </row>
    <row r="511" spans="1:8" ht="19.5" customHeight="1">
      <c r="A511" s="439" t="s">
        <v>427</v>
      </c>
      <c r="B511" s="440">
        <v>0</v>
      </c>
      <c r="C511" s="440">
        <v>0</v>
      </c>
      <c r="D511" s="440"/>
      <c r="E511" s="142"/>
      <c r="F511" s="321"/>
      <c r="G511" s="142"/>
      <c r="H511" s="515"/>
    </row>
    <row r="512" spans="1:8" ht="19.5" customHeight="1">
      <c r="A512" s="439" t="s">
        <v>428</v>
      </c>
      <c r="B512" s="440">
        <v>0</v>
      </c>
      <c r="C512" s="440">
        <v>0</v>
      </c>
      <c r="D512" s="440"/>
      <c r="E512" s="142"/>
      <c r="F512" s="321"/>
      <c r="G512" s="142"/>
      <c r="H512" s="515"/>
    </row>
    <row r="513" spans="1:8" ht="19.5" customHeight="1">
      <c r="A513" s="439" t="s">
        <v>429</v>
      </c>
      <c r="B513" s="440">
        <v>7410</v>
      </c>
      <c r="C513" s="440">
        <v>7548</v>
      </c>
      <c r="D513" s="440">
        <f>SUM(D514:D521)</f>
        <v>3636</v>
      </c>
      <c r="E513" s="142">
        <f t="shared" si="86"/>
        <v>48.171701112877585</v>
      </c>
      <c r="F513" s="518">
        <f>SUM(F514:F521)</f>
        <v>4463</v>
      </c>
      <c r="G513" s="142">
        <f t="shared" si="85"/>
        <v>-18.530136679363657</v>
      </c>
      <c r="H513" s="515"/>
    </row>
    <row r="514" spans="1:8" ht="19.5" customHeight="1">
      <c r="A514" s="439" t="s">
        <v>430</v>
      </c>
      <c r="B514" s="440">
        <v>854</v>
      </c>
      <c r="C514" s="440">
        <v>854</v>
      </c>
      <c r="D514" s="440">
        <v>12</v>
      </c>
      <c r="E514" s="142">
        <f t="shared" si="86"/>
        <v>1.405152224824356</v>
      </c>
      <c r="F514" s="321">
        <v>8</v>
      </c>
      <c r="G514" s="142">
        <f t="shared" si="85"/>
        <v>50</v>
      </c>
      <c r="H514" s="515"/>
    </row>
    <row r="515" spans="1:8" ht="19.5" customHeight="1">
      <c r="A515" s="439" t="s">
        <v>431</v>
      </c>
      <c r="B515" s="440">
        <v>11</v>
      </c>
      <c r="C515" s="440">
        <v>149</v>
      </c>
      <c r="D515" s="440"/>
      <c r="E515" s="142">
        <f t="shared" si="86"/>
        <v>0</v>
      </c>
      <c r="F515" s="321"/>
      <c r="G515" s="142"/>
      <c r="H515" s="515"/>
    </row>
    <row r="516" spans="1:8" ht="19.5" customHeight="1">
      <c r="A516" s="439" t="s">
        <v>432</v>
      </c>
      <c r="B516" s="440">
        <v>1020</v>
      </c>
      <c r="C516" s="440">
        <v>1020</v>
      </c>
      <c r="D516" s="440"/>
      <c r="E516" s="142">
        <f t="shared" si="86"/>
        <v>0</v>
      </c>
      <c r="F516" s="321"/>
      <c r="G516" s="142"/>
      <c r="H516" s="515"/>
    </row>
    <row r="517" spans="1:8" ht="19.5" customHeight="1">
      <c r="A517" s="439" t="s">
        <v>433</v>
      </c>
      <c r="B517" s="440">
        <v>0</v>
      </c>
      <c r="C517" s="440">
        <v>0</v>
      </c>
      <c r="D517" s="440"/>
      <c r="E517" s="142"/>
      <c r="F517" s="321"/>
      <c r="G517" s="142"/>
      <c r="H517" s="515"/>
    </row>
    <row r="518" spans="1:8" ht="19.5" customHeight="1">
      <c r="A518" s="439" t="s">
        <v>434</v>
      </c>
      <c r="B518" s="440">
        <v>5210</v>
      </c>
      <c r="C518" s="440">
        <v>5210</v>
      </c>
      <c r="D518" s="440">
        <v>3389</v>
      </c>
      <c r="E518" s="142">
        <f aca="true" t="shared" si="87" ref="E518:E522">D518/C518*100</f>
        <v>65.04798464491363</v>
      </c>
      <c r="F518" s="321">
        <v>3994</v>
      </c>
      <c r="G518" s="142">
        <f aca="true" t="shared" si="88" ref="G518:G581">(D518-F518)/F518*100</f>
        <v>-15.14772158237356</v>
      </c>
      <c r="H518" s="515"/>
    </row>
    <row r="519" spans="1:8" ht="19.5" customHeight="1">
      <c r="A519" s="439" t="s">
        <v>435</v>
      </c>
      <c r="B519" s="440">
        <v>315</v>
      </c>
      <c r="C519" s="440">
        <v>315</v>
      </c>
      <c r="D519" s="440">
        <v>230</v>
      </c>
      <c r="E519" s="142">
        <f t="shared" si="87"/>
        <v>73.01587301587301</v>
      </c>
      <c r="F519" s="321">
        <v>189</v>
      </c>
      <c r="G519" s="142">
        <f t="shared" si="88"/>
        <v>21.693121693121693</v>
      </c>
      <c r="H519" s="515"/>
    </row>
    <row r="520" spans="1:8" ht="19.5" customHeight="1">
      <c r="A520" s="439" t="s">
        <v>436</v>
      </c>
      <c r="B520" s="440">
        <v>0</v>
      </c>
      <c r="C520" s="440">
        <v>0</v>
      </c>
      <c r="D520" s="440"/>
      <c r="E520" s="142"/>
      <c r="F520" s="321">
        <v>265</v>
      </c>
      <c r="G520" s="142">
        <f t="shared" si="88"/>
        <v>-100</v>
      </c>
      <c r="H520" s="515"/>
    </row>
    <row r="521" spans="1:8" ht="19.5" customHeight="1">
      <c r="A521" s="439" t="s">
        <v>437</v>
      </c>
      <c r="B521" s="440">
        <v>0</v>
      </c>
      <c r="C521" s="440">
        <v>0</v>
      </c>
      <c r="D521" s="440">
        <v>5</v>
      </c>
      <c r="E521" s="142"/>
      <c r="F521" s="321">
        <v>7</v>
      </c>
      <c r="G521" s="142">
        <f t="shared" si="88"/>
        <v>-28.57142857142857</v>
      </c>
      <c r="H521" s="515"/>
    </row>
    <row r="522" spans="1:8" ht="19.5" customHeight="1">
      <c r="A522" s="439" t="s">
        <v>438</v>
      </c>
      <c r="B522" s="440">
        <v>0</v>
      </c>
      <c r="C522" s="440">
        <v>1</v>
      </c>
      <c r="D522" s="440">
        <f>SUM(D523:D525)</f>
        <v>1</v>
      </c>
      <c r="E522" s="142">
        <f t="shared" si="87"/>
        <v>100</v>
      </c>
      <c r="F522" s="518">
        <f>SUM(F523:F525)</f>
        <v>0</v>
      </c>
      <c r="G522" s="142"/>
      <c r="H522" s="515"/>
    </row>
    <row r="523" spans="1:8" ht="19.5" customHeight="1">
      <c r="A523" s="439" t="s">
        <v>439</v>
      </c>
      <c r="B523" s="440">
        <v>0</v>
      </c>
      <c r="C523" s="440">
        <v>0</v>
      </c>
      <c r="D523" s="440"/>
      <c r="E523" s="142"/>
      <c r="F523" s="321"/>
      <c r="G523" s="142"/>
      <c r="H523" s="515"/>
    </row>
    <row r="524" spans="1:8" ht="19.5" customHeight="1">
      <c r="A524" s="439" t="s">
        <v>440</v>
      </c>
      <c r="B524" s="440">
        <v>0</v>
      </c>
      <c r="C524" s="440">
        <v>0</v>
      </c>
      <c r="D524" s="440"/>
      <c r="E524" s="142"/>
      <c r="F524" s="321"/>
      <c r="G524" s="142"/>
      <c r="H524" s="515"/>
    </row>
    <row r="525" spans="1:8" ht="19.5" customHeight="1">
      <c r="A525" s="439" t="s">
        <v>441</v>
      </c>
      <c r="B525" s="440">
        <v>0</v>
      </c>
      <c r="C525" s="440">
        <v>1</v>
      </c>
      <c r="D525" s="440">
        <v>1</v>
      </c>
      <c r="E525" s="142">
        <f aca="true" t="shared" si="89" ref="E525:E527">D525/C525*100</f>
        <v>100</v>
      </c>
      <c r="F525" s="321"/>
      <c r="G525" s="142"/>
      <c r="H525" s="515"/>
    </row>
    <row r="526" spans="1:8" ht="19.5" customHeight="1">
      <c r="A526" s="439" t="s">
        <v>442</v>
      </c>
      <c r="B526" s="440">
        <v>38</v>
      </c>
      <c r="C526" s="440">
        <v>1559</v>
      </c>
      <c r="D526" s="440">
        <f>SUM(D527:D535)</f>
        <v>1559</v>
      </c>
      <c r="E526" s="142">
        <f t="shared" si="89"/>
        <v>100</v>
      </c>
      <c r="F526" s="518">
        <f>SUM(F527:F535)</f>
        <v>1360</v>
      </c>
      <c r="G526" s="142">
        <f t="shared" si="88"/>
        <v>14.632352941176471</v>
      </c>
      <c r="H526" s="515"/>
    </row>
    <row r="527" spans="1:8" ht="19.5" customHeight="1">
      <c r="A527" s="439" t="s">
        <v>443</v>
      </c>
      <c r="B527" s="440">
        <v>0</v>
      </c>
      <c r="C527" s="440">
        <v>960</v>
      </c>
      <c r="D527" s="440">
        <v>43</v>
      </c>
      <c r="E527" s="142">
        <f t="shared" si="89"/>
        <v>4.479166666666667</v>
      </c>
      <c r="F527" s="321">
        <v>114</v>
      </c>
      <c r="G527" s="142">
        <f t="shared" si="88"/>
        <v>-62.28070175438597</v>
      </c>
      <c r="H527" s="515"/>
    </row>
    <row r="528" spans="1:8" ht="19.5" customHeight="1">
      <c r="A528" s="439" t="s">
        <v>444</v>
      </c>
      <c r="B528" s="440">
        <v>0</v>
      </c>
      <c r="C528" s="440">
        <v>0</v>
      </c>
      <c r="D528" s="440">
        <v>39</v>
      </c>
      <c r="E528" s="142"/>
      <c r="F528" s="321">
        <v>124</v>
      </c>
      <c r="G528" s="142">
        <f t="shared" si="88"/>
        <v>-68.54838709677419</v>
      </c>
      <c r="H528" s="515"/>
    </row>
    <row r="529" spans="1:8" ht="19.5" customHeight="1">
      <c r="A529" s="439" t="s">
        <v>445</v>
      </c>
      <c r="B529" s="440">
        <v>0</v>
      </c>
      <c r="C529" s="440">
        <v>0</v>
      </c>
      <c r="D529" s="440"/>
      <c r="E529" s="142"/>
      <c r="F529" s="321"/>
      <c r="G529" s="142"/>
      <c r="H529" s="515"/>
    </row>
    <row r="530" spans="1:8" ht="19.5" customHeight="1">
      <c r="A530" s="439" t="s">
        <v>446</v>
      </c>
      <c r="B530" s="440">
        <v>0</v>
      </c>
      <c r="C530" s="440">
        <v>0</v>
      </c>
      <c r="D530" s="440">
        <v>848</v>
      </c>
      <c r="E530" s="142"/>
      <c r="F530" s="321">
        <v>809</v>
      </c>
      <c r="G530" s="142">
        <f t="shared" si="88"/>
        <v>4.8207663782447465</v>
      </c>
      <c r="H530" s="515"/>
    </row>
    <row r="531" spans="1:8" ht="19.5" customHeight="1">
      <c r="A531" s="439" t="s">
        <v>447</v>
      </c>
      <c r="B531" s="440">
        <v>0</v>
      </c>
      <c r="C531" s="440">
        <v>0</v>
      </c>
      <c r="D531" s="440"/>
      <c r="E531" s="142"/>
      <c r="F531" s="321"/>
      <c r="G531" s="142"/>
      <c r="H531" s="515"/>
    </row>
    <row r="532" spans="1:8" ht="19.5" customHeight="1">
      <c r="A532" s="439" t="s">
        <v>448</v>
      </c>
      <c r="B532" s="440">
        <v>0</v>
      </c>
      <c r="C532" s="440">
        <v>0</v>
      </c>
      <c r="D532" s="440">
        <v>62</v>
      </c>
      <c r="E532" s="142"/>
      <c r="F532" s="321">
        <v>43</v>
      </c>
      <c r="G532" s="142">
        <f t="shared" si="88"/>
        <v>44.18604651162791</v>
      </c>
      <c r="H532" s="515"/>
    </row>
    <row r="533" spans="1:8" ht="19.5" customHeight="1">
      <c r="A533" s="439" t="s">
        <v>449</v>
      </c>
      <c r="B533" s="440">
        <v>0</v>
      </c>
      <c r="C533" s="440">
        <v>0</v>
      </c>
      <c r="D533" s="440"/>
      <c r="E533" s="142"/>
      <c r="F533" s="321"/>
      <c r="G533" s="142"/>
      <c r="H533" s="515"/>
    </row>
    <row r="534" spans="1:8" ht="19.5" customHeight="1">
      <c r="A534" s="439" t="s">
        <v>450</v>
      </c>
      <c r="B534" s="440">
        <v>0</v>
      </c>
      <c r="C534" s="440">
        <v>0</v>
      </c>
      <c r="D534" s="440">
        <v>1</v>
      </c>
      <c r="E534" s="142"/>
      <c r="F534" s="321"/>
      <c r="G534" s="142"/>
      <c r="H534" s="515"/>
    </row>
    <row r="535" spans="1:8" ht="19.5" customHeight="1">
      <c r="A535" s="439" t="s">
        <v>451</v>
      </c>
      <c r="B535" s="440">
        <v>38</v>
      </c>
      <c r="C535" s="440">
        <v>599</v>
      </c>
      <c r="D535" s="440">
        <v>566</v>
      </c>
      <c r="E535" s="142">
        <f aca="true" t="shared" si="90" ref="E535:E537">D535/C535*100</f>
        <v>94.49081803005008</v>
      </c>
      <c r="F535" s="321">
        <v>270</v>
      </c>
      <c r="G535" s="142">
        <f t="shared" si="88"/>
        <v>109.62962962962963</v>
      </c>
      <c r="H535" s="515"/>
    </row>
    <row r="536" spans="1:8" ht="19.5" customHeight="1">
      <c r="A536" s="439" t="s">
        <v>452</v>
      </c>
      <c r="B536" s="440">
        <v>171</v>
      </c>
      <c r="C536" s="440">
        <v>2236</v>
      </c>
      <c r="D536" s="440">
        <f>SUM(D537:D543)</f>
        <v>1664</v>
      </c>
      <c r="E536" s="142">
        <f t="shared" si="90"/>
        <v>74.4186046511628</v>
      </c>
      <c r="F536" s="440">
        <f>SUM(F537:F543)</f>
        <v>2169</v>
      </c>
      <c r="G536" s="142">
        <f t="shared" si="88"/>
        <v>-23.282618718303365</v>
      </c>
      <c r="H536" s="515"/>
    </row>
    <row r="537" spans="1:8" ht="19.5" customHeight="1">
      <c r="A537" s="439" t="s">
        <v>453</v>
      </c>
      <c r="B537" s="440">
        <v>171</v>
      </c>
      <c r="C537" s="440">
        <v>347</v>
      </c>
      <c r="D537" s="440">
        <v>199</v>
      </c>
      <c r="E537" s="142">
        <f t="shared" si="90"/>
        <v>57.34870317002881</v>
      </c>
      <c r="F537" s="321">
        <v>399</v>
      </c>
      <c r="G537" s="142">
        <f t="shared" si="88"/>
        <v>-50.125313283208015</v>
      </c>
      <c r="H537" s="515"/>
    </row>
    <row r="538" spans="1:8" ht="19.5" customHeight="1">
      <c r="A538" s="439" t="s">
        <v>454</v>
      </c>
      <c r="B538" s="440">
        <v>0</v>
      </c>
      <c r="C538" s="440">
        <v>0</v>
      </c>
      <c r="D538" s="440"/>
      <c r="E538" s="142"/>
      <c r="F538" s="321"/>
      <c r="G538" s="142"/>
      <c r="H538" s="515"/>
    </row>
    <row r="539" spans="1:8" ht="19.5" customHeight="1">
      <c r="A539" s="439" t="s">
        <v>455</v>
      </c>
      <c r="B539" s="440">
        <v>0</v>
      </c>
      <c r="C539" s="440">
        <v>0</v>
      </c>
      <c r="D539" s="440">
        <v>1465</v>
      </c>
      <c r="E539" s="142"/>
      <c r="F539" s="321">
        <v>1421</v>
      </c>
      <c r="G539" s="142">
        <f t="shared" si="88"/>
        <v>3.096410978184377</v>
      </c>
      <c r="H539" s="515"/>
    </row>
    <row r="540" spans="1:8" ht="19.5" customHeight="1">
      <c r="A540" s="439" t="s">
        <v>456</v>
      </c>
      <c r="B540" s="440">
        <v>0</v>
      </c>
      <c r="C540" s="440">
        <v>0</v>
      </c>
      <c r="D540" s="440"/>
      <c r="E540" s="142"/>
      <c r="F540" s="321"/>
      <c r="G540" s="142"/>
      <c r="H540" s="515"/>
    </row>
    <row r="541" spans="1:8" ht="19.5" customHeight="1">
      <c r="A541" s="439" t="s">
        <v>457</v>
      </c>
      <c r="B541" s="440">
        <v>0</v>
      </c>
      <c r="C541" s="440">
        <v>0</v>
      </c>
      <c r="D541" s="440"/>
      <c r="E541" s="142"/>
      <c r="F541" s="321">
        <v>349</v>
      </c>
      <c r="G541" s="142">
        <f t="shared" si="88"/>
        <v>-100</v>
      </c>
      <c r="H541" s="515"/>
    </row>
    <row r="542" spans="1:8" ht="19.5" customHeight="1">
      <c r="A542" s="439" t="s">
        <v>458</v>
      </c>
      <c r="B542" s="440">
        <v>0</v>
      </c>
      <c r="C542" s="440">
        <v>0</v>
      </c>
      <c r="D542" s="440"/>
      <c r="E542" s="142"/>
      <c r="F542" s="321"/>
      <c r="G542" s="142"/>
      <c r="H542" s="515"/>
    </row>
    <row r="543" spans="1:8" ht="19.5" customHeight="1">
      <c r="A543" s="439" t="s">
        <v>459</v>
      </c>
      <c r="B543" s="440">
        <v>0</v>
      </c>
      <c r="C543" s="440">
        <v>1889</v>
      </c>
      <c r="D543" s="440"/>
      <c r="E543" s="142">
        <f aca="true" t="shared" si="91" ref="E543:E545">D543/C543*100</f>
        <v>0</v>
      </c>
      <c r="F543" s="321"/>
      <c r="G543" s="142"/>
      <c r="H543" s="515"/>
    </row>
    <row r="544" spans="1:8" ht="19.5" customHeight="1">
      <c r="A544" s="439" t="s">
        <v>460</v>
      </c>
      <c r="B544" s="440">
        <v>0</v>
      </c>
      <c r="C544" s="440">
        <v>92</v>
      </c>
      <c r="D544" s="440">
        <f>SUM(D545:D550)</f>
        <v>151</v>
      </c>
      <c r="E544" s="142">
        <f t="shared" si="91"/>
        <v>164.1304347826087</v>
      </c>
      <c r="F544" s="518">
        <f>SUM(F545:F550)</f>
        <v>198</v>
      </c>
      <c r="G544" s="142">
        <f t="shared" si="88"/>
        <v>-23.737373737373737</v>
      </c>
      <c r="H544" s="515"/>
    </row>
    <row r="545" spans="1:8" ht="19.5" customHeight="1">
      <c r="A545" s="439" t="s">
        <v>461</v>
      </c>
      <c r="B545" s="440">
        <v>0</v>
      </c>
      <c r="C545" s="440">
        <v>92</v>
      </c>
      <c r="D545" s="440">
        <v>151</v>
      </c>
      <c r="E545" s="142">
        <f t="shared" si="91"/>
        <v>164.1304347826087</v>
      </c>
      <c r="F545" s="321">
        <v>198</v>
      </c>
      <c r="G545" s="142">
        <f t="shared" si="88"/>
        <v>-23.737373737373737</v>
      </c>
      <c r="H545" s="515"/>
    </row>
    <row r="546" spans="1:8" ht="19.5" customHeight="1">
      <c r="A546" s="439" t="s">
        <v>462</v>
      </c>
      <c r="B546" s="440">
        <v>0</v>
      </c>
      <c r="C546" s="440">
        <v>0</v>
      </c>
      <c r="D546" s="440"/>
      <c r="E546" s="142"/>
      <c r="F546" s="321"/>
      <c r="G546" s="142"/>
      <c r="H546" s="515"/>
    </row>
    <row r="547" spans="1:8" ht="19.5" customHeight="1">
      <c r="A547" s="439" t="s">
        <v>463</v>
      </c>
      <c r="B547" s="440">
        <v>0</v>
      </c>
      <c r="C547" s="440">
        <v>0</v>
      </c>
      <c r="D547" s="440"/>
      <c r="E547" s="142"/>
      <c r="F547" s="321"/>
      <c r="G547" s="142"/>
      <c r="H547" s="515"/>
    </row>
    <row r="548" spans="1:8" ht="19.5" customHeight="1">
      <c r="A548" s="439" t="s">
        <v>464</v>
      </c>
      <c r="B548" s="440">
        <v>0</v>
      </c>
      <c r="C548" s="440">
        <v>0</v>
      </c>
      <c r="D548" s="440"/>
      <c r="E548" s="142"/>
      <c r="F548" s="321"/>
      <c r="G548" s="142"/>
      <c r="H548" s="515"/>
    </row>
    <row r="549" spans="1:8" ht="19.5" customHeight="1">
      <c r="A549" s="439" t="s">
        <v>465</v>
      </c>
      <c r="B549" s="440">
        <v>0</v>
      </c>
      <c r="C549" s="440">
        <v>0</v>
      </c>
      <c r="D549" s="440"/>
      <c r="E549" s="142"/>
      <c r="F549" s="321"/>
      <c r="G549" s="142"/>
      <c r="H549" s="515"/>
    </row>
    <row r="550" spans="1:8" ht="19.5" customHeight="1">
      <c r="A550" s="439" t="s">
        <v>466</v>
      </c>
      <c r="B550" s="440">
        <v>0</v>
      </c>
      <c r="C550" s="440">
        <v>0</v>
      </c>
      <c r="D550" s="440"/>
      <c r="E550" s="142"/>
      <c r="F550" s="321"/>
      <c r="G550" s="142"/>
      <c r="H550" s="515"/>
    </row>
    <row r="551" spans="1:8" ht="19.5" customHeight="1">
      <c r="A551" s="439" t="s">
        <v>467</v>
      </c>
      <c r="B551" s="440">
        <v>5</v>
      </c>
      <c r="C551" s="440">
        <v>6</v>
      </c>
      <c r="D551" s="440">
        <f>SUM(D552:D558)</f>
        <v>216</v>
      </c>
      <c r="E551" s="142">
        <f>D551/C551*100</f>
        <v>3600</v>
      </c>
      <c r="F551" s="518">
        <f>SUM(F552:F558)</f>
        <v>204</v>
      </c>
      <c r="G551" s="142">
        <f t="shared" si="88"/>
        <v>5.88235294117647</v>
      </c>
      <c r="H551" s="515"/>
    </row>
    <row r="552" spans="1:8" ht="19.5" customHeight="1">
      <c r="A552" s="439" t="s">
        <v>468</v>
      </c>
      <c r="B552" s="440">
        <v>0</v>
      </c>
      <c r="C552" s="440">
        <v>0</v>
      </c>
      <c r="D552" s="440">
        <v>4</v>
      </c>
      <c r="E552" s="142"/>
      <c r="F552" s="321">
        <v>1</v>
      </c>
      <c r="G552" s="142">
        <f t="shared" si="88"/>
        <v>300</v>
      </c>
      <c r="H552" s="515"/>
    </row>
    <row r="553" spans="1:8" ht="19.5" customHeight="1">
      <c r="A553" s="439" t="s">
        <v>469</v>
      </c>
      <c r="B553" s="440">
        <v>5</v>
      </c>
      <c r="C553" s="440">
        <v>5</v>
      </c>
      <c r="D553" s="440">
        <v>5</v>
      </c>
      <c r="E553" s="142">
        <f>D553/C553*100</f>
        <v>100</v>
      </c>
      <c r="F553" s="321"/>
      <c r="G553" s="142"/>
      <c r="H553" s="515"/>
    </row>
    <row r="554" spans="1:8" ht="19.5" customHeight="1">
      <c r="A554" s="439" t="s">
        <v>470</v>
      </c>
      <c r="B554" s="440">
        <v>0</v>
      </c>
      <c r="C554" s="440">
        <v>0</v>
      </c>
      <c r="D554" s="440"/>
      <c r="E554" s="142"/>
      <c r="F554" s="321"/>
      <c r="G554" s="142"/>
      <c r="H554" s="515"/>
    </row>
    <row r="555" spans="1:8" ht="19.5" customHeight="1">
      <c r="A555" s="439" t="s">
        <v>471</v>
      </c>
      <c r="B555" s="440">
        <v>0</v>
      </c>
      <c r="C555" s="440">
        <v>0</v>
      </c>
      <c r="D555" s="440">
        <v>15</v>
      </c>
      <c r="E555" s="142"/>
      <c r="F555" s="321">
        <v>20</v>
      </c>
      <c r="G555" s="142">
        <f t="shared" si="88"/>
        <v>-25</v>
      </c>
      <c r="H555" s="515"/>
    </row>
    <row r="556" spans="1:8" ht="19.5" customHeight="1">
      <c r="A556" s="439" t="s">
        <v>472</v>
      </c>
      <c r="B556" s="440">
        <v>0</v>
      </c>
      <c r="C556" s="440">
        <v>0</v>
      </c>
      <c r="D556" s="440">
        <v>192</v>
      </c>
      <c r="E556" s="142"/>
      <c r="F556" s="321"/>
      <c r="G556" s="142"/>
      <c r="H556" s="515"/>
    </row>
    <row r="557" spans="1:8" ht="19.5" customHeight="1">
      <c r="A557" s="439" t="s">
        <v>473</v>
      </c>
      <c r="B557" s="440"/>
      <c r="C557" s="440"/>
      <c r="D557" s="440"/>
      <c r="E557" s="142"/>
      <c r="F557" s="321"/>
      <c r="G557" s="142"/>
      <c r="H557" s="515"/>
    </row>
    <row r="558" spans="1:8" ht="19.5" customHeight="1">
      <c r="A558" s="439" t="s">
        <v>474</v>
      </c>
      <c r="B558" s="440">
        <v>0</v>
      </c>
      <c r="C558" s="440">
        <v>0</v>
      </c>
      <c r="D558" s="440"/>
      <c r="E558" s="142"/>
      <c r="F558" s="321">
        <v>183</v>
      </c>
      <c r="G558" s="142">
        <f t="shared" si="88"/>
        <v>-100</v>
      </c>
      <c r="H558" s="515"/>
    </row>
    <row r="559" spans="1:8" ht="19.5" customHeight="1">
      <c r="A559" s="439" t="s">
        <v>475</v>
      </c>
      <c r="B559" s="440">
        <v>161</v>
      </c>
      <c r="C559" s="440">
        <v>214</v>
      </c>
      <c r="D559" s="440">
        <f>SUM(D560:D567)</f>
        <v>564</v>
      </c>
      <c r="E559" s="142">
        <f aca="true" t="shared" si="92" ref="E559:E561">D559/C559*100</f>
        <v>263.5514018691589</v>
      </c>
      <c r="F559" s="518">
        <f>SUM(F560:F567)</f>
        <v>396</v>
      </c>
      <c r="G559" s="142">
        <f t="shared" si="88"/>
        <v>42.42424242424242</v>
      </c>
      <c r="H559" s="515"/>
    </row>
    <row r="560" spans="1:8" ht="19.5" customHeight="1">
      <c r="A560" s="439" t="s">
        <v>76</v>
      </c>
      <c r="B560" s="440">
        <v>84</v>
      </c>
      <c r="C560" s="440">
        <v>84</v>
      </c>
      <c r="D560" s="440">
        <v>106</v>
      </c>
      <c r="E560" s="142">
        <f t="shared" si="92"/>
        <v>126.19047619047619</v>
      </c>
      <c r="F560" s="321">
        <v>102</v>
      </c>
      <c r="G560" s="142">
        <f t="shared" si="88"/>
        <v>3.9215686274509802</v>
      </c>
      <c r="H560" s="515"/>
    </row>
    <row r="561" spans="1:8" ht="19.5" customHeight="1">
      <c r="A561" s="439" t="s">
        <v>77</v>
      </c>
      <c r="B561" s="440">
        <v>7</v>
      </c>
      <c r="C561" s="440">
        <v>7</v>
      </c>
      <c r="D561" s="440">
        <v>7</v>
      </c>
      <c r="E561" s="142">
        <f t="shared" si="92"/>
        <v>100</v>
      </c>
      <c r="F561" s="321">
        <v>16</v>
      </c>
      <c r="G561" s="142">
        <f t="shared" si="88"/>
        <v>-56.25</v>
      </c>
      <c r="H561" s="515"/>
    </row>
    <row r="562" spans="1:8" ht="19.5" customHeight="1">
      <c r="A562" s="439" t="s">
        <v>78</v>
      </c>
      <c r="B562" s="440">
        <v>0</v>
      </c>
      <c r="C562" s="440">
        <v>0</v>
      </c>
      <c r="D562" s="440"/>
      <c r="E562" s="142"/>
      <c r="F562" s="321"/>
      <c r="G562" s="142"/>
      <c r="H562" s="515"/>
    </row>
    <row r="563" spans="1:8" ht="19.5" customHeight="1">
      <c r="A563" s="439" t="s">
        <v>476</v>
      </c>
      <c r="B563" s="440">
        <v>30</v>
      </c>
      <c r="C563" s="440">
        <v>30</v>
      </c>
      <c r="D563" s="440">
        <v>31</v>
      </c>
      <c r="E563" s="142">
        <f aca="true" t="shared" si="93" ref="E563:E570">D563/C563*100</f>
        <v>103.33333333333334</v>
      </c>
      <c r="F563" s="321">
        <v>61</v>
      </c>
      <c r="G563" s="142">
        <f t="shared" si="88"/>
        <v>-49.18032786885246</v>
      </c>
      <c r="H563" s="515"/>
    </row>
    <row r="564" spans="1:8" ht="19.5" customHeight="1">
      <c r="A564" s="439" t="s">
        <v>477</v>
      </c>
      <c r="B564" s="440">
        <v>5</v>
      </c>
      <c r="C564" s="440">
        <v>5</v>
      </c>
      <c r="D564" s="440">
        <v>25</v>
      </c>
      <c r="E564" s="142">
        <f t="shared" si="93"/>
        <v>500</v>
      </c>
      <c r="F564" s="321">
        <v>7</v>
      </c>
      <c r="G564" s="142">
        <f t="shared" si="88"/>
        <v>257.14285714285717</v>
      </c>
      <c r="H564" s="515"/>
    </row>
    <row r="565" spans="1:8" ht="19.5" customHeight="1">
      <c r="A565" s="439" t="s">
        <v>478</v>
      </c>
      <c r="B565" s="440">
        <v>0</v>
      </c>
      <c r="C565" s="440">
        <v>0</v>
      </c>
      <c r="D565" s="440"/>
      <c r="E565" s="142"/>
      <c r="F565" s="321"/>
      <c r="G565" s="142"/>
      <c r="H565" s="515"/>
    </row>
    <row r="566" spans="1:8" ht="19.5" customHeight="1">
      <c r="A566" s="439" t="s">
        <v>479</v>
      </c>
      <c r="B566" s="440">
        <v>0</v>
      </c>
      <c r="C566" s="440">
        <v>0</v>
      </c>
      <c r="D566" s="440">
        <v>193</v>
      </c>
      <c r="E566" s="142"/>
      <c r="F566" s="321">
        <v>183</v>
      </c>
      <c r="G566" s="142">
        <f t="shared" si="88"/>
        <v>5.46448087431694</v>
      </c>
      <c r="H566" s="515"/>
    </row>
    <row r="567" spans="1:8" ht="19.5" customHeight="1">
      <c r="A567" s="439" t="s">
        <v>480</v>
      </c>
      <c r="B567" s="440">
        <v>35</v>
      </c>
      <c r="C567" s="440">
        <v>88</v>
      </c>
      <c r="D567" s="440">
        <v>202</v>
      </c>
      <c r="E567" s="142">
        <f t="shared" si="93"/>
        <v>229.54545454545453</v>
      </c>
      <c r="F567" s="321">
        <v>27</v>
      </c>
      <c r="G567" s="142">
        <f t="shared" si="88"/>
        <v>648.1481481481482</v>
      </c>
      <c r="H567" s="515"/>
    </row>
    <row r="568" spans="1:8" ht="19.5" customHeight="1">
      <c r="A568" s="439" t="s">
        <v>481</v>
      </c>
      <c r="B568" s="440">
        <v>42</v>
      </c>
      <c r="C568" s="440">
        <v>42</v>
      </c>
      <c r="D568" s="440">
        <f>SUM(D569:D572)</f>
        <v>61</v>
      </c>
      <c r="E568" s="142">
        <f t="shared" si="93"/>
        <v>145.23809523809524</v>
      </c>
      <c r="F568" s="518">
        <f>SUM(F569:F572)</f>
        <v>48</v>
      </c>
      <c r="G568" s="142">
        <f t="shared" si="88"/>
        <v>27.083333333333332</v>
      </c>
      <c r="H568" s="515"/>
    </row>
    <row r="569" spans="1:8" ht="19.5" customHeight="1">
      <c r="A569" s="439" t="s">
        <v>76</v>
      </c>
      <c r="B569" s="440">
        <v>31</v>
      </c>
      <c r="C569" s="440">
        <v>31</v>
      </c>
      <c r="D569" s="440">
        <v>51</v>
      </c>
      <c r="E569" s="142">
        <f t="shared" si="93"/>
        <v>164.51612903225808</v>
      </c>
      <c r="F569" s="321">
        <v>46</v>
      </c>
      <c r="G569" s="142">
        <f t="shared" si="88"/>
        <v>10.869565217391305</v>
      </c>
      <c r="H569" s="515"/>
    </row>
    <row r="570" spans="1:8" ht="19.5" customHeight="1">
      <c r="A570" s="439" t="s">
        <v>77</v>
      </c>
      <c r="B570" s="440">
        <v>1</v>
      </c>
      <c r="C570" s="440">
        <v>1</v>
      </c>
      <c r="D570" s="440"/>
      <c r="E570" s="142">
        <f t="shared" si="93"/>
        <v>0</v>
      </c>
      <c r="F570" s="321">
        <v>2</v>
      </c>
      <c r="G570" s="142">
        <f t="shared" si="88"/>
        <v>-100</v>
      </c>
      <c r="H570" s="515"/>
    </row>
    <row r="571" spans="1:8" ht="19.5" customHeight="1">
      <c r="A571" s="439" t="s">
        <v>78</v>
      </c>
      <c r="B571" s="440">
        <v>0</v>
      </c>
      <c r="C571" s="440">
        <v>0</v>
      </c>
      <c r="D571" s="440"/>
      <c r="E571" s="142"/>
      <c r="F571" s="321"/>
      <c r="G571" s="142"/>
      <c r="H571" s="515"/>
    </row>
    <row r="572" spans="1:8" ht="19.5" customHeight="1">
      <c r="A572" s="439" t="s">
        <v>482</v>
      </c>
      <c r="B572" s="440">
        <v>10</v>
      </c>
      <c r="C572" s="440">
        <v>10</v>
      </c>
      <c r="D572" s="440">
        <v>10</v>
      </c>
      <c r="E572" s="142">
        <f aca="true" t="shared" si="94" ref="E572:E576">D572/C572*100</f>
        <v>100</v>
      </c>
      <c r="F572" s="321"/>
      <c r="G572" s="142"/>
      <c r="H572" s="515"/>
    </row>
    <row r="573" spans="1:8" ht="19.5" customHeight="1">
      <c r="A573" s="439" t="s">
        <v>483</v>
      </c>
      <c r="B573" s="440">
        <v>0</v>
      </c>
      <c r="C573" s="440">
        <v>4373</v>
      </c>
      <c r="D573" s="440">
        <f>SUM(D574:D575)</f>
        <v>3899</v>
      </c>
      <c r="E573" s="142">
        <f t="shared" si="94"/>
        <v>89.16075920420764</v>
      </c>
      <c r="F573" s="518">
        <f>SUM(F574:F575)</f>
        <v>3270</v>
      </c>
      <c r="G573" s="142">
        <f t="shared" si="88"/>
        <v>19.235474006116206</v>
      </c>
      <c r="H573" s="515"/>
    </row>
    <row r="574" spans="1:8" ht="19.5" customHeight="1">
      <c r="A574" s="439" t="s">
        <v>484</v>
      </c>
      <c r="B574" s="440">
        <v>0</v>
      </c>
      <c r="C574" s="440">
        <v>0</v>
      </c>
      <c r="D574" s="440"/>
      <c r="E574" s="142"/>
      <c r="F574" s="321"/>
      <c r="G574" s="142"/>
      <c r="H574" s="515"/>
    </row>
    <row r="575" spans="1:8" ht="19.5" customHeight="1">
      <c r="A575" s="439" t="s">
        <v>485</v>
      </c>
      <c r="B575" s="440">
        <v>0</v>
      </c>
      <c r="C575" s="440">
        <v>4373</v>
      </c>
      <c r="D575" s="440">
        <v>3899</v>
      </c>
      <c r="E575" s="142">
        <f t="shared" si="94"/>
        <v>89.16075920420764</v>
      </c>
      <c r="F575" s="321">
        <v>3270</v>
      </c>
      <c r="G575" s="142">
        <f t="shared" si="88"/>
        <v>19.235474006116206</v>
      </c>
      <c r="H575" s="515"/>
    </row>
    <row r="576" spans="1:8" ht="19.5" customHeight="1">
      <c r="A576" s="439" t="s">
        <v>486</v>
      </c>
      <c r="B576" s="440">
        <v>5</v>
      </c>
      <c r="C576" s="440">
        <v>5</v>
      </c>
      <c r="D576" s="440">
        <f>SUM(D577:D578)</f>
        <v>155</v>
      </c>
      <c r="E576" s="142">
        <f t="shared" si="94"/>
        <v>3100</v>
      </c>
      <c r="F576" s="440">
        <f>SUM(F577:F578)</f>
        <v>1625</v>
      </c>
      <c r="G576" s="142">
        <f t="shared" si="88"/>
        <v>-90.46153846153845</v>
      </c>
      <c r="H576" s="515"/>
    </row>
    <row r="577" spans="1:8" ht="19.5" customHeight="1">
      <c r="A577" s="439" t="s">
        <v>487</v>
      </c>
      <c r="B577" s="440">
        <v>0</v>
      </c>
      <c r="C577" s="440">
        <v>0</v>
      </c>
      <c r="D577" s="440">
        <v>100</v>
      </c>
      <c r="E577" s="142"/>
      <c r="F577" s="321">
        <v>1575</v>
      </c>
      <c r="G577" s="142">
        <f t="shared" si="88"/>
        <v>-93.65079365079364</v>
      </c>
      <c r="H577" s="515"/>
    </row>
    <row r="578" spans="1:8" ht="19.5" customHeight="1">
      <c r="A578" s="439" t="s">
        <v>488</v>
      </c>
      <c r="B578" s="440">
        <v>5</v>
      </c>
      <c r="C578" s="440">
        <v>5</v>
      </c>
      <c r="D578" s="440">
        <v>55</v>
      </c>
      <c r="E578" s="142">
        <f>D578/C578*100</f>
        <v>1100</v>
      </c>
      <c r="F578" s="321">
        <v>50</v>
      </c>
      <c r="G578" s="142">
        <f t="shared" si="88"/>
        <v>10</v>
      </c>
      <c r="H578" s="515"/>
    </row>
    <row r="579" spans="1:8" ht="19.5" customHeight="1">
      <c r="A579" s="439" t="s">
        <v>489</v>
      </c>
      <c r="B579" s="440">
        <v>0</v>
      </c>
      <c r="C579" s="440">
        <v>0</v>
      </c>
      <c r="D579" s="440">
        <f>SUM(D580:D581)</f>
        <v>450</v>
      </c>
      <c r="E579" s="142"/>
      <c r="F579" s="440">
        <f>SUM(F580:F581)</f>
        <v>0</v>
      </c>
      <c r="G579" s="142"/>
      <c r="H579" s="515"/>
    </row>
    <row r="580" spans="1:8" ht="19.5" customHeight="1">
      <c r="A580" s="439" t="s">
        <v>490</v>
      </c>
      <c r="B580" s="440">
        <v>0</v>
      </c>
      <c r="C580" s="440">
        <v>0</v>
      </c>
      <c r="D580" s="440"/>
      <c r="E580" s="142"/>
      <c r="F580" s="321"/>
      <c r="G580" s="142"/>
      <c r="H580" s="515"/>
    </row>
    <row r="581" spans="1:8" ht="19.5" customHeight="1">
      <c r="A581" s="439" t="s">
        <v>491</v>
      </c>
      <c r="B581" s="440">
        <v>0</v>
      </c>
      <c r="C581" s="440"/>
      <c r="D581" s="440">
        <v>450</v>
      </c>
      <c r="E581" s="142"/>
      <c r="F581" s="321"/>
      <c r="G581" s="142"/>
      <c r="H581" s="515"/>
    </row>
    <row r="582" spans="1:8" ht="19.5" customHeight="1">
      <c r="A582" s="439" t="s">
        <v>492</v>
      </c>
      <c r="B582" s="440">
        <v>0</v>
      </c>
      <c r="C582" s="440">
        <v>0</v>
      </c>
      <c r="D582" s="440">
        <f>SUM(D583:D584)</f>
        <v>0</v>
      </c>
      <c r="E582" s="142"/>
      <c r="F582" s="440">
        <f>SUM(F583:F584)</f>
        <v>0</v>
      </c>
      <c r="G582" s="142"/>
      <c r="H582" s="515"/>
    </row>
    <row r="583" spans="1:8" ht="19.5" customHeight="1">
      <c r="A583" s="439" t="s">
        <v>493</v>
      </c>
      <c r="B583" s="440">
        <v>0</v>
      </c>
      <c r="C583" s="440">
        <v>0</v>
      </c>
      <c r="D583" s="440"/>
      <c r="E583" s="142"/>
      <c r="F583" s="321"/>
      <c r="G583" s="142"/>
      <c r="H583" s="515"/>
    </row>
    <row r="584" spans="1:8" ht="19.5" customHeight="1">
      <c r="A584" s="439" t="s">
        <v>494</v>
      </c>
      <c r="B584" s="440">
        <v>0</v>
      </c>
      <c r="C584" s="440">
        <v>0</v>
      </c>
      <c r="D584" s="440"/>
      <c r="E584" s="142"/>
      <c r="F584" s="321"/>
      <c r="G584" s="142"/>
      <c r="H584" s="515"/>
    </row>
    <row r="585" spans="1:8" ht="19.5" customHeight="1">
      <c r="A585" s="439" t="s">
        <v>495</v>
      </c>
      <c r="B585" s="440">
        <v>0</v>
      </c>
      <c r="C585" s="440">
        <v>135</v>
      </c>
      <c r="D585" s="440">
        <f>SUM(D586:D587)</f>
        <v>3</v>
      </c>
      <c r="E585" s="142">
        <f aca="true" t="shared" si="95" ref="E582:E645">D585/C585*100</f>
        <v>2.2222222222222223</v>
      </c>
      <c r="F585" s="518">
        <f>SUM(F586:F587)</f>
        <v>2</v>
      </c>
      <c r="G585" s="142">
        <f aca="true" t="shared" si="96" ref="G585:G588">(D585-F585)/F585*100</f>
        <v>50</v>
      </c>
      <c r="H585" s="515"/>
    </row>
    <row r="586" spans="1:8" ht="19.5" customHeight="1">
      <c r="A586" s="439" t="s">
        <v>496</v>
      </c>
      <c r="B586" s="440">
        <v>0</v>
      </c>
      <c r="C586" s="440">
        <v>0</v>
      </c>
      <c r="D586" s="440"/>
      <c r="E586" s="142"/>
      <c r="F586" s="321"/>
      <c r="G586" s="142"/>
      <c r="H586" s="515"/>
    </row>
    <row r="587" spans="1:8" ht="19.5" customHeight="1">
      <c r="A587" s="439" t="s">
        <v>497</v>
      </c>
      <c r="B587" s="440">
        <v>0</v>
      </c>
      <c r="C587" s="440">
        <v>135</v>
      </c>
      <c r="D587" s="440">
        <v>3</v>
      </c>
      <c r="E587" s="142">
        <f t="shared" si="95"/>
        <v>2.2222222222222223</v>
      </c>
      <c r="F587" s="321">
        <v>2</v>
      </c>
      <c r="G587" s="142">
        <f t="shared" si="96"/>
        <v>50</v>
      </c>
      <c r="H587" s="515"/>
    </row>
    <row r="588" spans="1:8" ht="19.5" customHeight="1">
      <c r="A588" s="439" t="s">
        <v>498</v>
      </c>
      <c r="B588" s="440">
        <v>345</v>
      </c>
      <c r="C588" s="440">
        <v>4553</v>
      </c>
      <c r="D588" s="440">
        <f>SUM(D589:D591)</f>
        <v>4758</v>
      </c>
      <c r="E588" s="142">
        <f t="shared" si="95"/>
        <v>104.50252580716011</v>
      </c>
      <c r="F588" s="440">
        <f>SUM(F589:F591)</f>
        <v>4019</v>
      </c>
      <c r="G588" s="142">
        <f t="shared" si="96"/>
        <v>18.387658621547647</v>
      </c>
      <c r="H588" s="515"/>
    </row>
    <row r="589" spans="1:8" ht="19.5" customHeight="1">
      <c r="A589" s="439" t="s">
        <v>499</v>
      </c>
      <c r="B589" s="440">
        <v>0</v>
      </c>
      <c r="C589" s="440">
        <v>0</v>
      </c>
      <c r="D589" s="440"/>
      <c r="E589" s="142"/>
      <c r="F589" s="321"/>
      <c r="G589" s="142"/>
      <c r="H589" s="515"/>
    </row>
    <row r="590" spans="1:8" ht="19.5" customHeight="1">
      <c r="A590" s="439" t="s">
        <v>500</v>
      </c>
      <c r="B590" s="440">
        <v>345</v>
      </c>
      <c r="C590" s="440">
        <v>4553</v>
      </c>
      <c r="D590" s="440">
        <v>4758</v>
      </c>
      <c r="E590" s="142">
        <f t="shared" si="95"/>
        <v>104.50252580716011</v>
      </c>
      <c r="F590" s="321">
        <v>4019</v>
      </c>
      <c r="G590" s="142">
        <f>(D590-F590)/F590*100</f>
        <v>18.387658621547647</v>
      </c>
      <c r="H590" s="515"/>
    </row>
    <row r="591" spans="1:8" ht="19.5" customHeight="1">
      <c r="A591" s="439" t="s">
        <v>501</v>
      </c>
      <c r="B591" s="440">
        <v>0</v>
      </c>
      <c r="C591" s="440">
        <v>0</v>
      </c>
      <c r="D591" s="440"/>
      <c r="E591" s="142"/>
      <c r="F591" s="321"/>
      <c r="G591" s="142"/>
      <c r="H591" s="515"/>
    </row>
    <row r="592" spans="1:8" ht="19.5" customHeight="1">
      <c r="A592" s="439" t="s">
        <v>502</v>
      </c>
      <c r="B592" s="440">
        <v>295</v>
      </c>
      <c r="C592" s="440">
        <v>295</v>
      </c>
      <c r="D592" s="440">
        <f>SUM(D593:D596)</f>
        <v>5</v>
      </c>
      <c r="E592" s="142">
        <f t="shared" si="95"/>
        <v>1.694915254237288</v>
      </c>
      <c r="F592" s="518">
        <f>SUM(F593:F596)</f>
        <v>0</v>
      </c>
      <c r="G592" s="142"/>
      <c r="H592" s="515"/>
    </row>
    <row r="593" spans="1:8" ht="19.5" customHeight="1">
      <c r="A593" s="439" t="s">
        <v>503</v>
      </c>
      <c r="B593" s="440">
        <v>135</v>
      </c>
      <c r="C593" s="440">
        <v>135</v>
      </c>
      <c r="D593" s="440">
        <v>5</v>
      </c>
      <c r="E593" s="142">
        <f t="shared" si="95"/>
        <v>3.7037037037037033</v>
      </c>
      <c r="F593" s="321"/>
      <c r="G593" s="142"/>
      <c r="H593" s="515"/>
    </row>
    <row r="594" spans="1:8" ht="19.5" customHeight="1">
      <c r="A594" s="439" t="s">
        <v>504</v>
      </c>
      <c r="B594" s="440">
        <v>160</v>
      </c>
      <c r="C594" s="440">
        <v>160</v>
      </c>
      <c r="D594" s="440"/>
      <c r="E594" s="142">
        <f t="shared" si="95"/>
        <v>0</v>
      </c>
      <c r="F594" s="321"/>
      <c r="G594" s="142"/>
      <c r="H594" s="515"/>
    </row>
    <row r="595" spans="1:8" ht="19.5" customHeight="1">
      <c r="A595" s="439" t="s">
        <v>505</v>
      </c>
      <c r="B595" s="440">
        <v>0</v>
      </c>
      <c r="C595" s="440">
        <v>0</v>
      </c>
      <c r="D595" s="440"/>
      <c r="E595" s="142"/>
      <c r="F595" s="321"/>
      <c r="G595" s="142"/>
      <c r="H595" s="515"/>
    </row>
    <row r="596" spans="1:8" ht="19.5" customHeight="1">
      <c r="A596" s="439" t="s">
        <v>506</v>
      </c>
      <c r="B596" s="440">
        <v>0</v>
      </c>
      <c r="C596" s="440">
        <v>0</v>
      </c>
      <c r="D596" s="440"/>
      <c r="E596" s="142"/>
      <c r="F596" s="321"/>
      <c r="G596" s="142"/>
      <c r="H596" s="515"/>
    </row>
    <row r="597" spans="1:8" ht="19.5" customHeight="1">
      <c r="A597" s="439" t="s">
        <v>507</v>
      </c>
      <c r="B597" s="440">
        <v>63</v>
      </c>
      <c r="C597" s="440">
        <v>63</v>
      </c>
      <c r="D597" s="440">
        <f>SUM(D598:D604)</f>
        <v>211</v>
      </c>
      <c r="E597" s="142">
        <f t="shared" si="95"/>
        <v>334.92063492063494</v>
      </c>
      <c r="F597" s="518">
        <f>SUM(F598:F604)</f>
        <v>22</v>
      </c>
      <c r="G597" s="142">
        <f>(D597-F597)/F597*100</f>
        <v>859.0909090909091</v>
      </c>
      <c r="H597" s="515"/>
    </row>
    <row r="598" spans="1:8" ht="19.5" customHeight="1">
      <c r="A598" s="439" t="s">
        <v>76</v>
      </c>
      <c r="B598" s="440">
        <v>63</v>
      </c>
      <c r="C598" s="440">
        <v>63</v>
      </c>
      <c r="D598" s="440">
        <v>111</v>
      </c>
      <c r="E598" s="142">
        <f t="shared" si="95"/>
        <v>176.19047619047618</v>
      </c>
      <c r="F598" s="321">
        <v>22</v>
      </c>
      <c r="G598" s="142">
        <f>(D598-F598)/F598*100</f>
        <v>404.54545454545456</v>
      </c>
      <c r="H598" s="515"/>
    </row>
    <row r="599" spans="1:8" ht="19.5" customHeight="1">
      <c r="A599" s="439" t="s">
        <v>77</v>
      </c>
      <c r="B599" s="440">
        <v>0</v>
      </c>
      <c r="C599" s="440">
        <v>0</v>
      </c>
      <c r="D599" s="440"/>
      <c r="E599" s="142"/>
      <c r="F599" s="321"/>
      <c r="G599" s="142"/>
      <c r="H599" s="515"/>
    </row>
    <row r="600" spans="1:8" ht="19.5" customHeight="1">
      <c r="A600" s="439" t="s">
        <v>78</v>
      </c>
      <c r="B600" s="440">
        <v>0</v>
      </c>
      <c r="C600" s="440">
        <v>0</v>
      </c>
      <c r="D600" s="440"/>
      <c r="E600" s="142"/>
      <c r="F600" s="321"/>
      <c r="G600" s="142"/>
      <c r="H600" s="515"/>
    </row>
    <row r="601" spans="1:8" ht="19.5" customHeight="1">
      <c r="A601" s="439" t="s">
        <v>508</v>
      </c>
      <c r="B601" s="440">
        <v>0</v>
      </c>
      <c r="C601" s="440">
        <v>0</v>
      </c>
      <c r="D601" s="440"/>
      <c r="E601" s="142"/>
      <c r="F601" s="321"/>
      <c r="G601" s="142"/>
      <c r="H601" s="515"/>
    </row>
    <row r="602" spans="1:8" ht="19.5" customHeight="1">
      <c r="A602" s="439" t="s">
        <v>509</v>
      </c>
      <c r="B602" s="440">
        <v>0</v>
      </c>
      <c r="C602" s="440">
        <v>0</v>
      </c>
      <c r="D602" s="440"/>
      <c r="E602" s="142"/>
      <c r="F602" s="321"/>
      <c r="G602" s="142"/>
      <c r="H602" s="515"/>
    </row>
    <row r="603" spans="1:8" ht="19.5" customHeight="1">
      <c r="A603" s="439" t="s">
        <v>85</v>
      </c>
      <c r="B603" s="440">
        <v>0</v>
      </c>
      <c r="C603" s="440">
        <v>0</v>
      </c>
      <c r="D603" s="440"/>
      <c r="E603" s="142"/>
      <c r="F603" s="321"/>
      <c r="G603" s="142"/>
      <c r="H603" s="515"/>
    </row>
    <row r="604" spans="1:8" ht="19.5" customHeight="1">
      <c r="A604" s="439" t="s">
        <v>510</v>
      </c>
      <c r="B604" s="440">
        <v>0</v>
      </c>
      <c r="C604" s="440">
        <v>0</v>
      </c>
      <c r="D604" s="440">
        <v>100</v>
      </c>
      <c r="E604" s="142"/>
      <c r="F604" s="321"/>
      <c r="G604" s="142"/>
      <c r="H604" s="515"/>
    </row>
    <row r="605" spans="1:8" ht="19.5" customHeight="1">
      <c r="A605" s="439" t="s">
        <v>511</v>
      </c>
      <c r="B605" s="440">
        <v>0</v>
      </c>
      <c r="C605" s="440">
        <v>11</v>
      </c>
      <c r="D605" s="440">
        <f>D606</f>
        <v>178</v>
      </c>
      <c r="E605" s="142">
        <f t="shared" si="95"/>
        <v>1618.1818181818182</v>
      </c>
      <c r="F605" s="518">
        <f>F606</f>
        <v>73</v>
      </c>
      <c r="G605" s="142">
        <f aca="true" t="shared" si="97" ref="G605:G610">(D605-F605)/F605*100</f>
        <v>143.83561643835617</v>
      </c>
      <c r="H605" s="515"/>
    </row>
    <row r="606" spans="1:8" ht="19.5" customHeight="1">
      <c r="A606" s="439" t="s">
        <v>512</v>
      </c>
      <c r="B606" s="440">
        <v>0</v>
      </c>
      <c r="C606" s="440">
        <v>11</v>
      </c>
      <c r="D606" s="440">
        <v>178</v>
      </c>
      <c r="E606" s="142">
        <f t="shared" si="95"/>
        <v>1618.1818181818182</v>
      </c>
      <c r="F606" s="321">
        <v>73</v>
      </c>
      <c r="G606" s="142">
        <f t="shared" si="97"/>
        <v>143.83561643835617</v>
      </c>
      <c r="H606" s="515"/>
    </row>
    <row r="607" spans="1:8" ht="19.5" customHeight="1">
      <c r="A607" s="439" t="s">
        <v>513</v>
      </c>
      <c r="B607" s="440">
        <v>13382</v>
      </c>
      <c r="C607" s="440">
        <v>16563</v>
      </c>
      <c r="D607" s="440">
        <f>D608+D613+D626+D630+D642+D645+D649+D654+D658+D662+D665+D674+D676</f>
        <v>14154</v>
      </c>
      <c r="E607" s="142">
        <f t="shared" si="95"/>
        <v>85.45553341785909</v>
      </c>
      <c r="F607" s="518">
        <f>F608+F613+F626+F630+F642+F645+F649+F654+F658+F662+F665+F674+F676</f>
        <v>19118</v>
      </c>
      <c r="G607" s="142">
        <f t="shared" si="97"/>
        <v>-25.965059106601107</v>
      </c>
      <c r="H607" s="515"/>
    </row>
    <row r="608" spans="1:8" ht="19.5" customHeight="1">
      <c r="A608" s="439" t="s">
        <v>514</v>
      </c>
      <c r="B608" s="440">
        <v>1699</v>
      </c>
      <c r="C608" s="440">
        <v>1699</v>
      </c>
      <c r="D608" s="440">
        <f>SUM(D609:D612)</f>
        <v>953</v>
      </c>
      <c r="E608" s="142">
        <f t="shared" si="95"/>
        <v>56.09181871689229</v>
      </c>
      <c r="F608" s="440">
        <f>SUM(F609:F612)</f>
        <v>860</v>
      </c>
      <c r="G608" s="142">
        <f t="shared" si="97"/>
        <v>10.813953488372093</v>
      </c>
      <c r="H608" s="515"/>
    </row>
    <row r="609" spans="1:8" ht="19.5" customHeight="1">
      <c r="A609" s="439" t="s">
        <v>76</v>
      </c>
      <c r="B609" s="440">
        <v>1557</v>
      </c>
      <c r="C609" s="440">
        <v>1557</v>
      </c>
      <c r="D609" s="440">
        <v>659</v>
      </c>
      <c r="E609" s="142">
        <f t="shared" si="95"/>
        <v>42.32498394348105</v>
      </c>
      <c r="F609" s="321">
        <v>654</v>
      </c>
      <c r="G609" s="142">
        <f t="shared" si="97"/>
        <v>0.764525993883792</v>
      </c>
      <c r="H609" s="515"/>
    </row>
    <row r="610" spans="1:8" ht="19.5" customHeight="1">
      <c r="A610" s="439" t="s">
        <v>77</v>
      </c>
      <c r="B610" s="440">
        <v>106</v>
      </c>
      <c r="C610" s="440">
        <v>106</v>
      </c>
      <c r="D610" s="440"/>
      <c r="E610" s="142">
        <f t="shared" si="95"/>
        <v>0</v>
      </c>
      <c r="F610" s="321">
        <v>196</v>
      </c>
      <c r="G610" s="142">
        <f t="shared" si="97"/>
        <v>-100</v>
      </c>
      <c r="H610" s="515"/>
    </row>
    <row r="611" spans="1:8" ht="19.5" customHeight="1">
      <c r="A611" s="439" t="s">
        <v>78</v>
      </c>
      <c r="B611" s="440">
        <v>0</v>
      </c>
      <c r="C611" s="440">
        <v>0</v>
      </c>
      <c r="D611" s="440"/>
      <c r="E611" s="142"/>
      <c r="F611" s="321"/>
      <c r="G611" s="142"/>
      <c r="H611" s="515"/>
    </row>
    <row r="612" spans="1:8" ht="19.5" customHeight="1">
      <c r="A612" s="439" t="s">
        <v>515</v>
      </c>
      <c r="B612" s="440">
        <v>36</v>
      </c>
      <c r="C612" s="440">
        <v>36</v>
      </c>
      <c r="D612" s="440">
        <v>294</v>
      </c>
      <c r="E612" s="142">
        <f t="shared" si="95"/>
        <v>816.6666666666666</v>
      </c>
      <c r="F612" s="321">
        <v>10</v>
      </c>
      <c r="G612" s="142">
        <f aca="true" t="shared" si="98" ref="G612:G615">(D612-F612)/F612*100</f>
        <v>2840</v>
      </c>
      <c r="H612" s="515"/>
    </row>
    <row r="613" spans="1:8" ht="19.5" customHeight="1">
      <c r="A613" s="439" t="s">
        <v>516</v>
      </c>
      <c r="B613" s="440">
        <v>400</v>
      </c>
      <c r="C613" s="440">
        <v>458</v>
      </c>
      <c r="D613" s="440">
        <f>SUM(D614:D625)</f>
        <v>507</v>
      </c>
      <c r="E613" s="142">
        <f t="shared" si="95"/>
        <v>110.69868995633188</v>
      </c>
      <c r="F613" s="518">
        <f>SUM(F614:F625)</f>
        <v>868</v>
      </c>
      <c r="G613" s="142">
        <f t="shared" si="98"/>
        <v>-41.58986175115207</v>
      </c>
      <c r="H613" s="515"/>
    </row>
    <row r="614" spans="1:8" ht="19.5" customHeight="1">
      <c r="A614" s="439" t="s">
        <v>517</v>
      </c>
      <c r="B614" s="440">
        <v>280</v>
      </c>
      <c r="C614" s="440">
        <v>338</v>
      </c>
      <c r="D614" s="440">
        <v>323</v>
      </c>
      <c r="E614" s="142">
        <f t="shared" si="95"/>
        <v>95.56213017751479</v>
      </c>
      <c r="F614" s="321">
        <v>12</v>
      </c>
      <c r="G614" s="142">
        <f t="shared" si="98"/>
        <v>2591.666666666667</v>
      </c>
      <c r="H614" s="515"/>
    </row>
    <row r="615" spans="1:8" ht="19.5" customHeight="1">
      <c r="A615" s="439" t="s">
        <v>518</v>
      </c>
      <c r="B615" s="440">
        <v>120</v>
      </c>
      <c r="C615" s="440">
        <v>120</v>
      </c>
      <c r="D615" s="440">
        <v>181</v>
      </c>
      <c r="E615" s="142">
        <f t="shared" si="95"/>
        <v>150.83333333333334</v>
      </c>
      <c r="F615" s="321">
        <v>52</v>
      </c>
      <c r="G615" s="142">
        <f t="shared" si="98"/>
        <v>248.0769230769231</v>
      </c>
      <c r="H615" s="515"/>
    </row>
    <row r="616" spans="1:8" ht="19.5" customHeight="1">
      <c r="A616" s="439" t="s">
        <v>519</v>
      </c>
      <c r="B616" s="440">
        <v>0</v>
      </c>
      <c r="C616" s="440">
        <v>0</v>
      </c>
      <c r="D616" s="440"/>
      <c r="E616" s="142"/>
      <c r="F616" s="321"/>
      <c r="G616" s="142"/>
      <c r="H616" s="515"/>
    </row>
    <row r="617" spans="1:8" ht="19.5" customHeight="1">
      <c r="A617" s="439" t="s">
        <v>520</v>
      </c>
      <c r="B617" s="440">
        <v>0</v>
      </c>
      <c r="C617" s="440">
        <v>0</v>
      </c>
      <c r="D617" s="440"/>
      <c r="E617" s="142"/>
      <c r="F617" s="321"/>
      <c r="G617" s="142"/>
      <c r="H617" s="515"/>
    </row>
    <row r="618" spans="1:8" ht="19.5" customHeight="1">
      <c r="A618" s="439" t="s">
        <v>521</v>
      </c>
      <c r="B618" s="440">
        <v>0</v>
      </c>
      <c r="C618" s="440">
        <v>0</v>
      </c>
      <c r="D618" s="440"/>
      <c r="E618" s="142"/>
      <c r="F618" s="321"/>
      <c r="G618" s="142"/>
      <c r="H618" s="515"/>
    </row>
    <row r="619" spans="1:8" ht="19.5" customHeight="1">
      <c r="A619" s="439" t="s">
        <v>522</v>
      </c>
      <c r="B619" s="440">
        <v>0</v>
      </c>
      <c r="C619" s="440">
        <v>0</v>
      </c>
      <c r="D619" s="440"/>
      <c r="E619" s="142"/>
      <c r="F619" s="321"/>
      <c r="G619" s="142"/>
      <c r="H619" s="515"/>
    </row>
    <row r="620" spans="1:8" ht="19.5" customHeight="1">
      <c r="A620" s="439" t="s">
        <v>523</v>
      </c>
      <c r="B620" s="440">
        <v>0</v>
      </c>
      <c r="C620" s="440">
        <v>0</v>
      </c>
      <c r="D620" s="440"/>
      <c r="E620" s="142"/>
      <c r="F620" s="321">
        <v>800</v>
      </c>
      <c r="G620" s="142">
        <f>(D620-F620)/F620*100</f>
        <v>-100</v>
      </c>
      <c r="H620" s="515"/>
    </row>
    <row r="621" spans="1:8" ht="19.5" customHeight="1">
      <c r="A621" s="439" t="s">
        <v>524</v>
      </c>
      <c r="B621" s="440">
        <v>0</v>
      </c>
      <c r="C621" s="440">
        <v>0</v>
      </c>
      <c r="D621" s="440"/>
      <c r="E621" s="142"/>
      <c r="F621" s="321"/>
      <c r="G621" s="142"/>
      <c r="H621" s="515"/>
    </row>
    <row r="622" spans="1:8" ht="19.5" customHeight="1">
      <c r="A622" s="439" t="s">
        <v>525</v>
      </c>
      <c r="B622" s="440">
        <v>0</v>
      </c>
      <c r="C622" s="440">
        <v>0</v>
      </c>
      <c r="D622" s="440"/>
      <c r="E622" s="142"/>
      <c r="F622" s="321"/>
      <c r="G622" s="142"/>
      <c r="H622" s="515"/>
    </row>
    <row r="623" spans="1:8" ht="19.5" customHeight="1">
      <c r="A623" s="439" t="s">
        <v>526</v>
      </c>
      <c r="B623" s="440">
        <v>0</v>
      </c>
      <c r="C623" s="440">
        <v>0</v>
      </c>
      <c r="D623" s="440"/>
      <c r="E623" s="142"/>
      <c r="F623" s="321"/>
      <c r="G623" s="142"/>
      <c r="H623" s="515"/>
    </row>
    <row r="624" spans="1:8" ht="19.5" customHeight="1">
      <c r="A624" s="439" t="s">
        <v>527</v>
      </c>
      <c r="B624" s="440">
        <v>0</v>
      </c>
      <c r="C624" s="440">
        <v>0</v>
      </c>
      <c r="D624" s="440"/>
      <c r="E624" s="142"/>
      <c r="F624" s="321"/>
      <c r="G624" s="142"/>
      <c r="H624" s="515"/>
    </row>
    <row r="625" spans="1:8" ht="19.5" customHeight="1">
      <c r="A625" s="439" t="s">
        <v>528</v>
      </c>
      <c r="B625" s="440">
        <v>0</v>
      </c>
      <c r="C625" s="440">
        <v>0</v>
      </c>
      <c r="D625" s="440">
        <v>3</v>
      </c>
      <c r="E625" s="142"/>
      <c r="F625" s="321">
        <v>4</v>
      </c>
      <c r="G625" s="142">
        <f aca="true" t="shared" si="99" ref="G625:G631">(D625-F625)/F625*100</f>
        <v>-25</v>
      </c>
      <c r="H625" s="515"/>
    </row>
    <row r="626" spans="1:8" ht="19.5" customHeight="1">
      <c r="A626" s="439" t="s">
        <v>529</v>
      </c>
      <c r="B626" s="440">
        <v>3835</v>
      </c>
      <c r="C626" s="440">
        <v>4142</v>
      </c>
      <c r="D626" s="440">
        <f>SUM(D627:D629)</f>
        <v>3629</v>
      </c>
      <c r="E626" s="142">
        <f t="shared" si="95"/>
        <v>87.61467889908256</v>
      </c>
      <c r="F626" s="518">
        <f>SUM(F627:F629)</f>
        <v>4957</v>
      </c>
      <c r="G626" s="142">
        <f t="shared" si="99"/>
        <v>-26.79039741779302</v>
      </c>
      <c r="H626" s="515"/>
    </row>
    <row r="627" spans="1:8" ht="19.5" customHeight="1">
      <c r="A627" s="439" t="s">
        <v>530</v>
      </c>
      <c r="B627" s="440">
        <v>165</v>
      </c>
      <c r="C627" s="440">
        <v>165</v>
      </c>
      <c r="D627" s="440">
        <v>273</v>
      </c>
      <c r="E627" s="142">
        <f t="shared" si="95"/>
        <v>165.45454545454547</v>
      </c>
      <c r="F627" s="321">
        <v>277</v>
      </c>
      <c r="G627" s="142">
        <f t="shared" si="99"/>
        <v>-1.444043321299639</v>
      </c>
      <c r="H627" s="515"/>
    </row>
    <row r="628" spans="1:8" ht="19.5" customHeight="1">
      <c r="A628" s="439" t="s">
        <v>531</v>
      </c>
      <c r="B628" s="440">
        <v>3616</v>
      </c>
      <c r="C628" s="440">
        <v>3616</v>
      </c>
      <c r="D628" s="440">
        <v>2884</v>
      </c>
      <c r="E628" s="142">
        <f t="shared" si="95"/>
        <v>79.7566371681416</v>
      </c>
      <c r="F628" s="321">
        <v>4214</v>
      </c>
      <c r="G628" s="142">
        <f t="shared" si="99"/>
        <v>-31.561461794019934</v>
      </c>
      <c r="H628" s="515"/>
    </row>
    <row r="629" spans="1:8" ht="19.5" customHeight="1">
      <c r="A629" s="439" t="s">
        <v>532</v>
      </c>
      <c r="B629" s="440">
        <v>54</v>
      </c>
      <c r="C629" s="440">
        <v>361</v>
      </c>
      <c r="D629" s="440">
        <v>472</v>
      </c>
      <c r="E629" s="142">
        <f t="shared" si="95"/>
        <v>130.74792243767314</v>
      </c>
      <c r="F629" s="321">
        <v>466</v>
      </c>
      <c r="G629" s="142">
        <f t="shared" si="99"/>
        <v>1.2875536480686696</v>
      </c>
      <c r="H629" s="515"/>
    </row>
    <row r="630" spans="1:8" ht="19.5" customHeight="1">
      <c r="A630" s="439" t="s">
        <v>533</v>
      </c>
      <c r="B630" s="440">
        <v>3816</v>
      </c>
      <c r="C630" s="440">
        <v>4339</v>
      </c>
      <c r="D630" s="440">
        <f>SUM(D631:D641)</f>
        <v>3425</v>
      </c>
      <c r="E630" s="142">
        <f t="shared" si="95"/>
        <v>78.93523853422447</v>
      </c>
      <c r="F630" s="440">
        <f>SUM(F631:F641)</f>
        <v>2306</v>
      </c>
      <c r="G630" s="142">
        <f t="shared" si="99"/>
        <v>48.52558542931483</v>
      </c>
      <c r="H630" s="515"/>
    </row>
    <row r="631" spans="1:8" ht="19.5" customHeight="1">
      <c r="A631" s="439" t="s">
        <v>534</v>
      </c>
      <c r="B631" s="440">
        <v>287</v>
      </c>
      <c r="C631" s="440">
        <v>287</v>
      </c>
      <c r="D631" s="440">
        <v>385</v>
      </c>
      <c r="E631" s="142">
        <f t="shared" si="95"/>
        <v>134.14634146341464</v>
      </c>
      <c r="F631" s="321">
        <v>369</v>
      </c>
      <c r="G631" s="142">
        <f t="shared" si="99"/>
        <v>4.336043360433604</v>
      </c>
      <c r="H631" s="515"/>
    </row>
    <row r="632" spans="1:8" ht="19.5" customHeight="1">
      <c r="A632" s="439" t="s">
        <v>535</v>
      </c>
      <c r="B632" s="440">
        <v>0</v>
      </c>
      <c r="C632" s="440">
        <v>0</v>
      </c>
      <c r="D632" s="440"/>
      <c r="E632" s="142"/>
      <c r="F632" s="321"/>
      <c r="G632" s="142"/>
      <c r="H632" s="515"/>
    </row>
    <row r="633" spans="1:8" ht="19.5" customHeight="1">
      <c r="A633" s="439" t="s">
        <v>536</v>
      </c>
      <c r="B633" s="440">
        <v>405</v>
      </c>
      <c r="C633" s="440">
        <v>405</v>
      </c>
      <c r="D633" s="440">
        <v>459</v>
      </c>
      <c r="E633" s="142">
        <f t="shared" si="95"/>
        <v>113.33333333333333</v>
      </c>
      <c r="F633" s="321">
        <v>451</v>
      </c>
      <c r="G633" s="142">
        <f>(D633-F633)/F633*100</f>
        <v>1.7738359201773837</v>
      </c>
      <c r="H633" s="515"/>
    </row>
    <row r="634" spans="1:8" ht="19.5" customHeight="1">
      <c r="A634" s="439" t="s">
        <v>537</v>
      </c>
      <c r="B634" s="440">
        <v>0</v>
      </c>
      <c r="C634" s="440">
        <v>0</v>
      </c>
      <c r="D634" s="440"/>
      <c r="E634" s="142"/>
      <c r="F634" s="321"/>
      <c r="G634" s="142"/>
      <c r="H634" s="515"/>
    </row>
    <row r="635" spans="1:8" ht="19.5" customHeight="1">
      <c r="A635" s="439" t="s">
        <v>538</v>
      </c>
      <c r="B635" s="440">
        <v>0</v>
      </c>
      <c r="C635" s="440">
        <v>0</v>
      </c>
      <c r="D635" s="440"/>
      <c r="E635" s="142"/>
      <c r="F635" s="321"/>
      <c r="G635" s="142"/>
      <c r="H635" s="515"/>
    </row>
    <row r="636" spans="1:8" ht="19.5" customHeight="1">
      <c r="A636" s="439" t="s">
        <v>539</v>
      </c>
      <c r="B636" s="440">
        <v>0</v>
      </c>
      <c r="C636" s="440">
        <v>0</v>
      </c>
      <c r="D636" s="440"/>
      <c r="E636" s="142"/>
      <c r="F636" s="321"/>
      <c r="G636" s="142"/>
      <c r="H636" s="515"/>
    </row>
    <row r="637" spans="1:8" ht="19.5" customHeight="1">
      <c r="A637" s="439" t="s">
        <v>540</v>
      </c>
      <c r="B637" s="440">
        <v>0</v>
      </c>
      <c r="C637" s="440">
        <v>0</v>
      </c>
      <c r="D637" s="440"/>
      <c r="E637" s="142"/>
      <c r="F637" s="321"/>
      <c r="G637" s="142"/>
      <c r="H637" s="515"/>
    </row>
    <row r="638" spans="1:8" ht="19.5" customHeight="1">
      <c r="A638" s="439" t="s">
        <v>541</v>
      </c>
      <c r="B638" s="440">
        <v>83</v>
      </c>
      <c r="C638" s="440">
        <v>1486</v>
      </c>
      <c r="D638" s="440">
        <v>1351</v>
      </c>
      <c r="E638" s="142">
        <f t="shared" si="95"/>
        <v>90.91520861372813</v>
      </c>
      <c r="F638" s="321">
        <v>1118</v>
      </c>
      <c r="G638" s="142">
        <f aca="true" t="shared" si="100" ref="G638:G642">(D638-F638)/F638*100</f>
        <v>20.840787119856888</v>
      </c>
      <c r="H638" s="515"/>
    </row>
    <row r="639" spans="1:8" ht="19.5" customHeight="1">
      <c r="A639" s="439" t="s">
        <v>542</v>
      </c>
      <c r="B639" s="440">
        <v>2026</v>
      </c>
      <c r="C639" s="440">
        <v>1146</v>
      </c>
      <c r="D639" s="440">
        <v>1004</v>
      </c>
      <c r="E639" s="142">
        <f t="shared" si="95"/>
        <v>87.60907504363001</v>
      </c>
      <c r="F639" s="321">
        <v>368</v>
      </c>
      <c r="G639" s="142">
        <f t="shared" si="100"/>
        <v>172.82608695652172</v>
      </c>
      <c r="H639" s="515"/>
    </row>
    <row r="640" spans="1:8" ht="19.5" customHeight="1">
      <c r="A640" s="439" t="s">
        <v>543</v>
      </c>
      <c r="B640" s="440">
        <v>1000</v>
      </c>
      <c r="C640" s="440">
        <v>1000</v>
      </c>
      <c r="D640" s="440">
        <v>201</v>
      </c>
      <c r="E640" s="142">
        <f t="shared" si="95"/>
        <v>20.1</v>
      </c>
      <c r="F640" s="321"/>
      <c r="G640" s="142"/>
      <c r="H640" s="515"/>
    </row>
    <row r="641" spans="1:8" ht="19.5" customHeight="1">
      <c r="A641" s="439" t="s">
        <v>544</v>
      </c>
      <c r="B641" s="440">
        <v>15</v>
      </c>
      <c r="C641" s="440">
        <v>15</v>
      </c>
      <c r="D641" s="440">
        <v>25</v>
      </c>
      <c r="E641" s="142">
        <f t="shared" si="95"/>
        <v>166.66666666666669</v>
      </c>
      <c r="F641" s="321"/>
      <c r="G641" s="142"/>
      <c r="H641" s="515"/>
    </row>
    <row r="642" spans="1:8" ht="19.5" customHeight="1">
      <c r="A642" s="439" t="s">
        <v>545</v>
      </c>
      <c r="B642" s="440">
        <v>0</v>
      </c>
      <c r="C642" s="440">
        <v>50</v>
      </c>
      <c r="D642" s="440">
        <f>SUM(D643:D644)</f>
        <v>50</v>
      </c>
      <c r="E642" s="142">
        <f t="shared" si="95"/>
        <v>100</v>
      </c>
      <c r="F642" s="518">
        <f>SUM(F643:F644)</f>
        <v>100</v>
      </c>
      <c r="G642" s="142">
        <f t="shared" si="100"/>
        <v>-50</v>
      </c>
      <c r="H642" s="515"/>
    </row>
    <row r="643" spans="1:8" ht="19.5" customHeight="1">
      <c r="A643" s="439" t="s">
        <v>546</v>
      </c>
      <c r="B643" s="440">
        <v>0</v>
      </c>
      <c r="C643" s="440">
        <v>50</v>
      </c>
      <c r="D643" s="440">
        <v>50</v>
      </c>
      <c r="E643" s="142">
        <f t="shared" si="95"/>
        <v>100</v>
      </c>
      <c r="F643" s="321"/>
      <c r="G643" s="142"/>
      <c r="H643" s="515"/>
    </row>
    <row r="644" spans="1:8" ht="19.5" customHeight="1">
      <c r="A644" s="439" t="s">
        <v>547</v>
      </c>
      <c r="B644" s="440">
        <v>0</v>
      </c>
      <c r="C644" s="440">
        <v>0</v>
      </c>
      <c r="D644" s="440"/>
      <c r="E644" s="142"/>
      <c r="F644" s="321">
        <v>100</v>
      </c>
      <c r="G644" s="142">
        <f aca="true" t="shared" si="101" ref="G644:G651">(D644-F644)/F644*100</f>
        <v>-100</v>
      </c>
      <c r="H644" s="515"/>
    </row>
    <row r="645" spans="1:8" ht="19.5" customHeight="1">
      <c r="A645" s="439" t="s">
        <v>548</v>
      </c>
      <c r="B645" s="440">
        <v>121</v>
      </c>
      <c r="C645" s="440">
        <v>525</v>
      </c>
      <c r="D645" s="440">
        <f>SUM(D646:D648)</f>
        <v>709</v>
      </c>
      <c r="E645" s="142">
        <f t="shared" si="95"/>
        <v>135.04761904761904</v>
      </c>
      <c r="F645" s="440">
        <f>SUM(F646:F648)</f>
        <v>674</v>
      </c>
      <c r="G645" s="142">
        <f t="shared" si="101"/>
        <v>5.192878338278932</v>
      </c>
      <c r="H645" s="515"/>
    </row>
    <row r="646" spans="1:8" ht="19.5" customHeight="1">
      <c r="A646" s="439" t="s">
        <v>549</v>
      </c>
      <c r="B646" s="440">
        <v>0</v>
      </c>
      <c r="C646" s="440">
        <v>0</v>
      </c>
      <c r="D646" s="440"/>
      <c r="E646" s="142"/>
      <c r="F646" s="321"/>
      <c r="G646" s="142"/>
      <c r="H646" s="515"/>
    </row>
    <row r="647" spans="1:8" ht="19.5" customHeight="1">
      <c r="A647" s="439" t="s">
        <v>550</v>
      </c>
      <c r="B647" s="440">
        <v>0</v>
      </c>
      <c r="C647" s="440">
        <v>404</v>
      </c>
      <c r="D647" s="440"/>
      <c r="E647" s="142">
        <f aca="true" t="shared" si="102" ref="E647:E659">D647/C647*100</f>
        <v>0</v>
      </c>
      <c r="F647" s="321"/>
      <c r="G647" s="142"/>
      <c r="H647" s="515"/>
    </row>
    <row r="648" spans="1:8" ht="19.5" customHeight="1">
      <c r="A648" s="439" t="s">
        <v>551</v>
      </c>
      <c r="B648" s="440">
        <v>121</v>
      </c>
      <c r="C648" s="440">
        <v>121</v>
      </c>
      <c r="D648" s="440">
        <v>709</v>
      </c>
      <c r="E648" s="142">
        <f t="shared" si="102"/>
        <v>585.9504132231405</v>
      </c>
      <c r="F648" s="321">
        <v>674</v>
      </c>
      <c r="G648" s="142">
        <f t="shared" si="101"/>
        <v>5.192878338278932</v>
      </c>
      <c r="H648" s="515"/>
    </row>
    <row r="649" spans="1:8" ht="19.5" customHeight="1">
      <c r="A649" s="439" t="s">
        <v>552</v>
      </c>
      <c r="B649" s="440">
        <v>2642</v>
      </c>
      <c r="C649" s="440">
        <v>2642</v>
      </c>
      <c r="D649" s="440">
        <f>SUM(D650:D653)</f>
        <v>1745</v>
      </c>
      <c r="E649" s="142">
        <f t="shared" si="102"/>
        <v>66.04844814534444</v>
      </c>
      <c r="F649" s="518">
        <f>SUM(F650:F653)</f>
        <v>2651</v>
      </c>
      <c r="G649" s="142">
        <f t="shared" si="101"/>
        <v>-34.17578272350056</v>
      </c>
      <c r="H649" s="515"/>
    </row>
    <row r="650" spans="1:8" ht="19.5" customHeight="1">
      <c r="A650" s="439" t="s">
        <v>553</v>
      </c>
      <c r="B650" s="440">
        <v>1310</v>
      </c>
      <c r="C650" s="440">
        <v>1310</v>
      </c>
      <c r="D650" s="440">
        <v>1379</v>
      </c>
      <c r="E650" s="142">
        <f t="shared" si="102"/>
        <v>105.26717557251908</v>
      </c>
      <c r="F650" s="321">
        <v>1300</v>
      </c>
      <c r="G650" s="142">
        <f t="shared" si="101"/>
        <v>6.076923076923077</v>
      </c>
      <c r="H650" s="515"/>
    </row>
    <row r="651" spans="1:8" ht="19.5" customHeight="1">
      <c r="A651" s="439" t="s">
        <v>554</v>
      </c>
      <c r="B651" s="440">
        <v>1321</v>
      </c>
      <c r="C651" s="440">
        <v>1321</v>
      </c>
      <c r="D651" s="440">
        <v>366</v>
      </c>
      <c r="E651" s="142">
        <f t="shared" si="102"/>
        <v>27.706283118849356</v>
      </c>
      <c r="F651" s="321">
        <v>1351</v>
      </c>
      <c r="G651" s="142">
        <f t="shared" si="101"/>
        <v>-72.90895632864544</v>
      </c>
      <c r="H651" s="515"/>
    </row>
    <row r="652" spans="1:8" ht="19.5" customHeight="1">
      <c r="A652" s="439" t="s">
        <v>555</v>
      </c>
      <c r="B652" s="440">
        <v>1</v>
      </c>
      <c r="C652" s="440">
        <v>1</v>
      </c>
      <c r="D652" s="440"/>
      <c r="E652" s="142">
        <f t="shared" si="102"/>
        <v>0</v>
      </c>
      <c r="F652" s="321"/>
      <c r="G652" s="142"/>
      <c r="H652" s="515"/>
    </row>
    <row r="653" spans="1:8" ht="19.5" customHeight="1">
      <c r="A653" s="439" t="s">
        <v>556</v>
      </c>
      <c r="B653" s="440">
        <v>10</v>
      </c>
      <c r="C653" s="440">
        <v>10</v>
      </c>
      <c r="D653" s="440"/>
      <c r="E653" s="142">
        <f t="shared" si="102"/>
        <v>0</v>
      </c>
      <c r="F653" s="321"/>
      <c r="G653" s="142"/>
      <c r="H653" s="515"/>
    </row>
    <row r="654" spans="1:8" ht="19.5" customHeight="1">
      <c r="A654" s="439" t="s">
        <v>557</v>
      </c>
      <c r="B654" s="440">
        <v>747</v>
      </c>
      <c r="C654" s="440">
        <v>747</v>
      </c>
      <c r="D654" s="440">
        <f>SUM(D655:D657)</f>
        <v>1222</v>
      </c>
      <c r="E654" s="142">
        <f t="shared" si="102"/>
        <v>163.58768406961178</v>
      </c>
      <c r="F654" s="518">
        <f>SUM(F655:F657)</f>
        <v>745</v>
      </c>
      <c r="G654" s="142">
        <f aca="true" t="shared" si="103" ref="G654:G659">(D654-F654)/F654*100</f>
        <v>64.02684563758389</v>
      </c>
      <c r="H654" s="515"/>
    </row>
    <row r="655" spans="1:8" ht="19.5" customHeight="1">
      <c r="A655" s="439" t="s">
        <v>558</v>
      </c>
      <c r="B655" s="440">
        <v>1</v>
      </c>
      <c r="C655" s="440">
        <v>1</v>
      </c>
      <c r="D655" s="440"/>
      <c r="E655" s="142">
        <f t="shared" si="102"/>
        <v>0</v>
      </c>
      <c r="F655" s="321"/>
      <c r="G655" s="142"/>
      <c r="H655" s="515"/>
    </row>
    <row r="656" spans="1:8" ht="19.5" customHeight="1">
      <c r="A656" s="439" t="s">
        <v>559</v>
      </c>
      <c r="B656" s="440">
        <v>745</v>
      </c>
      <c r="C656" s="440">
        <v>745</v>
      </c>
      <c r="D656" s="440">
        <v>1222</v>
      </c>
      <c r="E656" s="142">
        <f t="shared" si="102"/>
        <v>164.0268456375839</v>
      </c>
      <c r="F656" s="321">
        <v>745</v>
      </c>
      <c r="G656" s="142">
        <f t="shared" si="103"/>
        <v>64.02684563758389</v>
      </c>
      <c r="H656" s="515"/>
    </row>
    <row r="657" spans="1:8" ht="19.5" customHeight="1">
      <c r="A657" s="439" t="s">
        <v>560</v>
      </c>
      <c r="B657" s="440">
        <v>1</v>
      </c>
      <c r="C657" s="440">
        <v>1</v>
      </c>
      <c r="D657" s="440"/>
      <c r="E657" s="142">
        <f t="shared" si="102"/>
        <v>0</v>
      </c>
      <c r="F657" s="321"/>
      <c r="G657" s="142"/>
      <c r="H657" s="515"/>
    </row>
    <row r="658" spans="1:8" ht="19.5" customHeight="1">
      <c r="A658" s="439" t="s">
        <v>561</v>
      </c>
      <c r="B658" s="440">
        <v>0</v>
      </c>
      <c r="C658" s="440">
        <v>851</v>
      </c>
      <c r="D658" s="440">
        <f>SUM(D659:D661)</f>
        <v>887</v>
      </c>
      <c r="E658" s="142">
        <f t="shared" si="102"/>
        <v>104.23031727379552</v>
      </c>
      <c r="F658" s="518">
        <f>SUM(F659:F661)</f>
        <v>567</v>
      </c>
      <c r="G658" s="142">
        <f t="shared" si="103"/>
        <v>56.4373897707231</v>
      </c>
      <c r="H658" s="515"/>
    </row>
    <row r="659" spans="1:8" ht="19.5" customHeight="1">
      <c r="A659" s="439" t="s">
        <v>562</v>
      </c>
      <c r="B659" s="440">
        <v>0</v>
      </c>
      <c r="C659" s="440">
        <v>851</v>
      </c>
      <c r="D659" s="440">
        <v>887</v>
      </c>
      <c r="E659" s="142">
        <f t="shared" si="102"/>
        <v>104.23031727379552</v>
      </c>
      <c r="F659" s="321">
        <v>567</v>
      </c>
      <c r="G659" s="142">
        <f t="shared" si="103"/>
        <v>56.4373897707231</v>
      </c>
      <c r="H659" s="515"/>
    </row>
    <row r="660" spans="1:8" ht="19.5" customHeight="1">
      <c r="A660" s="439" t="s">
        <v>563</v>
      </c>
      <c r="B660" s="440">
        <v>0</v>
      </c>
      <c r="C660" s="440">
        <v>0</v>
      </c>
      <c r="D660" s="440"/>
      <c r="E660" s="142"/>
      <c r="F660" s="321"/>
      <c r="G660" s="142"/>
      <c r="H660" s="515"/>
    </row>
    <row r="661" spans="1:8" ht="19.5" customHeight="1">
      <c r="A661" s="439" t="s">
        <v>564</v>
      </c>
      <c r="B661" s="440">
        <v>0</v>
      </c>
      <c r="C661" s="440">
        <v>0</v>
      </c>
      <c r="D661" s="440"/>
      <c r="E661" s="142"/>
      <c r="F661" s="321"/>
      <c r="G661" s="142"/>
      <c r="H661" s="515"/>
    </row>
    <row r="662" spans="1:8" ht="19.5" customHeight="1">
      <c r="A662" s="439" t="s">
        <v>565</v>
      </c>
      <c r="B662" s="440">
        <v>0</v>
      </c>
      <c r="C662" s="440">
        <v>76</v>
      </c>
      <c r="D662" s="440">
        <f>SUM(D663:D664)</f>
        <v>143</v>
      </c>
      <c r="E662" s="142">
        <f aca="true" t="shared" si="104" ref="E662:E667">D662/C662*100</f>
        <v>188.1578947368421</v>
      </c>
      <c r="F662" s="518">
        <f>SUM(F663:F664)</f>
        <v>71</v>
      </c>
      <c r="G662" s="142">
        <f aca="true" t="shared" si="105" ref="G662:G666">(D662-F662)/F662*100</f>
        <v>101.40845070422534</v>
      </c>
      <c r="H662" s="515"/>
    </row>
    <row r="663" spans="1:8" ht="19.5" customHeight="1">
      <c r="A663" s="439" t="s">
        <v>566</v>
      </c>
      <c r="B663" s="440">
        <v>0</v>
      </c>
      <c r="C663" s="440">
        <v>76</v>
      </c>
      <c r="D663" s="440">
        <v>143</v>
      </c>
      <c r="E663" s="142">
        <f t="shared" si="104"/>
        <v>188.1578947368421</v>
      </c>
      <c r="F663" s="321">
        <v>71</v>
      </c>
      <c r="G663" s="142">
        <f t="shared" si="105"/>
        <v>101.40845070422534</v>
      </c>
      <c r="H663" s="515"/>
    </row>
    <row r="664" spans="1:8" ht="19.5" customHeight="1">
      <c r="A664" s="439" t="s">
        <v>567</v>
      </c>
      <c r="B664" s="440">
        <v>0</v>
      </c>
      <c r="C664" s="440">
        <v>0</v>
      </c>
      <c r="D664" s="440"/>
      <c r="E664" s="142"/>
      <c r="F664" s="321"/>
      <c r="G664" s="142"/>
      <c r="H664" s="515"/>
    </row>
    <row r="665" spans="1:8" ht="19.5" customHeight="1">
      <c r="A665" s="439" t="s">
        <v>568</v>
      </c>
      <c r="B665" s="440">
        <v>122</v>
      </c>
      <c r="C665" s="440">
        <v>122</v>
      </c>
      <c r="D665" s="440">
        <f>SUM(D666:D673)</f>
        <v>155</v>
      </c>
      <c r="E665" s="142">
        <f t="shared" si="104"/>
        <v>127.04918032786885</v>
      </c>
      <c r="F665" s="440">
        <f>SUM(F666:F673)</f>
        <v>35</v>
      </c>
      <c r="G665" s="142">
        <f t="shared" si="105"/>
        <v>342.85714285714283</v>
      </c>
      <c r="H665" s="515"/>
    </row>
    <row r="666" spans="1:8" ht="19.5" customHeight="1">
      <c r="A666" s="439" t="s">
        <v>76</v>
      </c>
      <c r="B666" s="440">
        <v>93</v>
      </c>
      <c r="C666" s="440">
        <v>93</v>
      </c>
      <c r="D666" s="440">
        <v>131</v>
      </c>
      <c r="E666" s="142">
        <f t="shared" si="104"/>
        <v>140.86021505376345</v>
      </c>
      <c r="F666" s="321">
        <v>35</v>
      </c>
      <c r="G666" s="142">
        <f t="shared" si="105"/>
        <v>274.2857142857143</v>
      </c>
      <c r="H666" s="515"/>
    </row>
    <row r="667" spans="1:8" ht="19.5" customHeight="1">
      <c r="A667" s="439" t="s">
        <v>77</v>
      </c>
      <c r="B667" s="440">
        <v>12</v>
      </c>
      <c r="C667" s="440">
        <v>12</v>
      </c>
      <c r="D667" s="440">
        <v>10</v>
      </c>
      <c r="E667" s="142">
        <f t="shared" si="104"/>
        <v>83.33333333333334</v>
      </c>
      <c r="F667" s="321"/>
      <c r="G667" s="142"/>
      <c r="H667" s="515"/>
    </row>
    <row r="668" spans="1:8" ht="19.5" customHeight="1">
      <c r="A668" s="439" t="s">
        <v>78</v>
      </c>
      <c r="B668" s="440">
        <v>0</v>
      </c>
      <c r="C668" s="440">
        <v>0</v>
      </c>
      <c r="D668" s="440"/>
      <c r="E668" s="142"/>
      <c r="F668" s="321"/>
      <c r="G668" s="142"/>
      <c r="H668" s="515"/>
    </row>
    <row r="669" spans="1:8" ht="19.5" customHeight="1">
      <c r="A669" s="439" t="s">
        <v>118</v>
      </c>
      <c r="B669" s="440">
        <v>0</v>
      </c>
      <c r="C669" s="440">
        <v>0</v>
      </c>
      <c r="D669" s="440"/>
      <c r="E669" s="142"/>
      <c r="F669" s="321"/>
      <c r="G669" s="142"/>
      <c r="H669" s="515"/>
    </row>
    <row r="670" spans="1:8" ht="19.5" customHeight="1">
      <c r="A670" s="439" t="s">
        <v>569</v>
      </c>
      <c r="B670" s="440">
        <v>0</v>
      </c>
      <c r="C670" s="440">
        <v>0</v>
      </c>
      <c r="D670" s="440"/>
      <c r="E670" s="142"/>
      <c r="F670" s="321"/>
      <c r="G670" s="142"/>
      <c r="H670" s="515"/>
    </row>
    <row r="671" spans="1:8" ht="19.5" customHeight="1">
      <c r="A671" s="439" t="s">
        <v>570</v>
      </c>
      <c r="B671" s="440">
        <v>0</v>
      </c>
      <c r="C671" s="440">
        <v>0</v>
      </c>
      <c r="D671" s="440">
        <v>9</v>
      </c>
      <c r="E671" s="142"/>
      <c r="F671" s="321"/>
      <c r="G671" s="142"/>
      <c r="H671" s="515"/>
    </row>
    <row r="672" spans="1:8" ht="19.5" customHeight="1">
      <c r="A672" s="439" t="s">
        <v>85</v>
      </c>
      <c r="B672" s="440">
        <v>0</v>
      </c>
      <c r="C672" s="440">
        <v>0</v>
      </c>
      <c r="D672" s="440"/>
      <c r="E672" s="142"/>
      <c r="F672" s="321"/>
      <c r="G672" s="142"/>
      <c r="H672" s="515"/>
    </row>
    <row r="673" spans="1:8" ht="19.5" customHeight="1">
      <c r="A673" s="439" t="s">
        <v>571</v>
      </c>
      <c r="B673" s="440">
        <v>17</v>
      </c>
      <c r="C673" s="440">
        <v>17</v>
      </c>
      <c r="D673" s="440">
        <v>5</v>
      </c>
      <c r="E673" s="142">
        <f aca="true" t="shared" si="106" ref="E673:E680">D673/C673*100</f>
        <v>29.411764705882355</v>
      </c>
      <c r="F673" s="321"/>
      <c r="G673" s="142"/>
      <c r="H673" s="515"/>
    </row>
    <row r="674" spans="1:8" ht="19.5" customHeight="1">
      <c r="A674" s="439" t="s">
        <v>572</v>
      </c>
      <c r="B674" s="440">
        <v>0</v>
      </c>
      <c r="C674" s="440">
        <v>0</v>
      </c>
      <c r="D674" s="440">
        <f>D675</f>
        <v>0</v>
      </c>
      <c r="E674" s="142"/>
      <c r="F674" s="518">
        <f>F675</f>
        <v>0</v>
      </c>
      <c r="G674" s="142"/>
      <c r="H674" s="515"/>
    </row>
    <row r="675" spans="1:8" ht="19.5" customHeight="1">
      <c r="A675" s="439" t="s">
        <v>573</v>
      </c>
      <c r="B675" s="440">
        <v>0</v>
      </c>
      <c r="C675" s="440">
        <v>0</v>
      </c>
      <c r="D675" s="440"/>
      <c r="E675" s="142"/>
      <c r="F675" s="321"/>
      <c r="G675" s="142"/>
      <c r="H675" s="515"/>
    </row>
    <row r="676" spans="1:8" ht="19.5" customHeight="1">
      <c r="A676" s="439" t="s">
        <v>574</v>
      </c>
      <c r="B676" s="440">
        <v>0</v>
      </c>
      <c r="C676" s="440">
        <v>912</v>
      </c>
      <c r="D676" s="440">
        <f>D677</f>
        <v>729</v>
      </c>
      <c r="E676" s="142">
        <f t="shared" si="106"/>
        <v>79.93421052631578</v>
      </c>
      <c r="F676" s="440">
        <f>F677</f>
        <v>5284</v>
      </c>
      <c r="G676" s="142">
        <f aca="true" t="shared" si="107" ref="G676:G681">(D676-F676)/F676*100</f>
        <v>-86.20363361090084</v>
      </c>
      <c r="H676" s="515"/>
    </row>
    <row r="677" spans="1:8" ht="19.5" customHeight="1">
      <c r="A677" s="439" t="s">
        <v>575</v>
      </c>
      <c r="B677" s="440">
        <v>0</v>
      </c>
      <c r="C677" s="440">
        <v>912</v>
      </c>
      <c r="D677" s="440">
        <v>729</v>
      </c>
      <c r="E677" s="142">
        <f t="shared" si="106"/>
        <v>79.93421052631578</v>
      </c>
      <c r="F677" s="321">
        <v>5284</v>
      </c>
      <c r="G677" s="142">
        <f t="shared" si="107"/>
        <v>-86.20363361090084</v>
      </c>
      <c r="H677" s="515"/>
    </row>
    <row r="678" spans="1:8" ht="19.5" customHeight="1">
      <c r="A678" s="439" t="s">
        <v>576</v>
      </c>
      <c r="B678" s="440">
        <v>967</v>
      </c>
      <c r="C678" s="440">
        <v>5374</v>
      </c>
      <c r="D678" s="440">
        <f>D679+D688+D692+D700+D706+D713+D719+D722+D725+D727+D729+D735+D737+D739+D754</f>
        <v>9558</v>
      </c>
      <c r="E678" s="142">
        <f t="shared" si="106"/>
        <v>177.85634536657983</v>
      </c>
      <c r="F678" s="518">
        <f>F679+F688+F692+F700+F706+F713+F719+F722+F725+F727+F729+F735+F737+F739+F754</f>
        <v>9443</v>
      </c>
      <c r="G678" s="142">
        <f t="shared" si="107"/>
        <v>1.217833315683575</v>
      </c>
      <c r="H678" s="515"/>
    </row>
    <row r="679" spans="1:8" ht="19.5" customHeight="1">
      <c r="A679" s="439" t="s">
        <v>577</v>
      </c>
      <c r="B679" s="440">
        <v>235</v>
      </c>
      <c r="C679" s="440">
        <v>235</v>
      </c>
      <c r="D679" s="440">
        <f>SUM(D680:D687)</f>
        <v>315</v>
      </c>
      <c r="E679" s="142">
        <f t="shared" si="106"/>
        <v>134.04255319148936</v>
      </c>
      <c r="F679" s="440">
        <f>SUM(F680:F687)</f>
        <v>316</v>
      </c>
      <c r="G679" s="142">
        <f t="shared" si="107"/>
        <v>-0.31645569620253167</v>
      </c>
      <c r="H679" s="515"/>
    </row>
    <row r="680" spans="1:8" ht="19.5" customHeight="1">
      <c r="A680" s="439" t="s">
        <v>76</v>
      </c>
      <c r="B680" s="440">
        <v>235</v>
      </c>
      <c r="C680" s="440">
        <v>235</v>
      </c>
      <c r="D680" s="440">
        <v>308</v>
      </c>
      <c r="E680" s="142">
        <f t="shared" si="106"/>
        <v>131.06382978723403</v>
      </c>
      <c r="F680" s="321">
        <v>309</v>
      </c>
      <c r="G680" s="142">
        <f t="shared" si="107"/>
        <v>-0.3236245954692557</v>
      </c>
      <c r="H680" s="515"/>
    </row>
    <row r="681" spans="1:8" ht="19.5" customHeight="1">
      <c r="A681" s="439" t="s">
        <v>77</v>
      </c>
      <c r="B681" s="440">
        <v>0</v>
      </c>
      <c r="C681" s="440">
        <v>0</v>
      </c>
      <c r="D681" s="440">
        <v>7</v>
      </c>
      <c r="E681" s="142"/>
      <c r="F681" s="321">
        <v>5</v>
      </c>
      <c r="G681" s="142">
        <f t="shared" si="107"/>
        <v>40</v>
      </c>
      <c r="H681" s="515"/>
    </row>
    <row r="682" spans="1:8" ht="19.5" customHeight="1">
      <c r="A682" s="439" t="s">
        <v>78</v>
      </c>
      <c r="B682" s="440">
        <v>0</v>
      </c>
      <c r="C682" s="440">
        <v>0</v>
      </c>
      <c r="D682" s="440"/>
      <c r="E682" s="142"/>
      <c r="F682" s="321"/>
      <c r="G682" s="142"/>
      <c r="H682" s="515"/>
    </row>
    <row r="683" spans="1:8" ht="19.5" customHeight="1">
      <c r="A683" s="439" t="s">
        <v>578</v>
      </c>
      <c r="B683" s="440">
        <v>0</v>
      </c>
      <c r="C683" s="440">
        <v>0</v>
      </c>
      <c r="D683" s="440"/>
      <c r="E683" s="142"/>
      <c r="F683" s="321"/>
      <c r="G683" s="142"/>
      <c r="H683" s="515"/>
    </row>
    <row r="684" spans="1:8" ht="19.5" customHeight="1">
      <c r="A684" s="439" t="s">
        <v>579</v>
      </c>
      <c r="B684" s="440">
        <v>0</v>
      </c>
      <c r="C684" s="440">
        <v>0</v>
      </c>
      <c r="D684" s="440"/>
      <c r="E684" s="142"/>
      <c r="F684" s="321"/>
      <c r="G684" s="142"/>
      <c r="H684" s="515"/>
    </row>
    <row r="685" spans="1:8" ht="19.5" customHeight="1">
      <c r="A685" s="439" t="s">
        <v>580</v>
      </c>
      <c r="B685" s="440">
        <v>0</v>
      </c>
      <c r="C685" s="440">
        <v>0</v>
      </c>
      <c r="D685" s="440"/>
      <c r="E685" s="142"/>
      <c r="F685" s="321"/>
      <c r="G685" s="142"/>
      <c r="H685" s="515"/>
    </row>
    <row r="686" spans="1:8" ht="19.5" customHeight="1">
      <c r="A686" s="439" t="s">
        <v>581</v>
      </c>
      <c r="B686" s="440">
        <v>0</v>
      </c>
      <c r="C686" s="440">
        <v>0</v>
      </c>
      <c r="D686" s="440"/>
      <c r="E686" s="142"/>
      <c r="F686" s="321"/>
      <c r="G686" s="142"/>
      <c r="H686" s="515"/>
    </row>
    <row r="687" spans="1:8" ht="19.5" customHeight="1">
      <c r="A687" s="439" t="s">
        <v>582</v>
      </c>
      <c r="B687" s="440">
        <v>0</v>
      </c>
      <c r="C687" s="440">
        <v>0</v>
      </c>
      <c r="D687" s="440"/>
      <c r="E687" s="142"/>
      <c r="F687" s="321">
        <v>2</v>
      </c>
      <c r="G687" s="142">
        <f>(D687-F687)/F687*100</f>
        <v>-100</v>
      </c>
      <c r="H687" s="515"/>
    </row>
    <row r="688" spans="1:8" ht="19.5" customHeight="1">
      <c r="A688" s="439" t="s">
        <v>583</v>
      </c>
      <c r="B688" s="440">
        <v>0</v>
      </c>
      <c r="C688" s="440">
        <v>0</v>
      </c>
      <c r="D688" s="440">
        <f>SUM(D689:D691)</f>
        <v>0</v>
      </c>
      <c r="E688" s="142"/>
      <c r="F688" s="518">
        <f>SUM(F689:F691)</f>
        <v>0</v>
      </c>
      <c r="G688" s="142"/>
      <c r="H688" s="515"/>
    </row>
    <row r="689" spans="1:8" ht="19.5" customHeight="1">
      <c r="A689" s="439" t="s">
        <v>584</v>
      </c>
      <c r="B689" s="440">
        <v>0</v>
      </c>
      <c r="C689" s="440">
        <v>0</v>
      </c>
      <c r="D689" s="440"/>
      <c r="E689" s="142"/>
      <c r="F689" s="321"/>
      <c r="G689" s="142"/>
      <c r="H689" s="515"/>
    </row>
    <row r="690" spans="1:8" ht="19.5" customHeight="1">
      <c r="A690" s="439" t="s">
        <v>585</v>
      </c>
      <c r="B690" s="440">
        <v>0</v>
      </c>
      <c r="C690" s="440">
        <v>0</v>
      </c>
      <c r="D690" s="440"/>
      <c r="E690" s="142"/>
      <c r="F690" s="321"/>
      <c r="G690" s="142"/>
      <c r="H690" s="515"/>
    </row>
    <row r="691" spans="1:8" ht="19.5" customHeight="1">
      <c r="A691" s="439" t="s">
        <v>586</v>
      </c>
      <c r="B691" s="440">
        <v>0</v>
      </c>
      <c r="C691" s="440">
        <v>0</v>
      </c>
      <c r="D691" s="440"/>
      <c r="E691" s="142"/>
      <c r="F691" s="321"/>
      <c r="G691" s="142"/>
      <c r="H691" s="515"/>
    </row>
    <row r="692" spans="1:8" ht="19.5" customHeight="1">
      <c r="A692" s="439" t="s">
        <v>587</v>
      </c>
      <c r="B692" s="440">
        <v>710</v>
      </c>
      <c r="C692" s="440">
        <v>1272</v>
      </c>
      <c r="D692" s="440">
        <f>SUM(D693:D699)</f>
        <v>4822</v>
      </c>
      <c r="E692" s="142">
        <f>D692/C692*100</f>
        <v>379.0880503144654</v>
      </c>
      <c r="F692" s="518">
        <f>SUM(F693:F699)</f>
        <v>4174</v>
      </c>
      <c r="G692" s="142">
        <f aca="true" t="shared" si="108" ref="G692:G694">(D692-F692)/F692*100</f>
        <v>15.52467656923814</v>
      </c>
      <c r="H692" s="515"/>
    </row>
    <row r="693" spans="1:8" ht="19.5" customHeight="1">
      <c r="A693" s="439" t="s">
        <v>588</v>
      </c>
      <c r="B693" s="440">
        <v>0</v>
      </c>
      <c r="C693" s="440">
        <v>0</v>
      </c>
      <c r="D693" s="440"/>
      <c r="E693" s="142"/>
      <c r="F693" s="321">
        <v>3</v>
      </c>
      <c r="G693" s="142">
        <f t="shared" si="108"/>
        <v>-100</v>
      </c>
      <c r="H693" s="515"/>
    </row>
    <row r="694" spans="1:8" ht="19.5" customHeight="1">
      <c r="A694" s="439" t="s">
        <v>589</v>
      </c>
      <c r="B694" s="440">
        <v>700</v>
      </c>
      <c r="C694" s="440">
        <v>1262</v>
      </c>
      <c r="D694" s="440">
        <v>3372</v>
      </c>
      <c r="E694" s="142">
        <f>D694/C694*100</f>
        <v>267.1949286846276</v>
      </c>
      <c r="F694" s="321">
        <v>405</v>
      </c>
      <c r="G694" s="142">
        <f t="shared" si="108"/>
        <v>732.5925925925926</v>
      </c>
      <c r="H694" s="515"/>
    </row>
    <row r="695" spans="1:8" ht="19.5" customHeight="1">
      <c r="A695" s="439" t="s">
        <v>590</v>
      </c>
      <c r="B695" s="440">
        <v>0</v>
      </c>
      <c r="C695" s="440">
        <v>0</v>
      </c>
      <c r="D695" s="440"/>
      <c r="E695" s="142"/>
      <c r="F695" s="321"/>
      <c r="G695" s="142"/>
      <c r="H695" s="515"/>
    </row>
    <row r="696" spans="1:8" ht="19.5" customHeight="1">
      <c r="A696" s="439" t="s">
        <v>591</v>
      </c>
      <c r="B696" s="440">
        <v>0</v>
      </c>
      <c r="C696" s="440">
        <v>0</v>
      </c>
      <c r="D696" s="440"/>
      <c r="E696" s="142"/>
      <c r="F696" s="321"/>
      <c r="G696" s="142"/>
      <c r="H696" s="515"/>
    </row>
    <row r="697" spans="1:8" ht="19.5" customHeight="1">
      <c r="A697" s="439" t="s">
        <v>592</v>
      </c>
      <c r="B697" s="440">
        <v>0</v>
      </c>
      <c r="C697" s="440">
        <v>0</v>
      </c>
      <c r="D697" s="440"/>
      <c r="E697" s="142"/>
      <c r="F697" s="321"/>
      <c r="G697" s="142"/>
      <c r="H697" s="515"/>
    </row>
    <row r="698" spans="1:8" ht="19.5" customHeight="1">
      <c r="A698" s="439" t="s">
        <v>593</v>
      </c>
      <c r="B698" s="440">
        <v>0</v>
      </c>
      <c r="C698" s="440">
        <v>0</v>
      </c>
      <c r="D698" s="440"/>
      <c r="E698" s="142"/>
      <c r="F698" s="321"/>
      <c r="G698" s="142"/>
      <c r="H698" s="515"/>
    </row>
    <row r="699" spans="1:8" ht="19.5" customHeight="1">
      <c r="A699" s="439" t="s">
        <v>594</v>
      </c>
      <c r="B699" s="440">
        <v>10</v>
      </c>
      <c r="C699" s="440">
        <v>10</v>
      </c>
      <c r="D699" s="440">
        <v>1450</v>
      </c>
      <c r="E699" s="142">
        <f aca="true" t="shared" si="109" ref="E699:E702">D699/C699*100</f>
        <v>14500</v>
      </c>
      <c r="F699" s="321">
        <v>3766</v>
      </c>
      <c r="G699" s="142">
        <f aca="true" t="shared" si="110" ref="G699:G702">(D699-F699)/F699*100</f>
        <v>-61.49761019649495</v>
      </c>
      <c r="H699" s="515"/>
    </row>
    <row r="700" spans="1:8" ht="19.5" customHeight="1">
      <c r="A700" s="439" t="s">
        <v>595</v>
      </c>
      <c r="B700" s="440">
        <v>0</v>
      </c>
      <c r="C700" s="440">
        <v>3356</v>
      </c>
      <c r="D700" s="440">
        <f>SUM(D701:D705)</f>
        <v>211</v>
      </c>
      <c r="E700" s="142">
        <f t="shared" si="109"/>
        <v>6.287246722288439</v>
      </c>
      <c r="F700" s="518">
        <f>SUM(F701:F705)</f>
        <v>3932</v>
      </c>
      <c r="G700" s="142">
        <f t="shared" si="110"/>
        <v>-94.63377416073246</v>
      </c>
      <c r="H700" s="515"/>
    </row>
    <row r="701" spans="1:8" ht="19.5" customHeight="1">
      <c r="A701" s="439" t="s">
        <v>596</v>
      </c>
      <c r="B701" s="440">
        <v>0</v>
      </c>
      <c r="C701" s="440">
        <v>3185</v>
      </c>
      <c r="D701" s="440">
        <v>40</v>
      </c>
      <c r="E701" s="142">
        <f t="shared" si="109"/>
        <v>1.2558869701726845</v>
      </c>
      <c r="F701" s="321">
        <v>745</v>
      </c>
      <c r="G701" s="142">
        <f t="shared" si="110"/>
        <v>-94.63087248322147</v>
      </c>
      <c r="H701" s="515"/>
    </row>
    <row r="702" spans="1:8" ht="19.5" customHeight="1">
      <c r="A702" s="439" t="s">
        <v>597</v>
      </c>
      <c r="B702" s="440">
        <v>0</v>
      </c>
      <c r="C702" s="440">
        <v>171</v>
      </c>
      <c r="D702" s="440">
        <v>171</v>
      </c>
      <c r="E702" s="142">
        <f t="shared" si="109"/>
        <v>100</v>
      </c>
      <c r="F702" s="321">
        <v>3187</v>
      </c>
      <c r="G702" s="142">
        <f t="shared" si="110"/>
        <v>-94.63445246313147</v>
      </c>
      <c r="H702" s="515"/>
    </row>
    <row r="703" spans="1:8" ht="19.5" customHeight="1">
      <c r="A703" s="439" t="s">
        <v>598</v>
      </c>
      <c r="B703" s="440">
        <v>0</v>
      </c>
      <c r="C703" s="440">
        <v>0</v>
      </c>
      <c r="D703" s="440"/>
      <c r="E703" s="142"/>
      <c r="F703" s="321"/>
      <c r="G703" s="142"/>
      <c r="H703" s="515"/>
    </row>
    <row r="704" spans="1:8" ht="19.5" customHeight="1">
      <c r="A704" s="439" t="s">
        <v>599</v>
      </c>
      <c r="B704" s="440">
        <v>0</v>
      </c>
      <c r="C704" s="440">
        <v>0</v>
      </c>
      <c r="D704" s="440"/>
      <c r="E704" s="142"/>
      <c r="F704" s="321"/>
      <c r="G704" s="142"/>
      <c r="H704" s="515"/>
    </row>
    <row r="705" spans="1:8" ht="19.5" customHeight="1">
      <c r="A705" s="439" t="s">
        <v>600</v>
      </c>
      <c r="B705" s="440">
        <v>0</v>
      </c>
      <c r="C705" s="440">
        <v>0</v>
      </c>
      <c r="D705" s="440"/>
      <c r="E705" s="142"/>
      <c r="F705" s="321"/>
      <c r="G705" s="142"/>
      <c r="H705" s="515"/>
    </row>
    <row r="706" spans="1:8" ht="19.5" customHeight="1">
      <c r="A706" s="439" t="s">
        <v>601</v>
      </c>
      <c r="B706" s="440">
        <v>0</v>
      </c>
      <c r="C706" s="440">
        <v>0</v>
      </c>
      <c r="D706" s="440">
        <f>SUM(D707:D712)</f>
        <v>0</v>
      </c>
      <c r="E706" s="142"/>
      <c r="F706" s="518">
        <f>SUM(F707:F712)</f>
        <v>0</v>
      </c>
      <c r="G706" s="142"/>
      <c r="H706" s="515"/>
    </row>
    <row r="707" spans="1:8" ht="19.5" customHeight="1">
      <c r="A707" s="439" t="s">
        <v>602</v>
      </c>
      <c r="B707" s="440">
        <v>0</v>
      </c>
      <c r="C707" s="440">
        <v>0</v>
      </c>
      <c r="D707" s="440"/>
      <c r="E707" s="142"/>
      <c r="F707" s="321"/>
      <c r="G707" s="142"/>
      <c r="H707" s="515"/>
    </row>
    <row r="708" spans="1:8" ht="19.5" customHeight="1">
      <c r="A708" s="439" t="s">
        <v>603</v>
      </c>
      <c r="B708" s="440">
        <v>0</v>
      </c>
      <c r="C708" s="440">
        <v>0</v>
      </c>
      <c r="D708" s="440"/>
      <c r="E708" s="142"/>
      <c r="F708" s="321"/>
      <c r="G708" s="142"/>
      <c r="H708" s="515"/>
    </row>
    <row r="709" spans="1:8" ht="19.5" customHeight="1">
      <c r="A709" s="439" t="s">
        <v>604</v>
      </c>
      <c r="B709" s="440">
        <v>0</v>
      </c>
      <c r="C709" s="440">
        <v>0</v>
      </c>
      <c r="D709" s="440"/>
      <c r="E709" s="142"/>
      <c r="F709" s="518"/>
      <c r="G709" s="142"/>
      <c r="H709" s="515"/>
    </row>
    <row r="710" spans="1:8" ht="19.5" customHeight="1">
      <c r="A710" s="439" t="s">
        <v>605</v>
      </c>
      <c r="B710" s="440">
        <v>0</v>
      </c>
      <c r="C710" s="440">
        <v>0</v>
      </c>
      <c r="D710" s="440"/>
      <c r="E710" s="142"/>
      <c r="F710" s="321"/>
      <c r="G710" s="142"/>
      <c r="H710" s="515"/>
    </row>
    <row r="711" spans="1:8" ht="19.5" customHeight="1">
      <c r="A711" s="439" t="s">
        <v>606</v>
      </c>
      <c r="B711" s="440">
        <v>0</v>
      </c>
      <c r="C711" s="440">
        <v>0</v>
      </c>
      <c r="D711" s="440"/>
      <c r="E711" s="142"/>
      <c r="F711" s="321"/>
      <c r="G711" s="142"/>
      <c r="H711" s="515"/>
    </row>
    <row r="712" spans="1:8" ht="19.5" customHeight="1">
      <c r="A712" s="439" t="s">
        <v>607</v>
      </c>
      <c r="B712" s="440">
        <v>0</v>
      </c>
      <c r="C712" s="440">
        <v>0</v>
      </c>
      <c r="D712" s="440"/>
      <c r="E712" s="142"/>
      <c r="F712" s="321"/>
      <c r="G712" s="142"/>
      <c r="H712" s="515"/>
    </row>
    <row r="713" spans="1:8" ht="19.5" customHeight="1">
      <c r="A713" s="439" t="s">
        <v>608</v>
      </c>
      <c r="B713" s="440">
        <v>0</v>
      </c>
      <c r="C713" s="440">
        <v>0</v>
      </c>
      <c r="D713" s="440">
        <f>SUM(D714:D718)</f>
        <v>1273</v>
      </c>
      <c r="E713" s="142"/>
      <c r="F713" s="518">
        <f>SUM(F714:F718)</f>
        <v>1001</v>
      </c>
      <c r="G713" s="142">
        <f aca="true" t="shared" si="111" ref="G713:G717">(D713-F713)/F713*100</f>
        <v>27.172827172827173</v>
      </c>
      <c r="H713" s="515"/>
    </row>
    <row r="714" spans="1:8" ht="19.5" customHeight="1">
      <c r="A714" s="439" t="s">
        <v>609</v>
      </c>
      <c r="B714" s="440">
        <v>0</v>
      </c>
      <c r="C714" s="440">
        <v>0</v>
      </c>
      <c r="D714" s="440">
        <v>1273</v>
      </c>
      <c r="E714" s="142"/>
      <c r="F714" s="321">
        <v>921</v>
      </c>
      <c r="G714" s="142">
        <f t="shared" si="111"/>
        <v>38.219326818675356</v>
      </c>
      <c r="H714" s="515"/>
    </row>
    <row r="715" spans="1:8" ht="19.5" customHeight="1">
      <c r="A715" s="439" t="s">
        <v>610</v>
      </c>
      <c r="B715" s="440">
        <v>0</v>
      </c>
      <c r="C715" s="440">
        <v>0</v>
      </c>
      <c r="D715" s="440"/>
      <c r="E715" s="142"/>
      <c r="F715" s="518"/>
      <c r="G715" s="142"/>
      <c r="H715" s="515"/>
    </row>
    <row r="716" spans="1:8" ht="19.5" customHeight="1">
      <c r="A716" s="439" t="s">
        <v>611</v>
      </c>
      <c r="B716" s="440">
        <v>0</v>
      </c>
      <c r="C716" s="440">
        <v>0</v>
      </c>
      <c r="D716" s="440"/>
      <c r="E716" s="142"/>
      <c r="F716" s="321"/>
      <c r="G716" s="142"/>
      <c r="H716" s="515"/>
    </row>
    <row r="717" spans="1:8" ht="19.5" customHeight="1">
      <c r="A717" s="439" t="s">
        <v>612</v>
      </c>
      <c r="B717" s="440">
        <v>0</v>
      </c>
      <c r="C717" s="440">
        <v>0</v>
      </c>
      <c r="D717" s="440"/>
      <c r="E717" s="142"/>
      <c r="F717" s="321">
        <v>80</v>
      </c>
      <c r="G717" s="142">
        <f t="shared" si="111"/>
        <v>-100</v>
      </c>
      <c r="H717" s="515"/>
    </row>
    <row r="718" spans="1:8" ht="19.5" customHeight="1">
      <c r="A718" s="439" t="s">
        <v>613</v>
      </c>
      <c r="B718" s="440">
        <v>0</v>
      </c>
      <c r="C718" s="440">
        <v>0</v>
      </c>
      <c r="D718" s="440"/>
      <c r="E718" s="142"/>
      <c r="F718" s="321"/>
      <c r="G718" s="142"/>
      <c r="H718" s="515"/>
    </row>
    <row r="719" spans="1:8" ht="19.5" customHeight="1">
      <c r="A719" s="439" t="s">
        <v>614</v>
      </c>
      <c r="B719" s="440">
        <v>0</v>
      </c>
      <c r="C719" s="440">
        <v>0</v>
      </c>
      <c r="D719" s="440">
        <f>SUM(D720:D721)</f>
        <v>0</v>
      </c>
      <c r="E719" s="142"/>
      <c r="F719" s="518">
        <f>SUM(F720:F721)</f>
        <v>0</v>
      </c>
      <c r="G719" s="142"/>
      <c r="H719" s="515"/>
    </row>
    <row r="720" spans="1:8" ht="19.5" customHeight="1">
      <c r="A720" s="439" t="s">
        <v>615</v>
      </c>
      <c r="B720" s="440">
        <v>0</v>
      </c>
      <c r="C720" s="440">
        <v>0</v>
      </c>
      <c r="D720" s="440"/>
      <c r="E720" s="142"/>
      <c r="F720" s="321"/>
      <c r="G720" s="142"/>
      <c r="H720" s="515"/>
    </row>
    <row r="721" spans="1:8" ht="19.5" customHeight="1">
      <c r="A721" s="439" t="s">
        <v>616</v>
      </c>
      <c r="B721" s="440">
        <v>0</v>
      </c>
      <c r="C721" s="440">
        <v>0</v>
      </c>
      <c r="D721" s="440"/>
      <c r="E721" s="142"/>
      <c r="F721" s="321"/>
      <c r="G721" s="142"/>
      <c r="H721" s="515"/>
    </row>
    <row r="722" spans="1:8" ht="19.5" customHeight="1">
      <c r="A722" s="439" t="s">
        <v>617</v>
      </c>
      <c r="B722" s="440">
        <v>0</v>
      </c>
      <c r="C722" s="440">
        <v>0</v>
      </c>
      <c r="D722" s="440">
        <f>SUM(D723:D724)</f>
        <v>0</v>
      </c>
      <c r="E722" s="142"/>
      <c r="F722" s="518">
        <f>SUM(F723:F724)</f>
        <v>0</v>
      </c>
      <c r="G722" s="142"/>
      <c r="H722" s="515"/>
    </row>
    <row r="723" spans="1:8" ht="19.5" customHeight="1">
      <c r="A723" s="439" t="s">
        <v>618</v>
      </c>
      <c r="B723" s="440">
        <v>0</v>
      </c>
      <c r="C723" s="440">
        <v>0</v>
      </c>
      <c r="D723" s="440"/>
      <c r="E723" s="142"/>
      <c r="F723" s="321"/>
      <c r="G723" s="142"/>
      <c r="H723" s="515"/>
    </row>
    <row r="724" spans="1:8" ht="19.5" customHeight="1">
      <c r="A724" s="439" t="s">
        <v>619</v>
      </c>
      <c r="B724" s="440">
        <v>0</v>
      </c>
      <c r="C724" s="440">
        <v>0</v>
      </c>
      <c r="D724" s="440"/>
      <c r="E724" s="142"/>
      <c r="F724" s="518"/>
      <c r="G724" s="142"/>
      <c r="H724" s="515"/>
    </row>
    <row r="725" spans="1:8" ht="19.5" customHeight="1">
      <c r="A725" s="439" t="s">
        <v>620</v>
      </c>
      <c r="B725" s="440">
        <v>0</v>
      </c>
      <c r="C725" s="440">
        <v>0</v>
      </c>
      <c r="D725" s="440">
        <f>D726</f>
        <v>0</v>
      </c>
      <c r="E725" s="142"/>
      <c r="F725" s="518">
        <f>F726</f>
        <v>0</v>
      </c>
      <c r="G725" s="142"/>
      <c r="H725" s="515"/>
    </row>
    <row r="726" spans="1:8" ht="19.5" customHeight="1">
      <c r="A726" s="439" t="s">
        <v>621</v>
      </c>
      <c r="B726" s="440">
        <v>0</v>
      </c>
      <c r="C726" s="440">
        <v>0</v>
      </c>
      <c r="D726" s="440"/>
      <c r="E726" s="142"/>
      <c r="F726" s="321"/>
      <c r="G726" s="142"/>
      <c r="H726" s="515"/>
    </row>
    <row r="727" spans="1:8" ht="19.5" customHeight="1">
      <c r="A727" s="439" t="s">
        <v>622</v>
      </c>
      <c r="B727" s="440">
        <v>0</v>
      </c>
      <c r="C727" s="440">
        <v>0</v>
      </c>
      <c r="D727" s="440">
        <f>D728</f>
        <v>0</v>
      </c>
      <c r="E727" s="142"/>
      <c r="F727" s="518">
        <f>F728</f>
        <v>0</v>
      </c>
      <c r="G727" s="142"/>
      <c r="H727" s="515"/>
    </row>
    <row r="728" spans="1:8" ht="19.5" customHeight="1">
      <c r="A728" s="439" t="s">
        <v>623</v>
      </c>
      <c r="B728" s="440">
        <v>0</v>
      </c>
      <c r="C728" s="440">
        <v>0</v>
      </c>
      <c r="D728" s="440"/>
      <c r="E728" s="142"/>
      <c r="F728" s="321"/>
      <c r="G728" s="142"/>
      <c r="H728" s="515"/>
    </row>
    <row r="729" spans="1:8" ht="19.5" customHeight="1">
      <c r="A729" s="439" t="s">
        <v>624</v>
      </c>
      <c r="B729" s="440">
        <v>22</v>
      </c>
      <c r="C729" s="440">
        <v>22</v>
      </c>
      <c r="D729" s="440">
        <f>SUM(D730:D734)</f>
        <v>66</v>
      </c>
      <c r="E729" s="142">
        <f aca="true" t="shared" si="112" ref="E729:E732">D729/C729*100</f>
        <v>300</v>
      </c>
      <c r="F729" s="518">
        <f>SUM(F730:F734)</f>
        <v>0</v>
      </c>
      <c r="G729" s="142"/>
      <c r="H729" s="515"/>
    </row>
    <row r="730" spans="1:8" ht="19.5" customHeight="1">
      <c r="A730" s="439" t="s">
        <v>625</v>
      </c>
      <c r="B730" s="440">
        <v>10</v>
      </c>
      <c r="C730" s="440">
        <v>10</v>
      </c>
      <c r="D730" s="440">
        <v>54</v>
      </c>
      <c r="E730" s="142">
        <f t="shared" si="112"/>
        <v>540</v>
      </c>
      <c r="F730" s="321"/>
      <c r="G730" s="142"/>
      <c r="H730" s="515"/>
    </row>
    <row r="731" spans="1:8" ht="19.5" customHeight="1">
      <c r="A731" s="439" t="s">
        <v>626</v>
      </c>
      <c r="B731" s="440">
        <v>10</v>
      </c>
      <c r="C731" s="440">
        <v>10</v>
      </c>
      <c r="D731" s="440">
        <v>10</v>
      </c>
      <c r="E731" s="142">
        <f t="shared" si="112"/>
        <v>100</v>
      </c>
      <c r="F731" s="321"/>
      <c r="G731" s="142"/>
      <c r="H731" s="515"/>
    </row>
    <row r="732" spans="1:8" ht="19.5" customHeight="1">
      <c r="A732" s="439" t="s">
        <v>627</v>
      </c>
      <c r="B732" s="440">
        <v>2</v>
      </c>
      <c r="C732" s="440">
        <v>2</v>
      </c>
      <c r="D732" s="440">
        <v>2</v>
      </c>
      <c r="E732" s="142">
        <f t="shared" si="112"/>
        <v>100</v>
      </c>
      <c r="F732" s="321"/>
      <c r="G732" s="142"/>
      <c r="H732" s="515"/>
    </row>
    <row r="733" spans="1:8" ht="19.5" customHeight="1">
      <c r="A733" s="439" t="s">
        <v>628</v>
      </c>
      <c r="B733" s="440">
        <v>0</v>
      </c>
      <c r="C733" s="440">
        <v>0</v>
      </c>
      <c r="D733" s="440"/>
      <c r="E733" s="142"/>
      <c r="F733" s="321"/>
      <c r="G733" s="142"/>
      <c r="H733" s="515"/>
    </row>
    <row r="734" spans="1:8" ht="19.5" customHeight="1">
      <c r="A734" s="439" t="s">
        <v>629</v>
      </c>
      <c r="B734" s="440">
        <v>0</v>
      </c>
      <c r="C734" s="440">
        <v>0</v>
      </c>
      <c r="D734" s="440"/>
      <c r="E734" s="142"/>
      <c r="F734" s="321"/>
      <c r="G734" s="142"/>
      <c r="H734" s="515"/>
    </row>
    <row r="735" spans="1:8" ht="19.5" customHeight="1">
      <c r="A735" s="439" t="s">
        <v>630</v>
      </c>
      <c r="B735" s="440">
        <v>0</v>
      </c>
      <c r="C735" s="440">
        <v>0</v>
      </c>
      <c r="D735" s="440">
        <f>D736</f>
        <v>0</v>
      </c>
      <c r="E735" s="142"/>
      <c r="F735" s="518">
        <f>F736</f>
        <v>0</v>
      </c>
      <c r="G735" s="142"/>
      <c r="H735" s="515"/>
    </row>
    <row r="736" spans="1:8" ht="19.5" customHeight="1">
      <c r="A736" s="439" t="s">
        <v>631</v>
      </c>
      <c r="B736" s="440">
        <v>0</v>
      </c>
      <c r="C736" s="440">
        <v>0</v>
      </c>
      <c r="D736" s="440"/>
      <c r="E736" s="142"/>
      <c r="F736" s="321"/>
      <c r="G736" s="142"/>
      <c r="H736" s="515"/>
    </row>
    <row r="737" spans="1:8" ht="19.5" customHeight="1">
      <c r="A737" s="439" t="s">
        <v>632</v>
      </c>
      <c r="B737" s="440">
        <v>0</v>
      </c>
      <c r="C737" s="440">
        <v>0</v>
      </c>
      <c r="D737" s="440">
        <f>D738</f>
        <v>250</v>
      </c>
      <c r="E737" s="142"/>
      <c r="F737" s="518">
        <f>F738</f>
        <v>0</v>
      </c>
      <c r="G737" s="142"/>
      <c r="H737" s="515"/>
    </row>
    <row r="738" spans="1:8" ht="19.5" customHeight="1">
      <c r="A738" s="439" t="s">
        <v>633</v>
      </c>
      <c r="B738" s="440">
        <v>0</v>
      </c>
      <c r="C738" s="440">
        <v>0</v>
      </c>
      <c r="D738" s="440">
        <v>250</v>
      </c>
      <c r="E738" s="142"/>
      <c r="F738" s="321"/>
      <c r="G738" s="142"/>
      <c r="H738" s="515"/>
    </row>
    <row r="739" spans="1:8" ht="19.5" customHeight="1">
      <c r="A739" s="439" t="s">
        <v>634</v>
      </c>
      <c r="B739" s="440">
        <v>0</v>
      </c>
      <c r="C739" s="440">
        <v>0</v>
      </c>
      <c r="D739" s="440">
        <f>SUM(D740:D753)</f>
        <v>0</v>
      </c>
      <c r="E739" s="142"/>
      <c r="F739" s="518">
        <f>SUM(F740:F753)</f>
        <v>0</v>
      </c>
      <c r="G739" s="142"/>
      <c r="H739" s="515"/>
    </row>
    <row r="740" spans="1:8" ht="19.5" customHeight="1">
      <c r="A740" s="439" t="s">
        <v>76</v>
      </c>
      <c r="B740" s="440">
        <v>0</v>
      </c>
      <c r="C740" s="440">
        <v>0</v>
      </c>
      <c r="D740" s="440"/>
      <c r="E740" s="142"/>
      <c r="F740" s="518"/>
      <c r="G740" s="142"/>
      <c r="H740" s="515"/>
    </row>
    <row r="741" spans="1:8" ht="19.5" customHeight="1">
      <c r="A741" s="439" t="s">
        <v>77</v>
      </c>
      <c r="B741" s="440">
        <v>0</v>
      </c>
      <c r="C741" s="440">
        <v>0</v>
      </c>
      <c r="D741" s="440"/>
      <c r="E741" s="142"/>
      <c r="F741" s="518"/>
      <c r="G741" s="142"/>
      <c r="H741" s="515"/>
    </row>
    <row r="742" spans="1:8" ht="19.5" customHeight="1">
      <c r="A742" s="439" t="s">
        <v>78</v>
      </c>
      <c r="B742" s="440">
        <v>0</v>
      </c>
      <c r="C742" s="440">
        <v>0</v>
      </c>
      <c r="D742" s="440"/>
      <c r="E742" s="142"/>
      <c r="F742" s="321"/>
      <c r="G742" s="142"/>
      <c r="H742" s="515"/>
    </row>
    <row r="743" spans="1:8" ht="19.5" customHeight="1">
      <c r="A743" s="439" t="s">
        <v>635</v>
      </c>
      <c r="B743" s="440">
        <v>0</v>
      </c>
      <c r="C743" s="440">
        <v>0</v>
      </c>
      <c r="D743" s="440"/>
      <c r="E743" s="142"/>
      <c r="F743" s="321"/>
      <c r="G743" s="142"/>
      <c r="H743" s="515"/>
    </row>
    <row r="744" spans="1:8" ht="19.5" customHeight="1">
      <c r="A744" s="439" t="s">
        <v>636</v>
      </c>
      <c r="B744" s="440">
        <v>0</v>
      </c>
      <c r="C744" s="440">
        <v>0</v>
      </c>
      <c r="D744" s="440"/>
      <c r="E744" s="142"/>
      <c r="F744" s="321"/>
      <c r="G744" s="142"/>
      <c r="H744" s="515"/>
    </row>
    <row r="745" spans="1:8" ht="19.5" customHeight="1">
      <c r="A745" s="439" t="s">
        <v>637</v>
      </c>
      <c r="B745" s="440">
        <v>0</v>
      </c>
      <c r="C745" s="440">
        <v>0</v>
      </c>
      <c r="D745" s="440"/>
      <c r="E745" s="142"/>
      <c r="F745" s="518"/>
      <c r="G745" s="142"/>
      <c r="H745" s="515"/>
    </row>
    <row r="746" spans="1:8" ht="19.5" customHeight="1">
      <c r="A746" s="439" t="s">
        <v>638</v>
      </c>
      <c r="B746" s="440">
        <v>0</v>
      </c>
      <c r="C746" s="440">
        <v>0</v>
      </c>
      <c r="D746" s="440"/>
      <c r="E746" s="142"/>
      <c r="F746" s="321"/>
      <c r="G746" s="142"/>
      <c r="H746" s="515"/>
    </row>
    <row r="747" spans="1:8" ht="19.5" customHeight="1">
      <c r="A747" s="439" t="s">
        <v>639</v>
      </c>
      <c r="B747" s="440">
        <v>0</v>
      </c>
      <c r="C747" s="440">
        <v>0</v>
      </c>
      <c r="D747" s="440"/>
      <c r="E747" s="142"/>
      <c r="F747" s="321"/>
      <c r="G747" s="142"/>
      <c r="H747" s="515"/>
    </row>
    <row r="748" spans="1:8" ht="19.5" customHeight="1">
      <c r="A748" s="439" t="s">
        <v>640</v>
      </c>
      <c r="B748" s="440">
        <v>0</v>
      </c>
      <c r="C748" s="440">
        <v>0</v>
      </c>
      <c r="D748" s="440"/>
      <c r="E748" s="142"/>
      <c r="F748" s="321"/>
      <c r="G748" s="142"/>
      <c r="H748" s="515"/>
    </row>
    <row r="749" spans="1:8" ht="19.5" customHeight="1">
      <c r="A749" s="439" t="s">
        <v>641</v>
      </c>
      <c r="B749" s="440">
        <v>0</v>
      </c>
      <c r="C749" s="440">
        <v>0</v>
      </c>
      <c r="D749" s="440"/>
      <c r="E749" s="142"/>
      <c r="F749" s="321"/>
      <c r="G749" s="142"/>
      <c r="H749" s="515"/>
    </row>
    <row r="750" spans="1:8" ht="19.5" customHeight="1">
      <c r="A750" s="439" t="s">
        <v>118</v>
      </c>
      <c r="B750" s="440">
        <v>0</v>
      </c>
      <c r="C750" s="440">
        <v>0</v>
      </c>
      <c r="D750" s="440"/>
      <c r="E750" s="142"/>
      <c r="F750" s="321"/>
      <c r="G750" s="142"/>
      <c r="H750" s="515"/>
    </row>
    <row r="751" spans="1:8" ht="19.5" customHeight="1">
      <c r="A751" s="439" t="s">
        <v>642</v>
      </c>
      <c r="B751" s="440">
        <v>0</v>
      </c>
      <c r="C751" s="440">
        <v>0</v>
      </c>
      <c r="D751" s="440"/>
      <c r="E751" s="142"/>
      <c r="F751" s="321"/>
      <c r="G751" s="142"/>
      <c r="H751" s="515"/>
    </row>
    <row r="752" spans="1:8" ht="19.5" customHeight="1">
      <c r="A752" s="439" t="s">
        <v>85</v>
      </c>
      <c r="B752" s="440">
        <v>0</v>
      </c>
      <c r="C752" s="440">
        <v>0</v>
      </c>
      <c r="D752" s="440"/>
      <c r="E752" s="142"/>
      <c r="F752" s="321"/>
      <c r="G752" s="142"/>
      <c r="H752" s="515"/>
    </row>
    <row r="753" spans="1:8" ht="19.5" customHeight="1">
      <c r="A753" s="439" t="s">
        <v>643</v>
      </c>
      <c r="B753" s="440">
        <v>0</v>
      </c>
      <c r="C753" s="440">
        <v>0</v>
      </c>
      <c r="D753" s="440"/>
      <c r="E753" s="142"/>
      <c r="F753" s="321"/>
      <c r="G753" s="142"/>
      <c r="H753" s="515"/>
    </row>
    <row r="754" spans="1:8" ht="19.5" customHeight="1">
      <c r="A754" s="439" t="s">
        <v>644</v>
      </c>
      <c r="B754" s="440">
        <v>0</v>
      </c>
      <c r="C754" s="440">
        <v>489</v>
      </c>
      <c r="D754" s="440">
        <f>D755</f>
        <v>2621</v>
      </c>
      <c r="E754" s="142">
        <f aca="true" t="shared" si="113" ref="E754:E759">D754/C754*100</f>
        <v>535.9918200408998</v>
      </c>
      <c r="F754" s="518">
        <f>F755</f>
        <v>20</v>
      </c>
      <c r="G754" s="142">
        <f aca="true" t="shared" si="114" ref="G754:G759">(D754-F754)/F754*100</f>
        <v>13005.000000000002</v>
      </c>
      <c r="H754" s="515"/>
    </row>
    <row r="755" spans="1:8" ht="19.5" customHeight="1">
      <c r="A755" s="439" t="s">
        <v>645</v>
      </c>
      <c r="B755" s="440">
        <v>0</v>
      </c>
      <c r="C755" s="440">
        <v>489</v>
      </c>
      <c r="D755" s="440">
        <v>2621</v>
      </c>
      <c r="E755" s="142">
        <f t="shared" si="113"/>
        <v>535.9918200408998</v>
      </c>
      <c r="F755" s="321">
        <v>20</v>
      </c>
      <c r="G755" s="142">
        <f t="shared" si="114"/>
        <v>13005.000000000002</v>
      </c>
      <c r="H755" s="515"/>
    </row>
    <row r="756" spans="1:8" ht="19.5" customHeight="1">
      <c r="A756" s="439" t="s">
        <v>646</v>
      </c>
      <c r="B756" s="440">
        <v>2562</v>
      </c>
      <c r="C756" s="440">
        <v>2598</v>
      </c>
      <c r="D756" s="440">
        <f>D757+D768+D770+D773+D775+D777</f>
        <v>4453</v>
      </c>
      <c r="E756" s="142">
        <f t="shared" si="113"/>
        <v>171.401077752117</v>
      </c>
      <c r="F756" s="518">
        <f>F757+F768+F770+F773+F775+F777</f>
        <v>2067</v>
      </c>
      <c r="G756" s="142">
        <f t="shared" si="114"/>
        <v>115.4329946782777</v>
      </c>
      <c r="H756" s="515"/>
    </row>
    <row r="757" spans="1:8" ht="19.5" customHeight="1">
      <c r="A757" s="439" t="s">
        <v>647</v>
      </c>
      <c r="B757" s="440">
        <v>887</v>
      </c>
      <c r="C757" s="440">
        <v>923</v>
      </c>
      <c r="D757" s="440">
        <f>SUM(D758:D767)</f>
        <v>1265</v>
      </c>
      <c r="E757" s="142">
        <f t="shared" si="113"/>
        <v>137.0530877573131</v>
      </c>
      <c r="F757" s="440">
        <f>SUM(F758:F767)</f>
        <v>1537</v>
      </c>
      <c r="G757" s="142">
        <f t="shared" si="114"/>
        <v>-17.696811971372803</v>
      </c>
      <c r="H757" s="515"/>
    </row>
    <row r="758" spans="1:8" ht="19.5" customHeight="1">
      <c r="A758" s="439" t="s">
        <v>76</v>
      </c>
      <c r="B758" s="440">
        <v>706</v>
      </c>
      <c r="C758" s="440">
        <v>706</v>
      </c>
      <c r="D758" s="440">
        <v>1038</v>
      </c>
      <c r="E758" s="142">
        <f t="shared" si="113"/>
        <v>147.02549575070822</v>
      </c>
      <c r="F758" s="321">
        <v>1001</v>
      </c>
      <c r="G758" s="142">
        <f t="shared" si="114"/>
        <v>3.696303696303696</v>
      </c>
      <c r="H758" s="515"/>
    </row>
    <row r="759" spans="1:8" ht="19.5" customHeight="1">
      <c r="A759" s="439" t="s">
        <v>77</v>
      </c>
      <c r="B759" s="440">
        <v>9</v>
      </c>
      <c r="C759" s="440">
        <v>45</v>
      </c>
      <c r="D759" s="440">
        <v>51</v>
      </c>
      <c r="E759" s="142">
        <f t="shared" si="113"/>
        <v>113.33333333333333</v>
      </c>
      <c r="F759" s="321">
        <v>33</v>
      </c>
      <c r="G759" s="142">
        <f t="shared" si="114"/>
        <v>54.54545454545454</v>
      </c>
      <c r="H759" s="515"/>
    </row>
    <row r="760" spans="1:8" ht="19.5" customHeight="1">
      <c r="A760" s="439" t="s">
        <v>78</v>
      </c>
      <c r="B760" s="440">
        <v>0</v>
      </c>
      <c r="C760" s="440">
        <v>0</v>
      </c>
      <c r="D760" s="440">
        <v>54</v>
      </c>
      <c r="E760" s="142"/>
      <c r="F760" s="321"/>
      <c r="G760" s="142"/>
      <c r="H760" s="515"/>
    </row>
    <row r="761" spans="1:8" ht="19.5" customHeight="1">
      <c r="A761" s="439" t="s">
        <v>648</v>
      </c>
      <c r="B761" s="440">
        <v>100</v>
      </c>
      <c r="C761" s="440">
        <v>100</v>
      </c>
      <c r="D761" s="440">
        <v>122</v>
      </c>
      <c r="E761" s="142">
        <f>D761/C761*100</f>
        <v>122</v>
      </c>
      <c r="F761" s="518">
        <v>3</v>
      </c>
      <c r="G761" s="142">
        <f>(D761-F761)/F761*100</f>
        <v>3966.6666666666665</v>
      </c>
      <c r="H761" s="515"/>
    </row>
    <row r="762" spans="1:8" ht="19.5" customHeight="1">
      <c r="A762" s="439" t="s">
        <v>649</v>
      </c>
      <c r="B762" s="440">
        <v>0</v>
      </c>
      <c r="C762" s="440">
        <v>0</v>
      </c>
      <c r="D762" s="440"/>
      <c r="E762" s="142"/>
      <c r="F762" s="321"/>
      <c r="G762" s="142"/>
      <c r="H762" s="515"/>
    </row>
    <row r="763" spans="1:8" ht="19.5" customHeight="1">
      <c r="A763" s="439" t="s">
        <v>650</v>
      </c>
      <c r="B763" s="440">
        <v>0</v>
      </c>
      <c r="C763" s="440">
        <v>0</v>
      </c>
      <c r="D763" s="440"/>
      <c r="E763" s="142"/>
      <c r="F763" s="321"/>
      <c r="G763" s="142"/>
      <c r="H763" s="515"/>
    </row>
    <row r="764" spans="1:8" ht="19.5" customHeight="1">
      <c r="A764" s="439" t="s">
        <v>651</v>
      </c>
      <c r="B764" s="440">
        <v>0</v>
      </c>
      <c r="C764" s="440">
        <v>0</v>
      </c>
      <c r="D764" s="440"/>
      <c r="E764" s="142"/>
      <c r="F764" s="321"/>
      <c r="G764" s="142"/>
      <c r="H764" s="515"/>
    </row>
    <row r="765" spans="1:8" ht="19.5" customHeight="1">
      <c r="A765" s="439" t="s">
        <v>652</v>
      </c>
      <c r="B765" s="440">
        <v>0</v>
      </c>
      <c r="C765" s="440">
        <v>0</v>
      </c>
      <c r="D765" s="440"/>
      <c r="E765" s="142"/>
      <c r="F765" s="321"/>
      <c r="G765" s="142"/>
      <c r="H765" s="515"/>
    </row>
    <row r="766" spans="1:8" ht="19.5" customHeight="1">
      <c r="A766" s="439" t="s">
        <v>653</v>
      </c>
      <c r="B766" s="440">
        <v>0</v>
      </c>
      <c r="C766" s="440">
        <v>0</v>
      </c>
      <c r="D766" s="440"/>
      <c r="E766" s="142"/>
      <c r="F766" s="321"/>
      <c r="G766" s="142"/>
      <c r="H766" s="515"/>
    </row>
    <row r="767" spans="1:8" ht="19.5" customHeight="1">
      <c r="A767" s="439" t="s">
        <v>654</v>
      </c>
      <c r="B767" s="440">
        <v>72</v>
      </c>
      <c r="C767" s="440">
        <v>72</v>
      </c>
      <c r="D767" s="440"/>
      <c r="E767" s="142">
        <f aca="true" t="shared" si="115" ref="E767:E774">D767/C767*100</f>
        <v>0</v>
      </c>
      <c r="F767" s="518">
        <v>500</v>
      </c>
      <c r="G767" s="142">
        <f aca="true" t="shared" si="116" ref="G767:G771">(D767-F767)/F767*100</f>
        <v>-100</v>
      </c>
      <c r="H767" s="515"/>
    </row>
    <row r="768" spans="1:8" ht="19.5" customHeight="1">
      <c r="A768" s="439" t="s">
        <v>655</v>
      </c>
      <c r="B768" s="440">
        <v>100</v>
      </c>
      <c r="C768" s="440">
        <v>100</v>
      </c>
      <c r="D768" s="440">
        <f>D769</f>
        <v>103</v>
      </c>
      <c r="E768" s="142">
        <f t="shared" si="115"/>
        <v>103</v>
      </c>
      <c r="F768" s="440">
        <f>F769</f>
        <v>0</v>
      </c>
      <c r="G768" s="142"/>
      <c r="H768" s="515"/>
    </row>
    <row r="769" spans="1:8" ht="19.5" customHeight="1">
      <c r="A769" s="439" t="s">
        <v>656</v>
      </c>
      <c r="B769" s="440">
        <v>100</v>
      </c>
      <c r="C769" s="440">
        <v>100</v>
      </c>
      <c r="D769" s="440">
        <v>103</v>
      </c>
      <c r="E769" s="142">
        <f t="shared" si="115"/>
        <v>103</v>
      </c>
      <c r="F769" s="321"/>
      <c r="G769" s="142"/>
      <c r="H769" s="515"/>
    </row>
    <row r="770" spans="1:8" ht="19.5" customHeight="1">
      <c r="A770" s="439" t="s">
        <v>657</v>
      </c>
      <c r="B770" s="440">
        <v>244</v>
      </c>
      <c r="C770" s="440">
        <v>244</v>
      </c>
      <c r="D770" s="440">
        <f>SUM(D771:D772)</f>
        <v>244</v>
      </c>
      <c r="E770" s="142">
        <f t="shared" si="115"/>
        <v>100</v>
      </c>
      <c r="F770" s="518">
        <f>SUM(F771:F772)</f>
        <v>500</v>
      </c>
      <c r="G770" s="142">
        <f t="shared" si="116"/>
        <v>-51.2</v>
      </c>
      <c r="H770" s="515"/>
    </row>
    <row r="771" spans="1:8" ht="19.5" customHeight="1">
      <c r="A771" s="439" t="s">
        <v>658</v>
      </c>
      <c r="B771" s="440">
        <v>50</v>
      </c>
      <c r="C771" s="440">
        <v>50</v>
      </c>
      <c r="D771" s="440">
        <v>50</v>
      </c>
      <c r="E771" s="142">
        <f t="shared" si="115"/>
        <v>100</v>
      </c>
      <c r="F771" s="321">
        <v>500</v>
      </c>
      <c r="G771" s="142">
        <f t="shared" si="116"/>
        <v>-90</v>
      </c>
      <c r="H771" s="515"/>
    </row>
    <row r="772" spans="1:8" ht="19.5" customHeight="1">
      <c r="A772" s="439" t="s">
        <v>659</v>
      </c>
      <c r="B772" s="440">
        <v>194</v>
      </c>
      <c r="C772" s="440">
        <v>194</v>
      </c>
      <c r="D772" s="440">
        <v>194</v>
      </c>
      <c r="E772" s="142">
        <f t="shared" si="115"/>
        <v>100</v>
      </c>
      <c r="F772" s="321"/>
      <c r="G772" s="142"/>
      <c r="H772" s="515"/>
    </row>
    <row r="773" spans="1:8" ht="19.5" customHeight="1">
      <c r="A773" s="439" t="s">
        <v>660</v>
      </c>
      <c r="B773" s="440">
        <v>1331</v>
      </c>
      <c r="C773" s="440">
        <v>1331</v>
      </c>
      <c r="D773" s="440">
        <f>D774</f>
        <v>1332</v>
      </c>
      <c r="E773" s="142">
        <f t="shared" si="115"/>
        <v>100.07513148009015</v>
      </c>
      <c r="F773" s="440">
        <f>F774</f>
        <v>30</v>
      </c>
      <c r="G773" s="142">
        <f>(D773-F773)/F773*100</f>
        <v>4340</v>
      </c>
      <c r="H773" s="515"/>
    </row>
    <row r="774" spans="1:8" ht="19.5" customHeight="1">
      <c r="A774" s="439" t="s">
        <v>661</v>
      </c>
      <c r="B774" s="440">
        <v>1331</v>
      </c>
      <c r="C774" s="440">
        <v>1331</v>
      </c>
      <c r="D774" s="440">
        <v>1332</v>
      </c>
      <c r="E774" s="142">
        <f t="shared" si="115"/>
        <v>100.07513148009015</v>
      </c>
      <c r="F774" s="321">
        <v>30</v>
      </c>
      <c r="G774" s="142">
        <f>(D774-F774)/F774*100</f>
        <v>4340</v>
      </c>
      <c r="H774" s="515"/>
    </row>
    <row r="775" spans="1:8" ht="19.5" customHeight="1">
      <c r="A775" s="439" t="s">
        <v>662</v>
      </c>
      <c r="B775" s="440">
        <v>0</v>
      </c>
      <c r="C775" s="440">
        <v>0</v>
      </c>
      <c r="D775" s="440"/>
      <c r="E775" s="142"/>
      <c r="F775" s="321"/>
      <c r="G775" s="142"/>
      <c r="H775" s="515"/>
    </row>
    <row r="776" spans="1:8" ht="19.5" customHeight="1">
      <c r="A776" s="439" t="s">
        <v>663</v>
      </c>
      <c r="B776" s="440">
        <v>0</v>
      </c>
      <c r="C776" s="440">
        <v>0</v>
      </c>
      <c r="D776" s="440"/>
      <c r="E776" s="142"/>
      <c r="F776" s="321"/>
      <c r="G776" s="142"/>
      <c r="H776" s="515"/>
    </row>
    <row r="777" spans="1:8" ht="19.5" customHeight="1">
      <c r="A777" s="439" t="s">
        <v>664</v>
      </c>
      <c r="B777" s="440">
        <v>0</v>
      </c>
      <c r="C777" s="440">
        <v>0</v>
      </c>
      <c r="D777" s="440">
        <f>D778</f>
        <v>1509</v>
      </c>
      <c r="E777" s="142"/>
      <c r="F777" s="518">
        <f>F778</f>
        <v>0</v>
      </c>
      <c r="G777" s="142"/>
      <c r="H777" s="515"/>
    </row>
    <row r="778" spans="1:8" ht="19.5" customHeight="1">
      <c r="A778" s="439" t="s">
        <v>665</v>
      </c>
      <c r="B778" s="440">
        <v>0</v>
      </c>
      <c r="C778" s="440">
        <v>0</v>
      </c>
      <c r="D778" s="440">
        <v>1509</v>
      </c>
      <c r="E778" s="142"/>
      <c r="F778" s="321"/>
      <c r="G778" s="142"/>
      <c r="H778" s="515"/>
    </row>
    <row r="779" spans="1:8" ht="19.5" customHeight="1">
      <c r="A779" s="439" t="s">
        <v>666</v>
      </c>
      <c r="B779" s="440">
        <v>26646</v>
      </c>
      <c r="C779" s="440">
        <v>60718</v>
      </c>
      <c r="D779" s="440">
        <f>D780+D805+D830+D856+D860+D871+D877+D884+D891+D894</f>
        <v>66949</v>
      </c>
      <c r="E779" s="142">
        <f aca="true" t="shared" si="117" ref="E779:E782">D779/C779*100</f>
        <v>110.26219572449685</v>
      </c>
      <c r="F779" s="440">
        <f>F780+F805+F830+F856+F860+F871+F877+F884+F891+F894</f>
        <v>56063</v>
      </c>
      <c r="G779" s="142">
        <f aca="true" t="shared" si="118" ref="G779:G782">(D779-F779)/F779*100</f>
        <v>19.417441093056027</v>
      </c>
      <c r="H779" s="515"/>
    </row>
    <row r="780" spans="1:8" ht="19.5" customHeight="1">
      <c r="A780" s="439" t="s">
        <v>667</v>
      </c>
      <c r="B780" s="440">
        <v>2982</v>
      </c>
      <c r="C780" s="440">
        <v>10859</v>
      </c>
      <c r="D780" s="440">
        <f>SUM(D781:D804)</f>
        <v>5894</v>
      </c>
      <c r="E780" s="142">
        <f t="shared" si="117"/>
        <v>54.27755778616815</v>
      </c>
      <c r="F780" s="518">
        <f>SUM(F781:F804)</f>
        <v>9125</v>
      </c>
      <c r="G780" s="142">
        <f t="shared" si="118"/>
        <v>-35.40821917808219</v>
      </c>
      <c r="H780" s="515"/>
    </row>
    <row r="781" spans="1:8" ht="19.5" customHeight="1">
      <c r="A781" s="439" t="s">
        <v>76</v>
      </c>
      <c r="B781" s="440">
        <v>2135</v>
      </c>
      <c r="C781" s="440">
        <v>2135</v>
      </c>
      <c r="D781" s="440">
        <v>2525</v>
      </c>
      <c r="E781" s="142">
        <f t="shared" si="117"/>
        <v>118.26697892271663</v>
      </c>
      <c r="F781" s="321">
        <v>2923</v>
      </c>
      <c r="G781" s="142">
        <f t="shared" si="118"/>
        <v>-13.616147793362984</v>
      </c>
      <c r="H781" s="515"/>
    </row>
    <row r="782" spans="1:8" ht="19.5" customHeight="1">
      <c r="A782" s="439" t="s">
        <v>77</v>
      </c>
      <c r="B782" s="440">
        <v>88</v>
      </c>
      <c r="C782" s="440">
        <v>88</v>
      </c>
      <c r="D782" s="440">
        <v>44</v>
      </c>
      <c r="E782" s="142">
        <f t="shared" si="117"/>
        <v>50</v>
      </c>
      <c r="F782" s="321">
        <v>114</v>
      </c>
      <c r="G782" s="142">
        <f t="shared" si="118"/>
        <v>-61.40350877192983</v>
      </c>
      <c r="H782" s="515"/>
    </row>
    <row r="783" spans="1:8" ht="19.5" customHeight="1">
      <c r="A783" s="439" t="s">
        <v>78</v>
      </c>
      <c r="B783" s="440">
        <v>0</v>
      </c>
      <c r="C783" s="440">
        <v>0</v>
      </c>
      <c r="D783" s="440"/>
      <c r="E783" s="142"/>
      <c r="F783" s="321"/>
      <c r="G783" s="142"/>
      <c r="H783" s="515"/>
    </row>
    <row r="784" spans="1:8" ht="19.5" customHeight="1">
      <c r="A784" s="439" t="s">
        <v>85</v>
      </c>
      <c r="B784" s="440">
        <v>0</v>
      </c>
      <c r="C784" s="440">
        <v>0</v>
      </c>
      <c r="D784" s="440"/>
      <c r="E784" s="142"/>
      <c r="F784" s="518"/>
      <c r="G784" s="142"/>
      <c r="H784" s="515"/>
    </row>
    <row r="785" spans="1:8" ht="19.5" customHeight="1">
      <c r="A785" s="439" t="s">
        <v>668</v>
      </c>
      <c r="B785" s="440">
        <v>600</v>
      </c>
      <c r="C785" s="440">
        <v>5628</v>
      </c>
      <c r="D785" s="440">
        <v>728</v>
      </c>
      <c r="E785" s="142">
        <f>D785/C785*100</f>
        <v>12.935323383084576</v>
      </c>
      <c r="F785" s="321"/>
      <c r="G785" s="142"/>
      <c r="H785" s="515"/>
    </row>
    <row r="786" spans="1:8" ht="19.5" customHeight="1">
      <c r="A786" s="439" t="s">
        <v>669</v>
      </c>
      <c r="B786" s="440">
        <v>0</v>
      </c>
      <c r="C786" s="440">
        <v>0</v>
      </c>
      <c r="D786" s="440"/>
      <c r="E786" s="142"/>
      <c r="F786" s="321">
        <v>62</v>
      </c>
      <c r="G786" s="142">
        <f>(D786-F786)/F786*100</f>
        <v>-100</v>
      </c>
      <c r="H786" s="515"/>
    </row>
    <row r="787" spans="1:8" ht="19.5" customHeight="1">
      <c r="A787" s="439" t="s">
        <v>670</v>
      </c>
      <c r="B787" s="440">
        <v>0</v>
      </c>
      <c r="C787" s="440">
        <v>0</v>
      </c>
      <c r="D787" s="440">
        <v>110</v>
      </c>
      <c r="E787" s="142"/>
      <c r="F787" s="321"/>
      <c r="G787" s="142"/>
      <c r="H787" s="515"/>
    </row>
    <row r="788" spans="1:8" ht="19.5" customHeight="1">
      <c r="A788" s="439" t="s">
        <v>671</v>
      </c>
      <c r="B788" s="440">
        <v>0</v>
      </c>
      <c r="C788" s="440">
        <v>0</v>
      </c>
      <c r="D788" s="440"/>
      <c r="E788" s="142"/>
      <c r="F788" s="321"/>
      <c r="G788" s="142"/>
      <c r="H788" s="515"/>
    </row>
    <row r="789" spans="1:8" ht="19.5" customHeight="1">
      <c r="A789" s="439" t="s">
        <v>672</v>
      </c>
      <c r="B789" s="440">
        <v>0</v>
      </c>
      <c r="C789" s="440">
        <v>0</v>
      </c>
      <c r="D789" s="440"/>
      <c r="E789" s="142"/>
      <c r="F789" s="321"/>
      <c r="G789" s="142"/>
      <c r="H789" s="515"/>
    </row>
    <row r="790" spans="1:8" ht="19.5" customHeight="1">
      <c r="A790" s="439" t="s">
        <v>673</v>
      </c>
      <c r="B790" s="440">
        <v>0</v>
      </c>
      <c r="C790" s="440">
        <v>0</v>
      </c>
      <c r="D790" s="440"/>
      <c r="E790" s="142"/>
      <c r="F790" s="321"/>
      <c r="G790" s="142"/>
      <c r="H790" s="515"/>
    </row>
    <row r="791" spans="1:8" ht="19.5" customHeight="1">
      <c r="A791" s="439" t="s">
        <v>674</v>
      </c>
      <c r="B791" s="440">
        <v>0</v>
      </c>
      <c r="C791" s="440">
        <v>0</v>
      </c>
      <c r="D791" s="440">
        <v>100</v>
      </c>
      <c r="E791" s="142"/>
      <c r="F791" s="518"/>
      <c r="G791" s="142"/>
      <c r="H791" s="515"/>
    </row>
    <row r="792" spans="1:8" ht="19.5" customHeight="1">
      <c r="A792" s="439" t="s">
        <v>675</v>
      </c>
      <c r="B792" s="440">
        <v>0</v>
      </c>
      <c r="C792" s="440">
        <v>0</v>
      </c>
      <c r="D792" s="440"/>
      <c r="E792" s="142"/>
      <c r="F792" s="321"/>
      <c r="G792" s="142"/>
      <c r="H792" s="515"/>
    </row>
    <row r="793" spans="1:8" ht="19.5" customHeight="1">
      <c r="A793" s="439" t="s">
        <v>676</v>
      </c>
      <c r="B793" s="440">
        <v>0</v>
      </c>
      <c r="C793" s="440">
        <v>53</v>
      </c>
      <c r="D793" s="440"/>
      <c r="E793" s="142">
        <f>D793/C793*100</f>
        <v>0</v>
      </c>
      <c r="F793" s="321">
        <v>223</v>
      </c>
      <c r="G793" s="142">
        <f>(D793-F793)/F793*100</f>
        <v>-100</v>
      </c>
      <c r="H793" s="515"/>
    </row>
    <row r="794" spans="1:8" ht="19.5" customHeight="1">
      <c r="A794" s="439" t="s">
        <v>677</v>
      </c>
      <c r="B794" s="440">
        <v>0</v>
      </c>
      <c r="C794" s="440">
        <v>0</v>
      </c>
      <c r="D794" s="440"/>
      <c r="E794" s="142"/>
      <c r="F794" s="321"/>
      <c r="G794" s="142"/>
      <c r="H794" s="515"/>
    </row>
    <row r="795" spans="1:8" ht="19.5" customHeight="1">
      <c r="A795" s="439" t="s">
        <v>678</v>
      </c>
      <c r="B795" s="440">
        <v>0</v>
      </c>
      <c r="C795" s="440">
        <v>0</v>
      </c>
      <c r="D795" s="440"/>
      <c r="E795" s="142"/>
      <c r="F795" s="321"/>
      <c r="G795" s="142"/>
      <c r="H795" s="515"/>
    </row>
    <row r="796" spans="1:8" ht="19.5" customHeight="1">
      <c r="A796" s="439" t="s">
        <v>679</v>
      </c>
      <c r="B796" s="440">
        <v>0</v>
      </c>
      <c r="C796" s="440">
        <v>0</v>
      </c>
      <c r="D796" s="440"/>
      <c r="E796" s="142"/>
      <c r="F796" s="321"/>
      <c r="G796" s="142"/>
      <c r="H796" s="515"/>
    </row>
    <row r="797" spans="1:8" ht="19.5" customHeight="1">
      <c r="A797" s="439" t="s">
        <v>680</v>
      </c>
      <c r="B797" s="440">
        <v>0</v>
      </c>
      <c r="C797" s="440">
        <v>0</v>
      </c>
      <c r="D797" s="440"/>
      <c r="E797" s="142"/>
      <c r="F797" s="321"/>
      <c r="G797" s="142"/>
      <c r="H797" s="515"/>
    </row>
    <row r="798" spans="1:8" ht="19.5" customHeight="1">
      <c r="A798" s="439" t="s">
        <v>681</v>
      </c>
      <c r="B798" s="440">
        <v>0</v>
      </c>
      <c r="C798" s="440">
        <v>0</v>
      </c>
      <c r="D798" s="440"/>
      <c r="E798" s="142"/>
      <c r="F798" s="321"/>
      <c r="G798" s="142"/>
      <c r="H798" s="515"/>
    </row>
    <row r="799" spans="1:8" ht="19.5" customHeight="1">
      <c r="A799" s="439" t="s">
        <v>682</v>
      </c>
      <c r="B799" s="440">
        <v>0</v>
      </c>
      <c r="C799" s="440">
        <v>0</v>
      </c>
      <c r="D799" s="440"/>
      <c r="E799" s="142"/>
      <c r="F799" s="518"/>
      <c r="G799" s="142"/>
      <c r="H799" s="515"/>
    </row>
    <row r="800" spans="1:8" ht="19.5" customHeight="1">
      <c r="A800" s="439" t="s">
        <v>683</v>
      </c>
      <c r="B800" s="440">
        <v>0</v>
      </c>
      <c r="C800" s="440">
        <v>873</v>
      </c>
      <c r="D800" s="440"/>
      <c r="E800" s="142">
        <f aca="true" t="shared" si="119" ref="E800:E807">D800/C800*100</f>
        <v>0</v>
      </c>
      <c r="F800" s="321">
        <v>20</v>
      </c>
      <c r="G800" s="142">
        <f aca="true" t="shared" si="120" ref="G800:G807">(D800-F800)/F800*100</f>
        <v>-100</v>
      </c>
      <c r="H800" s="515"/>
    </row>
    <row r="801" spans="1:8" ht="19.5" customHeight="1">
      <c r="A801" s="439" t="s">
        <v>684</v>
      </c>
      <c r="B801" s="440">
        <v>0</v>
      </c>
      <c r="C801" s="440">
        <v>0</v>
      </c>
      <c r="D801" s="440">
        <v>15</v>
      </c>
      <c r="E801" s="142"/>
      <c r="F801" s="321">
        <v>80</v>
      </c>
      <c r="G801" s="142">
        <f t="shared" si="120"/>
        <v>-81.25</v>
      </c>
      <c r="H801" s="515"/>
    </row>
    <row r="802" spans="1:8" ht="19.5" customHeight="1">
      <c r="A802" s="439" t="s">
        <v>685</v>
      </c>
      <c r="B802" s="440">
        <v>0</v>
      </c>
      <c r="C802" s="440">
        <v>0</v>
      </c>
      <c r="D802" s="440"/>
      <c r="E802" s="142"/>
      <c r="F802" s="321"/>
      <c r="G802" s="142"/>
      <c r="H802" s="515"/>
    </row>
    <row r="803" spans="1:8" ht="19.5" customHeight="1">
      <c r="A803" s="439" t="s">
        <v>686</v>
      </c>
      <c r="B803" s="440">
        <v>0</v>
      </c>
      <c r="C803" s="440">
        <v>0</v>
      </c>
      <c r="D803" s="440"/>
      <c r="E803" s="142"/>
      <c r="F803" s="321">
        <v>4</v>
      </c>
      <c r="G803" s="142">
        <f t="shared" si="120"/>
        <v>-100</v>
      </c>
      <c r="H803" s="515"/>
    </row>
    <row r="804" spans="1:8" ht="19.5" customHeight="1">
      <c r="A804" s="439" t="s">
        <v>687</v>
      </c>
      <c r="B804" s="440">
        <v>159</v>
      </c>
      <c r="C804" s="440">
        <v>2082</v>
      </c>
      <c r="D804" s="440">
        <v>2372</v>
      </c>
      <c r="E804" s="142">
        <f t="shared" si="119"/>
        <v>113.92891450528337</v>
      </c>
      <c r="F804" s="321">
        <v>5699</v>
      </c>
      <c r="G804" s="142">
        <f t="shared" si="120"/>
        <v>-58.37866292331988</v>
      </c>
      <c r="H804" s="515"/>
    </row>
    <row r="805" spans="1:8" ht="19.5" customHeight="1">
      <c r="A805" s="439" t="s">
        <v>688</v>
      </c>
      <c r="B805" s="440">
        <v>1279</v>
      </c>
      <c r="C805" s="440">
        <v>3515</v>
      </c>
      <c r="D805" s="440">
        <f>SUM(D806:D829)</f>
        <v>5017</v>
      </c>
      <c r="E805" s="142">
        <f t="shared" si="119"/>
        <v>142.7311522048364</v>
      </c>
      <c r="F805" s="518">
        <f>SUM(F806:F829)</f>
        <v>5498</v>
      </c>
      <c r="G805" s="142">
        <f t="shared" si="120"/>
        <v>-8.748635867588215</v>
      </c>
      <c r="H805" s="515"/>
    </row>
    <row r="806" spans="1:8" ht="19.5" customHeight="1">
      <c r="A806" s="439" t="s">
        <v>76</v>
      </c>
      <c r="B806" s="440">
        <v>1206</v>
      </c>
      <c r="C806" s="440">
        <v>1206</v>
      </c>
      <c r="D806" s="440">
        <v>1097</v>
      </c>
      <c r="E806" s="142">
        <f t="shared" si="119"/>
        <v>90.96185737976784</v>
      </c>
      <c r="F806" s="321">
        <v>1186</v>
      </c>
      <c r="G806" s="142">
        <f t="shared" si="120"/>
        <v>-7.504215851602024</v>
      </c>
      <c r="H806" s="515"/>
    </row>
    <row r="807" spans="1:8" ht="19.5" customHeight="1">
      <c r="A807" s="439" t="s">
        <v>77</v>
      </c>
      <c r="B807" s="440">
        <v>23</v>
      </c>
      <c r="C807" s="440">
        <v>23</v>
      </c>
      <c r="D807" s="440">
        <v>10</v>
      </c>
      <c r="E807" s="142">
        <f t="shared" si="119"/>
        <v>43.47826086956522</v>
      </c>
      <c r="F807" s="321">
        <v>9</v>
      </c>
      <c r="G807" s="142">
        <f t="shared" si="120"/>
        <v>11.11111111111111</v>
      </c>
      <c r="H807" s="515"/>
    </row>
    <row r="808" spans="1:8" ht="19.5" customHeight="1">
      <c r="A808" s="439" t="s">
        <v>78</v>
      </c>
      <c r="B808" s="440">
        <v>0</v>
      </c>
      <c r="C808" s="440">
        <v>0</v>
      </c>
      <c r="D808" s="440"/>
      <c r="E808" s="142"/>
      <c r="F808" s="321"/>
      <c r="G808" s="142"/>
      <c r="H808" s="515"/>
    </row>
    <row r="809" spans="1:8" ht="19.5" customHeight="1">
      <c r="A809" s="439" t="s">
        <v>689</v>
      </c>
      <c r="B809" s="440">
        <v>0</v>
      </c>
      <c r="C809" s="440">
        <v>0</v>
      </c>
      <c r="D809" s="440"/>
      <c r="E809" s="142"/>
      <c r="F809" s="518"/>
      <c r="G809" s="142"/>
      <c r="H809" s="515"/>
    </row>
    <row r="810" spans="1:8" ht="19.5" customHeight="1">
      <c r="A810" s="450" t="s">
        <v>690</v>
      </c>
      <c r="B810" s="440">
        <v>0</v>
      </c>
      <c r="C810" s="440">
        <v>0</v>
      </c>
      <c r="D810" s="440"/>
      <c r="E810" s="142"/>
      <c r="F810" s="321">
        <v>401</v>
      </c>
      <c r="G810" s="142">
        <f>(D810-F810)/F810*100</f>
        <v>-100</v>
      </c>
      <c r="H810" s="515"/>
    </row>
    <row r="811" spans="1:8" ht="19.5" customHeight="1">
      <c r="A811" s="439" t="s">
        <v>691</v>
      </c>
      <c r="B811" s="440">
        <v>0</v>
      </c>
      <c r="C811" s="440">
        <v>0</v>
      </c>
      <c r="D811" s="440"/>
      <c r="E811" s="142"/>
      <c r="F811" s="321"/>
      <c r="G811" s="142"/>
      <c r="H811" s="515"/>
    </row>
    <row r="812" spans="1:8" ht="19.5" customHeight="1">
      <c r="A812" s="439" t="s">
        <v>692</v>
      </c>
      <c r="B812" s="440">
        <v>0</v>
      </c>
      <c r="C812" s="440">
        <v>2236</v>
      </c>
      <c r="D812" s="440">
        <v>1607</v>
      </c>
      <c r="E812" s="142">
        <f aca="true" t="shared" si="121" ref="E812:E817">D812/C812*100</f>
        <v>71.86940966010734</v>
      </c>
      <c r="F812" s="321"/>
      <c r="G812" s="142"/>
      <c r="H812" s="515"/>
    </row>
    <row r="813" spans="1:8" ht="19.5" customHeight="1">
      <c r="A813" s="439" t="s">
        <v>693</v>
      </c>
      <c r="B813" s="440">
        <v>0</v>
      </c>
      <c r="C813" s="440">
        <v>0</v>
      </c>
      <c r="D813" s="440">
        <v>1231</v>
      </c>
      <c r="E813" s="142"/>
      <c r="F813" s="321">
        <v>1157</v>
      </c>
      <c r="G813" s="142">
        <f>(D813-F813)/F813*100</f>
        <v>6.395851339671564</v>
      </c>
      <c r="H813" s="515"/>
    </row>
    <row r="814" spans="1:8" ht="19.5" customHeight="1">
      <c r="A814" s="439" t="s">
        <v>694</v>
      </c>
      <c r="B814" s="440">
        <v>20</v>
      </c>
      <c r="C814" s="440">
        <v>20</v>
      </c>
      <c r="D814" s="440">
        <v>20</v>
      </c>
      <c r="E814" s="142">
        <f t="shared" si="121"/>
        <v>100</v>
      </c>
      <c r="F814" s="519"/>
      <c r="G814" s="142"/>
      <c r="H814" s="515"/>
    </row>
    <row r="815" spans="1:8" ht="19.5" customHeight="1">
      <c r="A815" s="439" t="s">
        <v>695</v>
      </c>
      <c r="B815" s="440">
        <v>0</v>
      </c>
      <c r="C815" s="440">
        <v>0</v>
      </c>
      <c r="D815" s="440">
        <v>84</v>
      </c>
      <c r="E815" s="142"/>
      <c r="F815" s="518"/>
      <c r="G815" s="142"/>
      <c r="H815" s="515"/>
    </row>
    <row r="816" spans="1:8" ht="19.5" customHeight="1">
      <c r="A816" s="439" t="s">
        <v>696</v>
      </c>
      <c r="B816" s="440">
        <v>0</v>
      </c>
      <c r="C816" s="440">
        <v>0</v>
      </c>
      <c r="D816" s="440"/>
      <c r="E816" s="142"/>
      <c r="F816" s="518"/>
      <c r="G816" s="142"/>
      <c r="H816" s="515"/>
    </row>
    <row r="817" spans="1:8" ht="19.5" customHeight="1">
      <c r="A817" s="439" t="s">
        <v>697</v>
      </c>
      <c r="B817" s="440">
        <v>20</v>
      </c>
      <c r="C817" s="440">
        <v>20</v>
      </c>
      <c r="D817" s="440">
        <v>20</v>
      </c>
      <c r="E817" s="142">
        <f t="shared" si="121"/>
        <v>100</v>
      </c>
      <c r="F817" s="518">
        <v>17</v>
      </c>
      <c r="G817" s="142">
        <f>(D817-F817)/F817*100</f>
        <v>17.647058823529413</v>
      </c>
      <c r="H817" s="515"/>
    </row>
    <row r="818" spans="1:8" ht="19.5" customHeight="1">
      <c r="A818" s="439" t="s">
        <v>698</v>
      </c>
      <c r="B818" s="440">
        <v>0</v>
      </c>
      <c r="C818" s="440">
        <v>0</v>
      </c>
      <c r="D818" s="440"/>
      <c r="E818" s="142"/>
      <c r="F818" s="321"/>
      <c r="G818" s="142"/>
      <c r="H818" s="515"/>
    </row>
    <row r="819" spans="1:8" ht="19.5" customHeight="1">
      <c r="A819" s="439" t="s">
        <v>699</v>
      </c>
      <c r="B819" s="440">
        <v>0</v>
      </c>
      <c r="C819" s="440">
        <v>0</v>
      </c>
      <c r="D819" s="440"/>
      <c r="E819" s="142"/>
      <c r="F819" s="321"/>
      <c r="G819" s="142"/>
      <c r="H819" s="515"/>
    </row>
    <row r="820" spans="1:8" ht="19.5" customHeight="1">
      <c r="A820" s="439" t="s">
        <v>700</v>
      </c>
      <c r="B820" s="440">
        <v>0</v>
      </c>
      <c r="C820" s="440">
        <v>0</v>
      </c>
      <c r="D820" s="440"/>
      <c r="E820" s="142"/>
      <c r="F820" s="321"/>
      <c r="G820" s="142"/>
      <c r="H820" s="515"/>
    </row>
    <row r="821" spans="1:8" ht="19.5" customHeight="1">
      <c r="A821" s="439" t="s">
        <v>701</v>
      </c>
      <c r="B821" s="440">
        <v>0</v>
      </c>
      <c r="C821" s="440">
        <v>0</v>
      </c>
      <c r="D821" s="440"/>
      <c r="E821" s="142"/>
      <c r="F821" s="321"/>
      <c r="G821" s="142"/>
      <c r="H821" s="515"/>
    </row>
    <row r="822" spans="1:8" ht="19.5" customHeight="1">
      <c r="A822" s="439" t="s">
        <v>702</v>
      </c>
      <c r="B822" s="440">
        <v>0</v>
      </c>
      <c r="C822" s="440">
        <v>0</v>
      </c>
      <c r="D822" s="440"/>
      <c r="E822" s="142"/>
      <c r="F822" s="321"/>
      <c r="G822" s="142"/>
      <c r="H822" s="515"/>
    </row>
    <row r="823" spans="1:8" ht="19.5" customHeight="1">
      <c r="A823" s="439" t="s">
        <v>703</v>
      </c>
      <c r="B823" s="440">
        <v>0</v>
      </c>
      <c r="C823" s="440">
        <v>0</v>
      </c>
      <c r="D823" s="440"/>
      <c r="E823" s="142"/>
      <c r="F823" s="321"/>
      <c r="G823" s="142"/>
      <c r="H823" s="515"/>
    </row>
    <row r="824" spans="1:8" ht="19.5" customHeight="1">
      <c r="A824" s="439" t="s">
        <v>704</v>
      </c>
      <c r="B824" s="440">
        <v>0</v>
      </c>
      <c r="C824" s="440">
        <v>0</v>
      </c>
      <c r="D824" s="440"/>
      <c r="E824" s="142"/>
      <c r="F824" s="321"/>
      <c r="G824" s="142"/>
      <c r="H824" s="515"/>
    </row>
    <row r="825" spans="1:8" ht="19.5" customHeight="1">
      <c r="A825" s="439" t="s">
        <v>705</v>
      </c>
      <c r="B825" s="440">
        <v>10</v>
      </c>
      <c r="C825" s="440">
        <v>10</v>
      </c>
      <c r="D825" s="440">
        <v>10</v>
      </c>
      <c r="E825" s="142">
        <f>D825/C825*100</f>
        <v>100</v>
      </c>
      <c r="F825" s="321">
        <v>83</v>
      </c>
      <c r="G825" s="142">
        <f aca="true" t="shared" si="122" ref="G825:G832">(D825-F825)/F825*100</f>
        <v>-87.95180722891565</v>
      </c>
      <c r="H825" s="515"/>
    </row>
    <row r="826" spans="1:8" ht="19.5" customHeight="1">
      <c r="A826" s="439" t="s">
        <v>706</v>
      </c>
      <c r="B826" s="440">
        <v>0</v>
      </c>
      <c r="C826" s="440">
        <v>0</v>
      </c>
      <c r="D826" s="440"/>
      <c r="E826" s="142"/>
      <c r="F826" s="321"/>
      <c r="G826" s="142"/>
      <c r="H826" s="515"/>
    </row>
    <row r="827" spans="1:8" ht="19.5" customHeight="1">
      <c r="A827" s="439" t="s">
        <v>707</v>
      </c>
      <c r="B827" s="440">
        <v>0</v>
      </c>
      <c r="C827" s="440">
        <v>0</v>
      </c>
      <c r="D827" s="440"/>
      <c r="E827" s="142"/>
      <c r="F827" s="321"/>
      <c r="G827" s="142"/>
      <c r="H827" s="515"/>
    </row>
    <row r="828" spans="1:8" ht="19.5" customHeight="1">
      <c r="A828" s="439" t="s">
        <v>708</v>
      </c>
      <c r="B828" s="440">
        <v>0</v>
      </c>
      <c r="C828" s="440">
        <v>0</v>
      </c>
      <c r="D828" s="440"/>
      <c r="E828" s="142"/>
      <c r="F828" s="321">
        <v>6</v>
      </c>
      <c r="G828" s="142">
        <f t="shared" si="122"/>
        <v>-100</v>
      </c>
      <c r="H828" s="515"/>
    </row>
    <row r="829" spans="1:8" ht="19.5" customHeight="1">
      <c r="A829" s="439" t="s">
        <v>709</v>
      </c>
      <c r="B829" s="440">
        <v>0</v>
      </c>
      <c r="C829" s="440">
        <v>0</v>
      </c>
      <c r="D829" s="440">
        <v>938</v>
      </c>
      <c r="E829" s="142"/>
      <c r="F829" s="321">
        <v>2639</v>
      </c>
      <c r="G829" s="142">
        <f t="shared" si="122"/>
        <v>-64.45623342175067</v>
      </c>
      <c r="H829" s="515"/>
    </row>
    <row r="830" spans="1:8" ht="19.5" customHeight="1">
      <c r="A830" s="439" t="s">
        <v>710</v>
      </c>
      <c r="B830" s="440">
        <v>6247</v>
      </c>
      <c r="C830" s="440">
        <v>18258</v>
      </c>
      <c r="D830" s="440">
        <f>SUM(D831:D855)</f>
        <v>1473</v>
      </c>
      <c r="E830" s="142">
        <f aca="true" t="shared" si="123" ref="E830:E832">D830/C830*100</f>
        <v>8.06769635228393</v>
      </c>
      <c r="F830" s="518">
        <f>SUM(F831:F855)</f>
        <v>10688</v>
      </c>
      <c r="G830" s="142">
        <f t="shared" si="122"/>
        <v>-86.21818862275448</v>
      </c>
      <c r="H830" s="515"/>
    </row>
    <row r="831" spans="1:8" ht="19.5" customHeight="1">
      <c r="A831" s="439" t="s">
        <v>76</v>
      </c>
      <c r="B831" s="440">
        <v>689</v>
      </c>
      <c r="C831" s="440">
        <v>689</v>
      </c>
      <c r="D831" s="440">
        <v>835</v>
      </c>
      <c r="E831" s="142">
        <f t="shared" si="123"/>
        <v>121.1901306240929</v>
      </c>
      <c r="F831" s="321">
        <v>912</v>
      </c>
      <c r="G831" s="142">
        <f t="shared" si="122"/>
        <v>-8.442982456140351</v>
      </c>
      <c r="H831" s="515"/>
    </row>
    <row r="832" spans="1:8" ht="19.5" customHeight="1">
      <c r="A832" s="439" t="s">
        <v>77</v>
      </c>
      <c r="B832" s="440">
        <v>6</v>
      </c>
      <c r="C832" s="440">
        <v>6</v>
      </c>
      <c r="D832" s="440">
        <v>6</v>
      </c>
      <c r="E832" s="142">
        <f t="shared" si="123"/>
        <v>100</v>
      </c>
      <c r="F832" s="321">
        <v>11</v>
      </c>
      <c r="G832" s="142">
        <f t="shared" si="122"/>
        <v>-45.45454545454545</v>
      </c>
      <c r="H832" s="515"/>
    </row>
    <row r="833" spans="1:8" ht="19.5" customHeight="1">
      <c r="A833" s="439" t="s">
        <v>78</v>
      </c>
      <c r="B833" s="440">
        <v>0</v>
      </c>
      <c r="C833" s="440">
        <v>0</v>
      </c>
      <c r="D833" s="440"/>
      <c r="E833" s="142"/>
      <c r="F833" s="321"/>
      <c r="G833" s="142"/>
      <c r="H833" s="515"/>
    </row>
    <row r="834" spans="1:8" ht="19.5" customHeight="1">
      <c r="A834" s="439" t="s">
        <v>711</v>
      </c>
      <c r="B834" s="440">
        <v>0</v>
      </c>
      <c r="C834" s="440">
        <v>0</v>
      </c>
      <c r="D834" s="440"/>
      <c r="E834" s="142"/>
      <c r="F834" s="321"/>
      <c r="G834" s="142"/>
      <c r="H834" s="515"/>
    </row>
    <row r="835" spans="1:8" ht="19.5" customHeight="1">
      <c r="A835" s="439" t="s">
        <v>712</v>
      </c>
      <c r="B835" s="440">
        <v>4852</v>
      </c>
      <c r="C835" s="440">
        <v>5088</v>
      </c>
      <c r="D835" s="440">
        <v>236</v>
      </c>
      <c r="E835" s="142">
        <f>D835/C835*100</f>
        <v>4.638364779874213</v>
      </c>
      <c r="F835" s="321">
        <v>7272</v>
      </c>
      <c r="G835" s="142">
        <f>(D835-F835)/F835*100</f>
        <v>-96.75467546754676</v>
      </c>
      <c r="H835" s="515"/>
    </row>
    <row r="836" spans="1:8" ht="19.5" customHeight="1">
      <c r="A836" s="439" t="s">
        <v>713</v>
      </c>
      <c r="B836" s="440">
        <v>0</v>
      </c>
      <c r="C836" s="440">
        <v>0</v>
      </c>
      <c r="D836" s="440"/>
      <c r="E836" s="142"/>
      <c r="F836" s="321"/>
      <c r="G836" s="142"/>
      <c r="H836" s="515"/>
    </row>
    <row r="837" spans="1:8" ht="19.5" customHeight="1">
      <c r="A837" s="439" t="s">
        <v>714</v>
      </c>
      <c r="B837" s="440">
        <v>0</v>
      </c>
      <c r="C837" s="440">
        <v>0</v>
      </c>
      <c r="D837" s="440"/>
      <c r="E837" s="142"/>
      <c r="F837" s="321"/>
      <c r="G837" s="142"/>
      <c r="H837" s="515"/>
    </row>
    <row r="838" spans="1:8" ht="19.5" customHeight="1">
      <c r="A838" s="439" t="s">
        <v>715</v>
      </c>
      <c r="B838" s="440">
        <v>0</v>
      </c>
      <c r="C838" s="440">
        <v>0</v>
      </c>
      <c r="D838" s="440"/>
      <c r="E838" s="142"/>
      <c r="F838" s="321"/>
      <c r="G838" s="142"/>
      <c r="H838" s="515"/>
    </row>
    <row r="839" spans="1:8" ht="19.5" customHeight="1">
      <c r="A839" s="439" t="s">
        <v>716</v>
      </c>
      <c r="B839" s="440">
        <v>0</v>
      </c>
      <c r="C839" s="440">
        <v>0</v>
      </c>
      <c r="D839" s="440"/>
      <c r="E839" s="142"/>
      <c r="F839" s="321"/>
      <c r="G839" s="142"/>
      <c r="H839" s="515"/>
    </row>
    <row r="840" spans="1:8" ht="19.5" customHeight="1">
      <c r="A840" s="439" t="s">
        <v>717</v>
      </c>
      <c r="B840" s="440">
        <v>0</v>
      </c>
      <c r="C840" s="440">
        <v>0</v>
      </c>
      <c r="D840" s="440"/>
      <c r="E840" s="142"/>
      <c r="F840" s="321"/>
      <c r="G840" s="142"/>
      <c r="H840" s="515"/>
    </row>
    <row r="841" spans="1:8" ht="19.5" customHeight="1">
      <c r="A841" s="439" t="s">
        <v>718</v>
      </c>
      <c r="B841" s="440">
        <v>0</v>
      </c>
      <c r="C841" s="440">
        <v>0</v>
      </c>
      <c r="D841" s="440"/>
      <c r="E841" s="142"/>
      <c r="F841" s="321"/>
      <c r="G841" s="142"/>
      <c r="H841" s="520"/>
    </row>
    <row r="842" spans="1:8" ht="19.5" customHeight="1">
      <c r="A842" s="439" t="s">
        <v>719</v>
      </c>
      <c r="B842" s="440">
        <v>0</v>
      </c>
      <c r="C842" s="440">
        <v>0</v>
      </c>
      <c r="D842" s="440"/>
      <c r="E842" s="142"/>
      <c r="F842" s="321"/>
      <c r="G842" s="142"/>
      <c r="H842" s="515"/>
    </row>
    <row r="843" spans="1:8" s="477" customFormat="1" ht="19.5" customHeight="1">
      <c r="A843" s="439" t="s">
        <v>720</v>
      </c>
      <c r="B843" s="440">
        <v>0</v>
      </c>
      <c r="C843" s="440">
        <v>0</v>
      </c>
      <c r="D843" s="440"/>
      <c r="E843" s="142"/>
      <c r="F843" s="321"/>
      <c r="G843" s="142"/>
      <c r="H843" s="521"/>
    </row>
    <row r="844" spans="1:8" s="477" customFormat="1" ht="19.5" customHeight="1">
      <c r="A844" s="439" t="s">
        <v>721</v>
      </c>
      <c r="B844" s="440">
        <v>0</v>
      </c>
      <c r="C844" s="440">
        <v>260</v>
      </c>
      <c r="D844" s="440">
        <v>200</v>
      </c>
      <c r="E844" s="142">
        <f>D844/C844*100</f>
        <v>76.92307692307693</v>
      </c>
      <c r="F844" s="321"/>
      <c r="G844" s="142"/>
      <c r="H844" s="521"/>
    </row>
    <row r="845" spans="1:8" s="477" customFormat="1" ht="19.5" customHeight="1">
      <c r="A845" s="439" t="s">
        <v>722</v>
      </c>
      <c r="B845" s="440">
        <v>0</v>
      </c>
      <c r="C845" s="440">
        <v>0</v>
      </c>
      <c r="D845" s="440">
        <v>100</v>
      </c>
      <c r="E845" s="142"/>
      <c r="F845" s="321"/>
      <c r="G845" s="142"/>
      <c r="H845" s="521"/>
    </row>
    <row r="846" spans="1:8" s="477" customFormat="1" ht="19.5" customHeight="1">
      <c r="A846" s="439" t="s">
        <v>723</v>
      </c>
      <c r="B846" s="440">
        <v>0</v>
      </c>
      <c r="C846" s="440">
        <v>3940</v>
      </c>
      <c r="D846" s="440">
        <v>17</v>
      </c>
      <c r="E846" s="142">
        <f>D846/C846*100</f>
        <v>0.43147208121827413</v>
      </c>
      <c r="F846" s="321">
        <v>1161</v>
      </c>
      <c r="G846" s="142">
        <f>(D846-F846)/F846*100</f>
        <v>-98.53574504737296</v>
      </c>
      <c r="H846" s="522"/>
    </row>
    <row r="847" spans="1:8" ht="19.5" customHeight="1">
      <c r="A847" s="439" t="s">
        <v>724</v>
      </c>
      <c r="B847" s="440">
        <v>0</v>
      </c>
      <c r="C847" s="440">
        <v>0</v>
      </c>
      <c r="D847" s="440"/>
      <c r="E847" s="142"/>
      <c r="F847" s="321"/>
      <c r="G847" s="142"/>
      <c r="H847" s="515"/>
    </row>
    <row r="848" spans="1:8" ht="19.5" customHeight="1">
      <c r="A848" s="439" t="s">
        <v>725</v>
      </c>
      <c r="B848" s="440">
        <v>0</v>
      </c>
      <c r="C848" s="440">
        <v>0</v>
      </c>
      <c r="D848" s="440"/>
      <c r="E848" s="142"/>
      <c r="F848" s="321"/>
      <c r="G848" s="142"/>
      <c r="H848" s="515"/>
    </row>
    <row r="849" spans="1:8" ht="19.5" customHeight="1">
      <c r="A849" s="439" t="s">
        <v>726</v>
      </c>
      <c r="B849" s="440">
        <v>0</v>
      </c>
      <c r="C849" s="440">
        <v>0</v>
      </c>
      <c r="D849" s="440"/>
      <c r="E849" s="142"/>
      <c r="F849" s="321">
        <v>387</v>
      </c>
      <c r="G849" s="142">
        <f>(D849-F849)/F849*100</f>
        <v>-100</v>
      </c>
      <c r="H849" s="515"/>
    </row>
    <row r="850" spans="1:8" ht="19.5" customHeight="1">
      <c r="A850" s="439" t="s">
        <v>727</v>
      </c>
      <c r="B850" s="440">
        <v>0</v>
      </c>
      <c r="C850" s="440">
        <v>0</v>
      </c>
      <c r="D850" s="440"/>
      <c r="E850" s="142"/>
      <c r="F850" s="321"/>
      <c r="G850" s="142"/>
      <c r="H850" s="515"/>
    </row>
    <row r="851" spans="1:8" ht="19.5" customHeight="1">
      <c r="A851" s="439" t="s">
        <v>728</v>
      </c>
      <c r="B851" s="440">
        <v>0</v>
      </c>
      <c r="C851" s="440">
        <v>0</v>
      </c>
      <c r="D851" s="440"/>
      <c r="E851" s="142"/>
      <c r="F851" s="321"/>
      <c r="G851" s="142"/>
      <c r="H851" s="515"/>
    </row>
    <row r="852" spans="1:8" ht="19.5" customHeight="1">
      <c r="A852" s="439" t="s">
        <v>701</v>
      </c>
      <c r="B852" s="440">
        <v>0</v>
      </c>
      <c r="C852" s="440">
        <v>0</v>
      </c>
      <c r="D852" s="440"/>
      <c r="E852" s="142"/>
      <c r="F852" s="321"/>
      <c r="G852" s="142"/>
      <c r="H852" s="515"/>
    </row>
    <row r="853" spans="1:8" ht="19.5" customHeight="1">
      <c r="A853" s="439" t="s">
        <v>729</v>
      </c>
      <c r="B853" s="440">
        <v>0</v>
      </c>
      <c r="C853" s="440">
        <v>0</v>
      </c>
      <c r="D853" s="440"/>
      <c r="E853" s="142"/>
      <c r="F853" s="321"/>
      <c r="G853" s="142"/>
      <c r="H853" s="520"/>
    </row>
    <row r="854" spans="1:8" s="477" customFormat="1" ht="19.5" customHeight="1">
      <c r="A854" s="439" t="s">
        <v>730</v>
      </c>
      <c r="B854" s="440">
        <v>0</v>
      </c>
      <c r="C854" s="440">
        <v>75</v>
      </c>
      <c r="D854" s="440">
        <v>79</v>
      </c>
      <c r="E854" s="142">
        <f>D854/C854*100</f>
        <v>105.33333333333333</v>
      </c>
      <c r="F854" s="321">
        <v>360</v>
      </c>
      <c r="G854" s="142">
        <f>(D854-F854)/F854*100</f>
        <v>-78.05555555555556</v>
      </c>
      <c r="H854" s="522"/>
    </row>
    <row r="855" spans="1:8" ht="19.5" customHeight="1">
      <c r="A855" s="439" t="s">
        <v>731</v>
      </c>
      <c r="B855" s="440">
        <v>700</v>
      </c>
      <c r="C855" s="440">
        <v>8200</v>
      </c>
      <c r="D855" s="440"/>
      <c r="E855" s="142">
        <f>D855/C855*100</f>
        <v>0</v>
      </c>
      <c r="F855" s="321">
        <v>585</v>
      </c>
      <c r="G855" s="142">
        <f>(D855-F855)/F855*100</f>
        <v>-100</v>
      </c>
      <c r="H855" s="515"/>
    </row>
    <row r="856" spans="1:8" ht="19.5" customHeight="1">
      <c r="A856" s="439" t="s">
        <v>732</v>
      </c>
      <c r="B856" s="440">
        <v>0</v>
      </c>
      <c r="C856" s="440">
        <v>0</v>
      </c>
      <c r="D856" s="440"/>
      <c r="E856" s="142"/>
      <c r="F856" s="321"/>
      <c r="G856" s="142"/>
      <c r="H856" s="515"/>
    </row>
    <row r="857" spans="1:8" ht="19.5" customHeight="1">
      <c r="A857" s="439" t="s">
        <v>76</v>
      </c>
      <c r="B857" s="440">
        <v>0</v>
      </c>
      <c r="C857" s="440">
        <v>0</v>
      </c>
      <c r="D857" s="440"/>
      <c r="E857" s="142"/>
      <c r="F857" s="321"/>
      <c r="G857" s="142"/>
      <c r="H857" s="515"/>
    </row>
    <row r="858" spans="1:8" ht="19.5" customHeight="1">
      <c r="A858" s="439" t="s">
        <v>77</v>
      </c>
      <c r="B858" s="440">
        <v>0</v>
      </c>
      <c r="C858" s="440">
        <v>0</v>
      </c>
      <c r="D858" s="440"/>
      <c r="E858" s="142"/>
      <c r="F858" s="321"/>
      <c r="G858" s="142"/>
      <c r="H858" s="515"/>
    </row>
    <row r="859" spans="1:8" ht="19.5" customHeight="1">
      <c r="A859" s="439" t="s">
        <v>733</v>
      </c>
      <c r="B859" s="440">
        <v>0</v>
      </c>
      <c r="C859" s="440">
        <v>0</v>
      </c>
      <c r="D859" s="440"/>
      <c r="E859" s="142"/>
      <c r="F859" s="440"/>
      <c r="G859" s="142"/>
      <c r="H859" s="515"/>
    </row>
    <row r="860" spans="1:8" ht="19.5" customHeight="1">
      <c r="A860" s="439" t="s">
        <v>734</v>
      </c>
      <c r="B860" s="440">
        <v>9761</v>
      </c>
      <c r="C860" s="440">
        <v>19041</v>
      </c>
      <c r="D860" s="440">
        <f>SUM(D861:D870)</f>
        <v>35169</v>
      </c>
      <c r="E860" s="142">
        <f aca="true" t="shared" si="124" ref="E860:E862">D860/C860*100</f>
        <v>184.70143374822752</v>
      </c>
      <c r="F860" s="523">
        <f>SUM(F861:F870)</f>
        <v>25518</v>
      </c>
      <c r="G860" s="142">
        <f aca="true" t="shared" si="125" ref="G860:G862">(D860-F860)/F860*100</f>
        <v>37.82036209734305</v>
      </c>
      <c r="H860" s="515"/>
    </row>
    <row r="861" spans="1:8" ht="19.5" customHeight="1">
      <c r="A861" s="439" t="s">
        <v>76</v>
      </c>
      <c r="B861" s="440">
        <v>350</v>
      </c>
      <c r="C861" s="440">
        <v>350</v>
      </c>
      <c r="D861" s="440">
        <v>347</v>
      </c>
      <c r="E861" s="142">
        <f t="shared" si="124"/>
        <v>99.14285714285714</v>
      </c>
      <c r="F861" s="321">
        <v>322</v>
      </c>
      <c r="G861" s="142">
        <f t="shared" si="125"/>
        <v>7.763975155279502</v>
      </c>
      <c r="H861" s="515"/>
    </row>
    <row r="862" spans="1:8" ht="19.5" customHeight="1">
      <c r="A862" s="439" t="s">
        <v>77</v>
      </c>
      <c r="B862" s="440">
        <v>200</v>
      </c>
      <c r="C862" s="440">
        <v>200</v>
      </c>
      <c r="D862" s="440">
        <v>20</v>
      </c>
      <c r="E862" s="142">
        <f t="shared" si="124"/>
        <v>10</v>
      </c>
      <c r="F862" s="321">
        <v>21</v>
      </c>
      <c r="G862" s="142">
        <f t="shared" si="125"/>
        <v>-4.761904761904762</v>
      </c>
      <c r="H862" s="515"/>
    </row>
    <row r="863" spans="1:8" s="477" customFormat="1" ht="19.5" customHeight="1">
      <c r="A863" s="439" t="s">
        <v>78</v>
      </c>
      <c r="B863" s="440">
        <v>0</v>
      </c>
      <c r="C863" s="440">
        <v>0</v>
      </c>
      <c r="D863" s="440"/>
      <c r="E863" s="142"/>
      <c r="F863" s="524"/>
      <c r="G863" s="142"/>
      <c r="H863" s="522"/>
    </row>
    <row r="864" spans="1:8" ht="19.5" customHeight="1">
      <c r="A864" s="439" t="s">
        <v>735</v>
      </c>
      <c r="B864" s="440">
        <v>0</v>
      </c>
      <c r="C864" s="440">
        <v>0</v>
      </c>
      <c r="D864" s="440">
        <v>4524</v>
      </c>
      <c r="E864" s="142"/>
      <c r="F864" s="524">
        <v>9906</v>
      </c>
      <c r="G864" s="142">
        <f>(D864-F864)/F864*100</f>
        <v>-54.330708661417326</v>
      </c>
      <c r="H864" s="525"/>
    </row>
    <row r="865" spans="1:8" ht="19.5" customHeight="1">
      <c r="A865" s="439" t="s">
        <v>736</v>
      </c>
      <c r="B865" s="440">
        <v>0</v>
      </c>
      <c r="C865" s="440">
        <v>7235</v>
      </c>
      <c r="D865" s="440">
        <v>265</v>
      </c>
      <c r="E865" s="142">
        <f aca="true" t="shared" si="126" ref="E865:E870">D865/C865*100</f>
        <v>3.6627505183137523</v>
      </c>
      <c r="F865" s="524"/>
      <c r="G865" s="142"/>
      <c r="H865" s="525"/>
    </row>
    <row r="866" spans="1:8" ht="19.5" customHeight="1">
      <c r="A866" s="439" t="s">
        <v>737</v>
      </c>
      <c r="B866" s="440">
        <v>0</v>
      </c>
      <c r="C866" s="440">
        <v>416</v>
      </c>
      <c r="D866" s="440">
        <v>28257</v>
      </c>
      <c r="E866" s="142">
        <f t="shared" si="126"/>
        <v>6792.548076923077</v>
      </c>
      <c r="F866" s="524">
        <v>8936</v>
      </c>
      <c r="G866" s="142">
        <f>(D866-F866)/F866*100</f>
        <v>216.21530886302597</v>
      </c>
      <c r="H866" s="525"/>
    </row>
    <row r="867" spans="1:8" ht="19.5" customHeight="1">
      <c r="A867" s="439" t="s">
        <v>738</v>
      </c>
      <c r="B867" s="440">
        <v>0</v>
      </c>
      <c r="C867" s="440">
        <v>0</v>
      </c>
      <c r="D867" s="440">
        <v>1152</v>
      </c>
      <c r="E867" s="142"/>
      <c r="F867" s="524"/>
      <c r="G867" s="142"/>
      <c r="H867" s="525"/>
    </row>
    <row r="868" spans="1:8" ht="19.5" customHeight="1">
      <c r="A868" s="439" t="s">
        <v>739</v>
      </c>
      <c r="B868" s="440">
        <v>0</v>
      </c>
      <c r="C868" s="440">
        <v>0</v>
      </c>
      <c r="D868" s="440"/>
      <c r="E868" s="142"/>
      <c r="F868" s="524"/>
      <c r="G868" s="142"/>
      <c r="H868" s="525"/>
    </row>
    <row r="869" spans="1:8" ht="19.5" customHeight="1">
      <c r="A869" s="439" t="s">
        <v>740</v>
      </c>
      <c r="B869" s="440">
        <v>0</v>
      </c>
      <c r="C869" s="440">
        <v>0</v>
      </c>
      <c r="D869" s="440"/>
      <c r="E869" s="142"/>
      <c r="F869" s="524"/>
      <c r="G869" s="142"/>
      <c r="H869" s="525"/>
    </row>
    <row r="870" spans="1:8" ht="19.5" customHeight="1">
      <c r="A870" s="439" t="s">
        <v>741</v>
      </c>
      <c r="B870" s="440">
        <v>9211</v>
      </c>
      <c r="C870" s="440">
        <v>10840</v>
      </c>
      <c r="D870" s="440">
        <v>604</v>
      </c>
      <c r="E870" s="142">
        <f t="shared" si="126"/>
        <v>5.571955719557196</v>
      </c>
      <c r="F870" s="524">
        <v>6333</v>
      </c>
      <c r="G870" s="142">
        <f>(D870-F870)/F870*100</f>
        <v>-90.46265592925944</v>
      </c>
      <c r="H870" s="525"/>
    </row>
    <row r="871" spans="1:8" ht="19.5" customHeight="1">
      <c r="A871" s="439" t="s">
        <v>742</v>
      </c>
      <c r="B871" s="440">
        <v>0</v>
      </c>
      <c r="C871" s="440">
        <v>0</v>
      </c>
      <c r="D871" s="440">
        <f>SUM(D872:D876)</f>
        <v>0</v>
      </c>
      <c r="E871" s="142"/>
      <c r="F871" s="440">
        <f>SUM(F872:F876)</f>
        <v>0</v>
      </c>
      <c r="G871" s="142"/>
      <c r="H871" s="525"/>
    </row>
    <row r="872" spans="1:8" ht="19.5" customHeight="1">
      <c r="A872" s="439" t="s">
        <v>324</v>
      </c>
      <c r="B872" s="440">
        <v>0</v>
      </c>
      <c r="C872" s="440">
        <v>0</v>
      </c>
      <c r="D872" s="440"/>
      <c r="E872" s="142"/>
      <c r="F872" s="524"/>
      <c r="G872" s="142"/>
      <c r="H872" s="525"/>
    </row>
    <row r="873" spans="1:8" ht="19.5" customHeight="1">
      <c r="A873" s="439" t="s">
        <v>743</v>
      </c>
      <c r="B873" s="440">
        <v>0</v>
      </c>
      <c r="C873" s="440">
        <v>0</v>
      </c>
      <c r="D873" s="440"/>
      <c r="E873" s="142"/>
      <c r="F873" s="524"/>
      <c r="G873" s="142"/>
      <c r="H873" s="525"/>
    </row>
    <row r="874" spans="1:8" ht="19.5" customHeight="1">
      <c r="A874" s="439" t="s">
        <v>744</v>
      </c>
      <c r="B874" s="440">
        <v>0</v>
      </c>
      <c r="C874" s="440">
        <v>0</v>
      </c>
      <c r="D874" s="440"/>
      <c r="E874" s="142"/>
      <c r="F874" s="524"/>
      <c r="G874" s="142"/>
      <c r="H874" s="525"/>
    </row>
    <row r="875" spans="1:8" ht="19.5" customHeight="1">
      <c r="A875" s="439" t="s">
        <v>745</v>
      </c>
      <c r="B875" s="440">
        <v>0</v>
      </c>
      <c r="C875" s="440">
        <v>0</v>
      </c>
      <c r="D875" s="440"/>
      <c r="E875" s="142"/>
      <c r="F875" s="526"/>
      <c r="G875" s="142"/>
      <c r="H875" s="525"/>
    </row>
    <row r="876" spans="1:8" ht="19.5" customHeight="1">
      <c r="A876" s="439" t="s">
        <v>746</v>
      </c>
      <c r="B876" s="440">
        <v>0</v>
      </c>
      <c r="C876" s="440">
        <v>0</v>
      </c>
      <c r="D876" s="440"/>
      <c r="E876" s="142"/>
      <c r="F876" s="440"/>
      <c r="G876" s="142"/>
      <c r="H876" s="525"/>
    </row>
    <row r="877" spans="1:8" ht="19.5" customHeight="1">
      <c r="A877" s="439" t="s">
        <v>747</v>
      </c>
      <c r="B877" s="440">
        <v>4934</v>
      </c>
      <c r="C877" s="440">
        <v>5940</v>
      </c>
      <c r="D877" s="440">
        <f>SUM(D878:D883)</f>
        <v>5277</v>
      </c>
      <c r="E877" s="142">
        <f aca="true" t="shared" si="127" ref="E877:E880">D877/C877*100</f>
        <v>88.83838383838383</v>
      </c>
      <c r="F877" s="526">
        <f>SUM(F878:F883)</f>
        <v>4304</v>
      </c>
      <c r="G877" s="142">
        <f aca="true" t="shared" si="128" ref="G877:G882">(D877-F877)/F877*100</f>
        <v>22.606877323420075</v>
      </c>
      <c r="H877" s="525"/>
    </row>
    <row r="878" spans="1:8" ht="19.5" customHeight="1">
      <c r="A878" s="439" t="s">
        <v>748</v>
      </c>
      <c r="B878" s="440">
        <v>0</v>
      </c>
      <c r="C878" s="440">
        <v>1006</v>
      </c>
      <c r="D878" s="440"/>
      <c r="E878" s="142">
        <f t="shared" si="127"/>
        <v>0</v>
      </c>
      <c r="F878" s="440"/>
      <c r="G878" s="142"/>
      <c r="H878" s="525"/>
    </row>
    <row r="879" spans="1:8" ht="19.5" customHeight="1">
      <c r="A879" s="439" t="s">
        <v>749</v>
      </c>
      <c r="B879" s="440">
        <v>0</v>
      </c>
      <c r="C879" s="440">
        <v>0</v>
      </c>
      <c r="D879" s="440"/>
      <c r="E879" s="142"/>
      <c r="F879" s="440"/>
      <c r="G879" s="142"/>
      <c r="H879" s="525"/>
    </row>
    <row r="880" spans="1:8" ht="19.5" customHeight="1">
      <c r="A880" s="439" t="s">
        <v>750</v>
      </c>
      <c r="B880" s="440">
        <v>4934</v>
      </c>
      <c r="C880" s="440">
        <v>4934</v>
      </c>
      <c r="D880" s="440">
        <v>4880</v>
      </c>
      <c r="E880" s="142">
        <f t="shared" si="127"/>
        <v>98.90555330360762</v>
      </c>
      <c r="F880" s="440">
        <v>4126</v>
      </c>
      <c r="G880" s="142">
        <f t="shared" si="128"/>
        <v>18.27435773145904</v>
      </c>
      <c r="H880" s="525"/>
    </row>
    <row r="881" spans="1:8" ht="19.5" customHeight="1">
      <c r="A881" s="439" t="s">
        <v>751</v>
      </c>
      <c r="B881" s="440">
        <v>0</v>
      </c>
      <c r="C881" s="440">
        <v>0</v>
      </c>
      <c r="D881" s="440"/>
      <c r="E881" s="142"/>
      <c r="F881" s="440">
        <v>45</v>
      </c>
      <c r="G881" s="142">
        <f t="shared" si="128"/>
        <v>-100</v>
      </c>
      <c r="H881" s="525"/>
    </row>
    <row r="882" spans="1:8" ht="19.5" customHeight="1">
      <c r="A882" s="439" t="s">
        <v>752</v>
      </c>
      <c r="B882" s="440">
        <v>0</v>
      </c>
      <c r="C882" s="440">
        <v>0</v>
      </c>
      <c r="D882" s="440">
        <v>193</v>
      </c>
      <c r="E882" s="142"/>
      <c r="F882" s="440">
        <v>133</v>
      </c>
      <c r="G882" s="142">
        <f t="shared" si="128"/>
        <v>45.11278195488722</v>
      </c>
      <c r="H882" s="525"/>
    </row>
    <row r="883" spans="1:8" ht="19.5" customHeight="1">
      <c r="A883" s="439" t="s">
        <v>753</v>
      </c>
      <c r="B883" s="440">
        <v>0</v>
      </c>
      <c r="C883" s="440">
        <v>0</v>
      </c>
      <c r="D883" s="440">
        <v>204</v>
      </c>
      <c r="E883" s="142"/>
      <c r="F883" s="440"/>
      <c r="G883" s="142"/>
      <c r="H883" s="525"/>
    </row>
    <row r="884" spans="1:8" ht="19.5" customHeight="1">
      <c r="A884" s="439" t="s">
        <v>754</v>
      </c>
      <c r="B884" s="440">
        <v>100</v>
      </c>
      <c r="C884" s="440">
        <v>1167</v>
      </c>
      <c r="D884" s="440">
        <f>SUM(D885:D890)</f>
        <v>1375</v>
      </c>
      <c r="E884" s="142">
        <f>D884/C884*100</f>
        <v>117.82347900599828</v>
      </c>
      <c r="F884" s="440">
        <f>SUM(F885:F890)</f>
        <v>903</v>
      </c>
      <c r="G884" s="142">
        <f>(D884-F884)/F884*100</f>
        <v>52.27021040974529</v>
      </c>
      <c r="H884" s="525"/>
    </row>
    <row r="885" spans="1:8" ht="19.5" customHeight="1">
      <c r="A885" s="439" t="s">
        <v>755</v>
      </c>
      <c r="B885" s="440">
        <v>0</v>
      </c>
      <c r="C885" s="440">
        <v>0</v>
      </c>
      <c r="D885" s="440"/>
      <c r="E885" s="142"/>
      <c r="F885" s="440"/>
      <c r="G885" s="142"/>
      <c r="H885" s="525"/>
    </row>
    <row r="886" spans="1:8" ht="19.5" customHeight="1">
      <c r="A886" s="439" t="s">
        <v>756</v>
      </c>
      <c r="B886" s="440">
        <v>0</v>
      </c>
      <c r="C886" s="440">
        <v>0</v>
      </c>
      <c r="D886" s="440"/>
      <c r="E886" s="142"/>
      <c r="F886" s="440"/>
      <c r="G886" s="142"/>
      <c r="H886" s="525"/>
    </row>
    <row r="887" spans="1:8" ht="19.5" customHeight="1">
      <c r="A887" s="439" t="s">
        <v>757</v>
      </c>
      <c r="B887" s="440">
        <v>100</v>
      </c>
      <c r="C887" s="440">
        <v>1167</v>
      </c>
      <c r="D887" s="440">
        <v>1335</v>
      </c>
      <c r="E887" s="142">
        <f>D887/C887*100</f>
        <v>114.39588688946016</v>
      </c>
      <c r="F887" s="440">
        <v>856</v>
      </c>
      <c r="G887" s="142">
        <f aca="true" t="shared" si="129" ref="G887:G891">(D887-F887)/F887*100</f>
        <v>55.95794392523364</v>
      </c>
      <c r="H887" s="525"/>
    </row>
    <row r="888" spans="1:8" ht="19.5" customHeight="1">
      <c r="A888" s="439" t="s">
        <v>758</v>
      </c>
      <c r="B888" s="440">
        <v>0</v>
      </c>
      <c r="C888" s="440">
        <v>0</v>
      </c>
      <c r="D888" s="440"/>
      <c r="E888" s="142"/>
      <c r="F888" s="440"/>
      <c r="G888" s="142"/>
      <c r="H888" s="525"/>
    </row>
    <row r="889" spans="1:8" ht="19.5" customHeight="1">
      <c r="A889" s="439" t="s">
        <v>759</v>
      </c>
      <c r="B889" s="440">
        <v>0</v>
      </c>
      <c r="C889" s="440">
        <v>0</v>
      </c>
      <c r="D889" s="440"/>
      <c r="E889" s="142"/>
      <c r="F889" s="440"/>
      <c r="G889" s="142"/>
      <c r="H889" s="525"/>
    </row>
    <row r="890" spans="1:8" ht="19.5" customHeight="1">
      <c r="A890" s="439" t="s">
        <v>760</v>
      </c>
      <c r="B890" s="440">
        <v>0</v>
      </c>
      <c r="C890" s="440">
        <v>0</v>
      </c>
      <c r="D890" s="440">
        <v>40</v>
      </c>
      <c r="E890" s="142"/>
      <c r="F890" s="440">
        <v>47</v>
      </c>
      <c r="G890" s="142">
        <f t="shared" si="129"/>
        <v>-14.893617021276595</v>
      </c>
      <c r="H890" s="525"/>
    </row>
    <row r="891" spans="1:8" ht="19.5" customHeight="1">
      <c r="A891" s="439" t="s">
        <v>761</v>
      </c>
      <c r="B891" s="440">
        <v>0</v>
      </c>
      <c r="C891" s="440">
        <v>0</v>
      </c>
      <c r="D891" s="440">
        <f>D892+D893</f>
        <v>19</v>
      </c>
      <c r="E891" s="142"/>
      <c r="F891" s="440">
        <f>F892+F893</f>
        <v>20</v>
      </c>
      <c r="G891" s="142">
        <f t="shared" si="129"/>
        <v>-5</v>
      </c>
      <c r="H891" s="525"/>
    </row>
    <row r="892" spans="1:8" ht="19.5" customHeight="1">
      <c r="A892" s="439" t="s">
        <v>762</v>
      </c>
      <c r="B892" s="440">
        <v>0</v>
      </c>
      <c r="C892" s="440">
        <v>0</v>
      </c>
      <c r="D892" s="440"/>
      <c r="E892" s="142"/>
      <c r="F892" s="440"/>
      <c r="G892" s="142"/>
      <c r="H892" s="525"/>
    </row>
    <row r="893" spans="1:8" ht="19.5" customHeight="1">
      <c r="A893" s="439" t="s">
        <v>763</v>
      </c>
      <c r="B893" s="440"/>
      <c r="C893" s="440"/>
      <c r="D893" s="440">
        <v>19</v>
      </c>
      <c r="E893" s="142"/>
      <c r="F893" s="440">
        <v>20</v>
      </c>
      <c r="G893" s="142">
        <f aca="true" t="shared" si="130" ref="G893:G900">(D893-F893)/F893*100</f>
        <v>-5</v>
      </c>
      <c r="H893" s="525"/>
    </row>
    <row r="894" spans="1:8" ht="19.5" customHeight="1">
      <c r="A894" s="439" t="s">
        <v>764</v>
      </c>
      <c r="B894" s="440">
        <v>1343</v>
      </c>
      <c r="C894" s="440">
        <v>1938</v>
      </c>
      <c r="D894" s="440">
        <f>SUM(D895:D896)</f>
        <v>12725</v>
      </c>
      <c r="E894" s="142">
        <f aca="true" t="shared" si="131" ref="E894:E900">D894/C894*100</f>
        <v>656.6047471620227</v>
      </c>
      <c r="F894" s="440">
        <f>SUM(F895:F896)</f>
        <v>7</v>
      </c>
      <c r="G894" s="142">
        <f t="shared" si="130"/>
        <v>181685.7142857143</v>
      </c>
      <c r="H894" s="525"/>
    </row>
    <row r="895" spans="1:8" ht="19.5" customHeight="1">
      <c r="A895" s="439" t="s">
        <v>765</v>
      </c>
      <c r="B895" s="440">
        <v>0</v>
      </c>
      <c r="C895" s="440">
        <v>0</v>
      </c>
      <c r="D895" s="440"/>
      <c r="E895" s="142"/>
      <c r="F895" s="440"/>
      <c r="G895" s="142"/>
      <c r="H895" s="525"/>
    </row>
    <row r="896" spans="1:8" ht="19.5" customHeight="1">
      <c r="A896" s="439" t="s">
        <v>766</v>
      </c>
      <c r="B896" s="440">
        <v>1343</v>
      </c>
      <c r="C896" s="440">
        <v>1938</v>
      </c>
      <c r="D896" s="440">
        <v>12725</v>
      </c>
      <c r="E896" s="142">
        <f t="shared" si="131"/>
        <v>656.6047471620227</v>
      </c>
      <c r="F896" s="440">
        <v>7</v>
      </c>
      <c r="G896" s="142">
        <f t="shared" si="130"/>
        <v>181685.7142857143</v>
      </c>
      <c r="H896" s="525"/>
    </row>
    <row r="897" spans="1:8" ht="19.5" customHeight="1">
      <c r="A897" s="439" t="s">
        <v>767</v>
      </c>
      <c r="B897" s="440">
        <v>2230</v>
      </c>
      <c r="C897" s="440">
        <v>18845</v>
      </c>
      <c r="D897" s="440">
        <f>D898+D921+D924+D927+D932+D935+D940</f>
        <v>12266</v>
      </c>
      <c r="E897" s="142">
        <f t="shared" si="131"/>
        <v>65.08888299283629</v>
      </c>
      <c r="F897" s="440">
        <f>F898+F921+F924+F927+F932+F935+F940</f>
        <v>2496</v>
      </c>
      <c r="G897" s="142">
        <f t="shared" si="130"/>
        <v>391.42628205128204</v>
      </c>
      <c r="H897" s="525"/>
    </row>
    <row r="898" spans="1:8" ht="19.5" customHeight="1">
      <c r="A898" s="439" t="s">
        <v>768</v>
      </c>
      <c r="B898" s="440">
        <v>2209</v>
      </c>
      <c r="C898" s="440">
        <v>10624</v>
      </c>
      <c r="D898" s="440">
        <f>SUM(D899:D920)</f>
        <v>11232</v>
      </c>
      <c r="E898" s="142">
        <f t="shared" si="131"/>
        <v>105.72289156626506</v>
      </c>
      <c r="F898" s="440">
        <f>SUM(F899:F920)</f>
        <v>2082</v>
      </c>
      <c r="G898" s="142">
        <f t="shared" si="130"/>
        <v>439.48126801152733</v>
      </c>
      <c r="H898" s="525"/>
    </row>
    <row r="899" spans="1:8" ht="19.5" customHeight="1">
      <c r="A899" s="439" t="s">
        <v>76</v>
      </c>
      <c r="B899" s="440">
        <v>550</v>
      </c>
      <c r="C899" s="440">
        <v>550</v>
      </c>
      <c r="D899" s="440">
        <v>840</v>
      </c>
      <c r="E899" s="142">
        <f t="shared" si="131"/>
        <v>152.72727272727275</v>
      </c>
      <c r="F899" s="440">
        <v>689</v>
      </c>
      <c r="G899" s="142">
        <f t="shared" si="130"/>
        <v>21.91582002902758</v>
      </c>
      <c r="H899" s="525"/>
    </row>
    <row r="900" spans="1:8" ht="19.5" customHeight="1">
      <c r="A900" s="439" t="s">
        <v>77</v>
      </c>
      <c r="B900" s="440">
        <v>172</v>
      </c>
      <c r="C900" s="440">
        <v>178</v>
      </c>
      <c r="D900" s="440">
        <v>143</v>
      </c>
      <c r="E900" s="142">
        <f t="shared" si="131"/>
        <v>80.33707865168539</v>
      </c>
      <c r="F900" s="440">
        <v>30</v>
      </c>
      <c r="G900" s="142">
        <f t="shared" si="130"/>
        <v>376.6666666666667</v>
      </c>
      <c r="H900" s="525"/>
    </row>
    <row r="901" spans="1:8" ht="19.5" customHeight="1">
      <c r="A901" s="439" t="s">
        <v>78</v>
      </c>
      <c r="B901" s="440">
        <v>0</v>
      </c>
      <c r="C901" s="440">
        <v>0</v>
      </c>
      <c r="D901" s="440"/>
      <c r="E901" s="142"/>
      <c r="F901" s="440"/>
      <c r="G901" s="142"/>
      <c r="H901" s="525"/>
    </row>
    <row r="902" spans="1:8" ht="19.5" customHeight="1">
      <c r="A902" s="439" t="s">
        <v>769</v>
      </c>
      <c r="B902" s="440">
        <v>0</v>
      </c>
      <c r="C902" s="440">
        <v>8352</v>
      </c>
      <c r="D902" s="440"/>
      <c r="E902" s="142">
        <f aca="true" t="shared" si="132" ref="E902:E907">D902/C902*100</f>
        <v>0</v>
      </c>
      <c r="F902" s="440"/>
      <c r="G902" s="142"/>
      <c r="H902" s="525"/>
    </row>
    <row r="903" spans="1:8" ht="19.5" customHeight="1">
      <c r="A903" s="439" t="s">
        <v>770</v>
      </c>
      <c r="B903" s="440">
        <v>668</v>
      </c>
      <c r="C903" s="440">
        <v>675</v>
      </c>
      <c r="D903" s="440">
        <v>8969</v>
      </c>
      <c r="E903" s="142">
        <f t="shared" si="132"/>
        <v>1328.7407407407406</v>
      </c>
      <c r="F903" s="440">
        <v>452</v>
      </c>
      <c r="G903" s="142">
        <f>(D903-F903)/F903*100</f>
        <v>1884.2920353982302</v>
      </c>
      <c r="H903" s="525"/>
    </row>
    <row r="904" spans="1:8" ht="19.5" customHeight="1">
      <c r="A904" s="439" t="s">
        <v>771</v>
      </c>
      <c r="B904" s="440">
        <v>0</v>
      </c>
      <c r="C904" s="440">
        <v>0</v>
      </c>
      <c r="D904" s="440"/>
      <c r="E904" s="142"/>
      <c r="F904" s="440"/>
      <c r="G904" s="142"/>
      <c r="H904" s="525"/>
    </row>
    <row r="905" spans="1:8" ht="19.5" customHeight="1">
      <c r="A905" s="439" t="s">
        <v>772</v>
      </c>
      <c r="B905" s="440">
        <v>0</v>
      </c>
      <c r="C905" s="440">
        <v>0</v>
      </c>
      <c r="D905" s="440"/>
      <c r="E905" s="142"/>
      <c r="F905" s="440"/>
      <c r="G905" s="142"/>
      <c r="H905" s="525"/>
    </row>
    <row r="906" spans="1:8" ht="19.5" customHeight="1">
      <c r="A906" s="439" t="s">
        <v>773</v>
      </c>
      <c r="B906" s="440">
        <v>0</v>
      </c>
      <c r="C906" s="440">
        <v>0</v>
      </c>
      <c r="D906" s="440"/>
      <c r="E906" s="142"/>
      <c r="F906" s="440"/>
      <c r="G906" s="142"/>
      <c r="H906" s="525"/>
    </row>
    <row r="907" spans="1:8" ht="19.5" customHeight="1">
      <c r="A907" s="439" t="s">
        <v>774</v>
      </c>
      <c r="B907" s="440">
        <v>143</v>
      </c>
      <c r="C907" s="440">
        <v>143</v>
      </c>
      <c r="D907" s="440">
        <v>86</v>
      </c>
      <c r="E907" s="142">
        <f t="shared" si="132"/>
        <v>60.13986013986013</v>
      </c>
      <c r="F907" s="440">
        <v>148</v>
      </c>
      <c r="G907" s="142">
        <f>(D907-F907)/F907*100</f>
        <v>-41.891891891891895</v>
      </c>
      <c r="H907" s="525"/>
    </row>
    <row r="908" spans="1:8" ht="19.5" customHeight="1">
      <c r="A908" s="439" t="s">
        <v>775</v>
      </c>
      <c r="B908" s="440">
        <v>0</v>
      </c>
      <c r="C908" s="440">
        <v>0</v>
      </c>
      <c r="D908" s="440"/>
      <c r="E908" s="142"/>
      <c r="F908" s="440"/>
      <c r="G908" s="142"/>
      <c r="H908" s="525"/>
    </row>
    <row r="909" spans="1:8" ht="19.5" customHeight="1">
      <c r="A909" s="439" t="s">
        <v>776</v>
      </c>
      <c r="B909" s="440">
        <v>0</v>
      </c>
      <c r="C909" s="440">
        <v>0</v>
      </c>
      <c r="D909" s="440"/>
      <c r="E909" s="142"/>
      <c r="F909" s="440"/>
      <c r="G909" s="142"/>
      <c r="H909" s="525"/>
    </row>
    <row r="910" spans="1:8" ht="19.5" customHeight="1">
      <c r="A910" s="439" t="s">
        <v>777</v>
      </c>
      <c r="B910" s="440">
        <v>0</v>
      </c>
      <c r="C910" s="440">
        <v>0</v>
      </c>
      <c r="D910" s="440"/>
      <c r="E910" s="142"/>
      <c r="F910" s="440"/>
      <c r="G910" s="142"/>
      <c r="H910" s="525"/>
    </row>
    <row r="911" spans="1:8" ht="19.5" customHeight="1">
      <c r="A911" s="439" t="s">
        <v>778</v>
      </c>
      <c r="B911" s="440">
        <v>0</v>
      </c>
      <c r="C911" s="440">
        <v>0</v>
      </c>
      <c r="D911" s="440"/>
      <c r="E911" s="142"/>
      <c r="F911" s="440"/>
      <c r="G911" s="142"/>
      <c r="H911" s="525"/>
    </row>
    <row r="912" spans="1:8" ht="19.5" customHeight="1">
      <c r="A912" s="439" t="s">
        <v>779</v>
      </c>
      <c r="B912" s="440">
        <v>0</v>
      </c>
      <c r="C912" s="440">
        <v>0</v>
      </c>
      <c r="D912" s="440"/>
      <c r="E912" s="142"/>
      <c r="F912" s="440"/>
      <c r="G912" s="142"/>
      <c r="H912" s="525"/>
    </row>
    <row r="913" spans="1:8" ht="19.5" customHeight="1">
      <c r="A913" s="439" t="s">
        <v>780</v>
      </c>
      <c r="B913" s="440">
        <v>0</v>
      </c>
      <c r="C913" s="440">
        <v>0</v>
      </c>
      <c r="D913" s="440"/>
      <c r="E913" s="142"/>
      <c r="F913" s="440"/>
      <c r="G913" s="142"/>
      <c r="H913" s="525"/>
    </row>
    <row r="914" spans="1:8" ht="19.5" customHeight="1">
      <c r="A914" s="439" t="s">
        <v>781</v>
      </c>
      <c r="B914" s="440">
        <v>0</v>
      </c>
      <c r="C914" s="440">
        <v>0</v>
      </c>
      <c r="D914" s="440"/>
      <c r="E914" s="142"/>
      <c r="F914" s="440"/>
      <c r="G914" s="142"/>
      <c r="H914" s="525"/>
    </row>
    <row r="915" spans="1:8" ht="19.5" customHeight="1">
      <c r="A915" s="439" t="s">
        <v>782</v>
      </c>
      <c r="B915" s="440">
        <v>100</v>
      </c>
      <c r="C915" s="440">
        <v>100</v>
      </c>
      <c r="D915" s="440">
        <v>28</v>
      </c>
      <c r="E915" s="142">
        <f>D915/C915*100</f>
        <v>28.000000000000004</v>
      </c>
      <c r="F915" s="440"/>
      <c r="G915" s="142"/>
      <c r="H915" s="525"/>
    </row>
    <row r="916" spans="1:8" ht="19.5" customHeight="1">
      <c r="A916" s="439" t="s">
        <v>783</v>
      </c>
      <c r="B916" s="440">
        <v>0</v>
      </c>
      <c r="C916" s="440">
        <v>0</v>
      </c>
      <c r="D916" s="440"/>
      <c r="E916" s="142"/>
      <c r="F916" s="440"/>
      <c r="G916" s="142"/>
      <c r="H916" s="525"/>
    </row>
    <row r="917" spans="1:8" ht="19.5" customHeight="1">
      <c r="A917" s="439" t="s">
        <v>784</v>
      </c>
      <c r="B917" s="440">
        <v>0</v>
      </c>
      <c r="C917" s="440">
        <v>0</v>
      </c>
      <c r="D917" s="440"/>
      <c r="E917" s="142"/>
      <c r="F917" s="440"/>
      <c r="G917" s="142"/>
      <c r="H917" s="525"/>
    </row>
    <row r="918" spans="1:8" ht="19.5" customHeight="1">
      <c r="A918" s="439" t="s">
        <v>785</v>
      </c>
      <c r="B918" s="440">
        <v>0</v>
      </c>
      <c r="C918" s="440">
        <v>0</v>
      </c>
      <c r="D918" s="440"/>
      <c r="E918" s="142"/>
      <c r="F918" s="440"/>
      <c r="G918" s="142"/>
      <c r="H918" s="525"/>
    </row>
    <row r="919" spans="1:8" ht="19.5" customHeight="1">
      <c r="A919" s="439" t="s">
        <v>786</v>
      </c>
      <c r="B919" s="440">
        <v>0</v>
      </c>
      <c r="C919" s="440">
        <v>0</v>
      </c>
      <c r="D919" s="440"/>
      <c r="E919" s="142"/>
      <c r="F919" s="440"/>
      <c r="G919" s="142"/>
      <c r="H919" s="525"/>
    </row>
    <row r="920" spans="1:8" ht="19.5" customHeight="1">
      <c r="A920" s="439" t="s">
        <v>787</v>
      </c>
      <c r="B920" s="440">
        <v>576</v>
      </c>
      <c r="C920" s="440">
        <v>626</v>
      </c>
      <c r="D920" s="440">
        <v>1166</v>
      </c>
      <c r="E920" s="142">
        <f>D920/C920*100</f>
        <v>186.26198083067095</v>
      </c>
      <c r="F920" s="440">
        <v>763</v>
      </c>
      <c r="G920" s="142">
        <f aca="true" t="shared" si="133" ref="G920:G923">(D920-F920)/F920*100</f>
        <v>52.8178243774574</v>
      </c>
      <c r="H920" s="525"/>
    </row>
    <row r="921" spans="1:8" ht="19.5" customHeight="1">
      <c r="A921" s="439" t="s">
        <v>788</v>
      </c>
      <c r="B921" s="440">
        <v>0</v>
      </c>
      <c r="C921" s="440">
        <v>0</v>
      </c>
      <c r="D921" s="440">
        <f>SUM(D922:D923)</f>
        <v>19</v>
      </c>
      <c r="E921" s="142"/>
      <c r="F921" s="440">
        <f>SUM(F922:F923)</f>
        <v>18</v>
      </c>
      <c r="G921" s="142">
        <f t="shared" si="133"/>
        <v>5.555555555555555</v>
      </c>
      <c r="H921" s="525"/>
    </row>
    <row r="922" spans="1:8" ht="19.5" customHeight="1">
      <c r="A922" s="439" t="s">
        <v>76</v>
      </c>
      <c r="B922" s="440">
        <v>0</v>
      </c>
      <c r="C922" s="440">
        <v>0</v>
      </c>
      <c r="D922" s="440">
        <v>19</v>
      </c>
      <c r="E922" s="142"/>
      <c r="F922" s="440"/>
      <c r="G922" s="142"/>
      <c r="H922" s="525"/>
    </row>
    <row r="923" spans="1:8" ht="19.5" customHeight="1">
      <c r="A923" s="439" t="s">
        <v>77</v>
      </c>
      <c r="B923" s="440">
        <v>0</v>
      </c>
      <c r="C923" s="440">
        <v>0</v>
      </c>
      <c r="D923" s="440"/>
      <c r="E923" s="142"/>
      <c r="F923" s="440">
        <v>18</v>
      </c>
      <c r="G923" s="142">
        <f t="shared" si="133"/>
        <v>-100</v>
      </c>
      <c r="H923" s="525"/>
    </row>
    <row r="924" spans="1:8" ht="19.5" customHeight="1">
      <c r="A924" s="439" t="s">
        <v>789</v>
      </c>
      <c r="B924" s="440">
        <v>0</v>
      </c>
      <c r="C924" s="440">
        <v>0</v>
      </c>
      <c r="D924" s="440"/>
      <c r="E924" s="142"/>
      <c r="F924" s="440"/>
      <c r="G924" s="142"/>
      <c r="H924" s="525"/>
    </row>
    <row r="925" spans="1:8" ht="19.5" customHeight="1">
      <c r="A925" s="439" t="s">
        <v>76</v>
      </c>
      <c r="B925" s="440">
        <v>0</v>
      </c>
      <c r="C925" s="440">
        <v>0</v>
      </c>
      <c r="D925" s="440"/>
      <c r="E925" s="142"/>
      <c r="F925" s="440"/>
      <c r="G925" s="142"/>
      <c r="H925" s="525"/>
    </row>
    <row r="926" spans="1:8" ht="19.5" customHeight="1">
      <c r="A926" s="439" t="s">
        <v>77</v>
      </c>
      <c r="B926" s="440">
        <v>0</v>
      </c>
      <c r="C926" s="440">
        <v>0</v>
      </c>
      <c r="D926" s="440"/>
      <c r="E926" s="142"/>
      <c r="F926" s="440"/>
      <c r="G926" s="142"/>
      <c r="H926" s="525"/>
    </row>
    <row r="927" spans="1:8" ht="19.5" customHeight="1">
      <c r="A927" s="439" t="s">
        <v>790</v>
      </c>
      <c r="B927" s="440">
        <v>15</v>
      </c>
      <c r="C927" s="440">
        <v>53</v>
      </c>
      <c r="D927" s="440">
        <f>SUM(D928:D931)</f>
        <v>452</v>
      </c>
      <c r="E927" s="142">
        <f>D927/C927*100</f>
        <v>852.8301886792453</v>
      </c>
      <c r="F927" s="440">
        <f>SUM(F928:F931)</f>
        <v>336</v>
      </c>
      <c r="G927" s="142">
        <f>(D927-F927)/F927*100</f>
        <v>34.523809523809526</v>
      </c>
      <c r="H927" s="525"/>
    </row>
    <row r="928" spans="1:8" ht="19.5" customHeight="1">
      <c r="A928" s="439" t="s">
        <v>791</v>
      </c>
      <c r="B928" s="440">
        <v>15</v>
      </c>
      <c r="C928" s="440">
        <v>53</v>
      </c>
      <c r="D928" s="440">
        <v>425</v>
      </c>
      <c r="E928" s="142">
        <f>D928/C928*100</f>
        <v>801.8867924528302</v>
      </c>
      <c r="F928" s="440"/>
      <c r="G928" s="142"/>
      <c r="H928" s="525"/>
    </row>
    <row r="929" spans="1:8" ht="19.5" customHeight="1">
      <c r="A929" s="439" t="s">
        <v>792</v>
      </c>
      <c r="B929" s="440">
        <v>0</v>
      </c>
      <c r="C929" s="440">
        <v>0</v>
      </c>
      <c r="D929" s="440">
        <v>27</v>
      </c>
      <c r="E929" s="142"/>
      <c r="F929" s="440">
        <v>336</v>
      </c>
      <c r="G929" s="142">
        <f>(D929-F929)/F929*100</f>
        <v>-91.96428571428571</v>
      </c>
      <c r="H929" s="525"/>
    </row>
    <row r="930" spans="1:8" ht="19.5" customHeight="1">
      <c r="A930" s="439" t="s">
        <v>793</v>
      </c>
      <c r="B930" s="440">
        <v>0</v>
      </c>
      <c r="C930" s="440">
        <v>0</v>
      </c>
      <c r="D930" s="440"/>
      <c r="E930" s="142"/>
      <c r="F930" s="440"/>
      <c r="G930" s="142"/>
      <c r="H930" s="525"/>
    </row>
    <row r="931" spans="1:8" ht="19.5" customHeight="1">
      <c r="A931" s="439" t="s">
        <v>794</v>
      </c>
      <c r="B931" s="440">
        <v>0</v>
      </c>
      <c r="C931" s="440">
        <v>0</v>
      </c>
      <c r="D931" s="440"/>
      <c r="E931" s="142"/>
      <c r="F931" s="440"/>
      <c r="G931" s="142"/>
      <c r="H931" s="525"/>
    </row>
    <row r="932" spans="1:8" ht="19.5" customHeight="1">
      <c r="A932" s="439" t="s">
        <v>795</v>
      </c>
      <c r="B932" s="440">
        <v>0</v>
      </c>
      <c r="C932" s="440">
        <v>0</v>
      </c>
      <c r="D932" s="440"/>
      <c r="E932" s="142"/>
      <c r="F932" s="440"/>
      <c r="G932" s="142"/>
      <c r="H932" s="525"/>
    </row>
    <row r="933" spans="1:8" ht="19.5" customHeight="1">
      <c r="A933" s="439" t="s">
        <v>76</v>
      </c>
      <c r="B933" s="440">
        <v>0</v>
      </c>
      <c r="C933" s="440">
        <v>0</v>
      </c>
      <c r="D933" s="440"/>
      <c r="E933" s="142"/>
      <c r="F933" s="440"/>
      <c r="G933" s="142"/>
      <c r="H933" s="525"/>
    </row>
    <row r="934" spans="1:8" ht="19.5" customHeight="1">
      <c r="A934" s="439" t="s">
        <v>77</v>
      </c>
      <c r="B934" s="440">
        <v>0</v>
      </c>
      <c r="C934" s="440">
        <v>0</v>
      </c>
      <c r="D934" s="440"/>
      <c r="E934" s="142"/>
      <c r="F934" s="440"/>
      <c r="G934" s="142"/>
      <c r="H934" s="525"/>
    </row>
    <row r="935" spans="1:8" ht="19.5" customHeight="1">
      <c r="A935" s="439" t="s">
        <v>796</v>
      </c>
      <c r="B935" s="440">
        <v>0</v>
      </c>
      <c r="C935" s="440">
        <v>8162</v>
      </c>
      <c r="D935" s="440">
        <f>SUM(D936:D939)</f>
        <v>563</v>
      </c>
      <c r="E935" s="142">
        <f aca="true" t="shared" si="134" ref="E935:E940">D935/C935*100</f>
        <v>6.897819161970105</v>
      </c>
      <c r="F935" s="440">
        <f>SUM(F936:F939)</f>
        <v>60</v>
      </c>
      <c r="G935" s="142">
        <f>(D935-F935)/F935*100</f>
        <v>838.3333333333333</v>
      </c>
      <c r="H935" s="525"/>
    </row>
    <row r="936" spans="1:8" ht="19.5" customHeight="1">
      <c r="A936" s="439" t="s">
        <v>797</v>
      </c>
      <c r="B936" s="440">
        <v>0</v>
      </c>
      <c r="C936" s="440">
        <v>8162</v>
      </c>
      <c r="D936" s="440">
        <v>563</v>
      </c>
      <c r="E936" s="142">
        <f t="shared" si="134"/>
        <v>6.897819161970105</v>
      </c>
      <c r="F936" s="440">
        <v>60</v>
      </c>
      <c r="G936" s="142">
        <f>(D936-F936)/F936*100</f>
        <v>838.3333333333333</v>
      </c>
      <c r="H936" s="525"/>
    </row>
    <row r="937" spans="1:8" ht="19.5" customHeight="1">
      <c r="A937" s="439" t="s">
        <v>798</v>
      </c>
      <c r="B937" s="440">
        <v>0</v>
      </c>
      <c r="C937" s="440">
        <v>0</v>
      </c>
      <c r="D937" s="440"/>
      <c r="E937" s="142"/>
      <c r="F937" s="440"/>
      <c r="G937" s="142"/>
      <c r="H937" s="525"/>
    </row>
    <row r="938" spans="1:8" ht="19.5" customHeight="1">
      <c r="A938" s="439" t="s">
        <v>799</v>
      </c>
      <c r="B938" s="440">
        <v>0</v>
      </c>
      <c r="C938" s="440">
        <v>0</v>
      </c>
      <c r="D938" s="440"/>
      <c r="E938" s="142"/>
      <c r="F938" s="440"/>
      <c r="G938" s="142"/>
      <c r="H938" s="525"/>
    </row>
    <row r="939" spans="1:8" ht="19.5" customHeight="1">
      <c r="A939" s="439" t="s">
        <v>800</v>
      </c>
      <c r="B939" s="440">
        <v>0</v>
      </c>
      <c r="C939" s="440">
        <v>0</v>
      </c>
      <c r="D939" s="440"/>
      <c r="E939" s="142"/>
      <c r="F939" s="440"/>
      <c r="G939" s="142"/>
      <c r="H939" s="525"/>
    </row>
    <row r="940" spans="1:8" ht="19.5" customHeight="1">
      <c r="A940" s="439" t="s">
        <v>801</v>
      </c>
      <c r="B940" s="440">
        <v>6</v>
      </c>
      <c r="C940" s="440">
        <v>6</v>
      </c>
      <c r="D940" s="440">
        <f>SUM(D941:D942)</f>
        <v>0</v>
      </c>
      <c r="E940" s="142">
        <f t="shared" si="134"/>
        <v>0</v>
      </c>
      <c r="F940" s="440">
        <f>SUM(F941:F942)</f>
        <v>0</v>
      </c>
      <c r="G940" s="142"/>
      <c r="H940" s="525"/>
    </row>
    <row r="941" spans="1:8" ht="19.5" customHeight="1">
      <c r="A941" s="439" t="s">
        <v>802</v>
      </c>
      <c r="B941" s="440">
        <v>0</v>
      </c>
      <c r="C941" s="440">
        <v>0</v>
      </c>
      <c r="D941" s="440"/>
      <c r="E941" s="142"/>
      <c r="F941" s="440"/>
      <c r="G941" s="142"/>
      <c r="H941" s="525"/>
    </row>
    <row r="942" spans="1:8" ht="19.5" customHeight="1">
      <c r="A942" s="439" t="s">
        <v>803</v>
      </c>
      <c r="B942" s="440">
        <v>6</v>
      </c>
      <c r="C942" s="440">
        <v>6</v>
      </c>
      <c r="D942" s="440"/>
      <c r="E942" s="142">
        <f aca="true" t="shared" si="135" ref="E942:E945">D942/C942*100</f>
        <v>0</v>
      </c>
      <c r="F942" s="440"/>
      <c r="G942" s="142"/>
      <c r="H942" s="525"/>
    </row>
    <row r="943" spans="1:8" ht="19.5" customHeight="1">
      <c r="A943" s="439" t="s">
        <v>804</v>
      </c>
      <c r="B943" s="440">
        <v>1777</v>
      </c>
      <c r="C943" s="440">
        <v>1636</v>
      </c>
      <c r="D943" s="440">
        <f>D944+D954+D970+D975+D989+D996+D1003</f>
        <v>2329</v>
      </c>
      <c r="E943" s="142">
        <f t="shared" si="135"/>
        <v>142.35941320293398</v>
      </c>
      <c r="F943" s="440">
        <f>F944+F954+F970+F975+F989+F996+F1003</f>
        <v>1647</v>
      </c>
      <c r="G943" s="142">
        <f aca="true" t="shared" si="136" ref="G943:G947">(D943-F943)/F943*100</f>
        <v>41.40862173649059</v>
      </c>
      <c r="H943" s="525"/>
    </row>
    <row r="944" spans="1:8" ht="19.5" customHeight="1">
      <c r="A944" s="439" t="s">
        <v>805</v>
      </c>
      <c r="B944" s="440">
        <v>199</v>
      </c>
      <c r="C944" s="440">
        <v>199</v>
      </c>
      <c r="D944" s="440">
        <f>SUM(D945:D953)</f>
        <v>369</v>
      </c>
      <c r="E944" s="142">
        <f t="shared" si="135"/>
        <v>185.42713567839195</v>
      </c>
      <c r="F944" s="440">
        <f>SUM(F945:F953)</f>
        <v>537</v>
      </c>
      <c r="G944" s="142">
        <f t="shared" si="136"/>
        <v>-31.28491620111732</v>
      </c>
      <c r="H944" s="525"/>
    </row>
    <row r="945" spans="1:8" ht="19.5" customHeight="1">
      <c r="A945" s="439" t="s">
        <v>76</v>
      </c>
      <c r="B945" s="440">
        <v>156</v>
      </c>
      <c r="C945" s="440">
        <v>156</v>
      </c>
      <c r="D945" s="440">
        <v>326</v>
      </c>
      <c r="E945" s="142">
        <f t="shared" si="135"/>
        <v>208.97435897435898</v>
      </c>
      <c r="F945" s="440">
        <v>333</v>
      </c>
      <c r="G945" s="142">
        <f t="shared" si="136"/>
        <v>-2.1021021021021022</v>
      </c>
      <c r="H945" s="525"/>
    </row>
    <row r="946" spans="1:8" ht="19.5" customHeight="1">
      <c r="A946" s="439" t="s">
        <v>77</v>
      </c>
      <c r="B946" s="440">
        <v>0</v>
      </c>
      <c r="C946" s="440">
        <v>0</v>
      </c>
      <c r="D946" s="440"/>
      <c r="E946" s="142"/>
      <c r="F946" s="440">
        <v>10</v>
      </c>
      <c r="G946" s="142">
        <f t="shared" si="136"/>
        <v>-100</v>
      </c>
      <c r="H946" s="525"/>
    </row>
    <row r="947" spans="1:8" ht="19.5" customHeight="1">
      <c r="A947" s="439" t="s">
        <v>78</v>
      </c>
      <c r="B947" s="440">
        <v>0</v>
      </c>
      <c r="C947" s="440">
        <v>0</v>
      </c>
      <c r="D947" s="440"/>
      <c r="E947" s="142"/>
      <c r="F947" s="440">
        <v>11</v>
      </c>
      <c r="G947" s="142">
        <f t="shared" si="136"/>
        <v>-100</v>
      </c>
      <c r="H947" s="525"/>
    </row>
    <row r="948" spans="1:8" ht="19.5" customHeight="1">
      <c r="A948" s="439" t="s">
        <v>806</v>
      </c>
      <c r="B948" s="440">
        <v>0</v>
      </c>
      <c r="C948" s="440">
        <v>0</v>
      </c>
      <c r="D948" s="440"/>
      <c r="E948" s="142"/>
      <c r="F948" s="440"/>
      <c r="G948" s="142"/>
      <c r="H948" s="525"/>
    </row>
    <row r="949" spans="1:8" ht="19.5" customHeight="1">
      <c r="A949" s="439" t="s">
        <v>807</v>
      </c>
      <c r="B949" s="440">
        <v>0</v>
      </c>
      <c r="C949" s="440">
        <v>0</v>
      </c>
      <c r="D949" s="440"/>
      <c r="E949" s="142"/>
      <c r="F949" s="440"/>
      <c r="G949" s="142"/>
      <c r="H949" s="525"/>
    </row>
    <row r="950" spans="1:8" ht="19.5" customHeight="1">
      <c r="A950" s="439" t="s">
        <v>808</v>
      </c>
      <c r="B950" s="440">
        <v>0</v>
      </c>
      <c r="C950" s="440">
        <v>0</v>
      </c>
      <c r="D950" s="440"/>
      <c r="E950" s="142"/>
      <c r="F950" s="440"/>
      <c r="G950" s="142"/>
      <c r="H950" s="525"/>
    </row>
    <row r="951" spans="1:8" ht="19.5" customHeight="1">
      <c r="A951" s="439" t="s">
        <v>809</v>
      </c>
      <c r="B951" s="440">
        <v>0</v>
      </c>
      <c r="C951" s="440">
        <v>0</v>
      </c>
      <c r="D951" s="440"/>
      <c r="E951" s="142"/>
      <c r="F951" s="440"/>
      <c r="G951" s="142"/>
      <c r="H951" s="525"/>
    </row>
    <row r="952" spans="1:8" ht="19.5" customHeight="1">
      <c r="A952" s="439" t="s">
        <v>810</v>
      </c>
      <c r="B952" s="440">
        <v>0</v>
      </c>
      <c r="C952" s="440">
        <v>0</v>
      </c>
      <c r="D952" s="440"/>
      <c r="E952" s="142"/>
      <c r="F952" s="440"/>
      <c r="G952" s="142"/>
      <c r="H952" s="525"/>
    </row>
    <row r="953" spans="1:8" ht="19.5" customHeight="1">
      <c r="A953" s="439" t="s">
        <v>811</v>
      </c>
      <c r="B953" s="440">
        <v>43</v>
      </c>
      <c r="C953" s="440">
        <v>43</v>
      </c>
      <c r="D953" s="440">
        <v>43</v>
      </c>
      <c r="E953" s="142">
        <f>D953/C953*100</f>
        <v>100</v>
      </c>
      <c r="F953" s="440">
        <v>183</v>
      </c>
      <c r="G953" s="142">
        <f>(D953-F953)/F953*100</f>
        <v>-76.50273224043715</v>
      </c>
      <c r="H953" s="525"/>
    </row>
    <row r="954" spans="1:8" ht="19.5" customHeight="1">
      <c r="A954" s="439" t="s">
        <v>812</v>
      </c>
      <c r="B954" s="440">
        <v>0</v>
      </c>
      <c r="C954" s="440">
        <v>254</v>
      </c>
      <c r="D954" s="440">
        <f>SUM(D955:D969)</f>
        <v>715</v>
      </c>
      <c r="E954" s="142">
        <f>D954/C954*100</f>
        <v>281.496062992126</v>
      </c>
      <c r="F954" s="440">
        <f>SUM(F955:F969)</f>
        <v>857</v>
      </c>
      <c r="G954" s="142">
        <f>(D954-F954)/F954*100</f>
        <v>-16.569428238039674</v>
      </c>
      <c r="H954" s="525"/>
    </row>
    <row r="955" spans="1:8" ht="19.5" customHeight="1">
      <c r="A955" s="439" t="s">
        <v>76</v>
      </c>
      <c r="B955" s="440">
        <v>0</v>
      </c>
      <c r="C955" s="440">
        <v>0</v>
      </c>
      <c r="D955" s="440"/>
      <c r="E955" s="142"/>
      <c r="F955" s="440"/>
      <c r="G955" s="142"/>
      <c r="H955" s="525"/>
    </row>
    <row r="956" spans="1:8" ht="19.5" customHeight="1">
      <c r="A956" s="439" t="s">
        <v>77</v>
      </c>
      <c r="B956" s="440">
        <v>0</v>
      </c>
      <c r="C956" s="440">
        <v>0</v>
      </c>
      <c r="D956" s="440"/>
      <c r="E956" s="142"/>
      <c r="F956" s="440"/>
      <c r="G956" s="142"/>
      <c r="H956" s="525"/>
    </row>
    <row r="957" spans="1:8" ht="19.5" customHeight="1">
      <c r="A957" s="439" t="s">
        <v>78</v>
      </c>
      <c r="B957" s="440">
        <v>0</v>
      </c>
      <c r="C957" s="440">
        <v>0</v>
      </c>
      <c r="D957" s="440"/>
      <c r="E957" s="142"/>
      <c r="F957" s="440"/>
      <c r="G957" s="142"/>
      <c r="H957" s="525"/>
    </row>
    <row r="958" spans="1:8" ht="19.5" customHeight="1">
      <c r="A958" s="439" t="s">
        <v>813</v>
      </c>
      <c r="B958" s="440">
        <v>0</v>
      </c>
      <c r="C958" s="440">
        <v>0</v>
      </c>
      <c r="D958" s="440"/>
      <c r="E958" s="142"/>
      <c r="F958" s="440"/>
      <c r="G958" s="142"/>
      <c r="H958" s="525"/>
    </row>
    <row r="959" spans="1:8" ht="19.5" customHeight="1">
      <c r="A959" s="439" t="s">
        <v>814</v>
      </c>
      <c r="B959" s="440">
        <v>0</v>
      </c>
      <c r="C959" s="440">
        <v>0</v>
      </c>
      <c r="D959" s="440">
        <v>300</v>
      </c>
      <c r="E959" s="142"/>
      <c r="F959" s="440"/>
      <c r="G959" s="142"/>
      <c r="H959" s="525"/>
    </row>
    <row r="960" spans="1:8" ht="19.5" customHeight="1">
      <c r="A960" s="439" t="s">
        <v>815</v>
      </c>
      <c r="B960" s="440">
        <v>0</v>
      </c>
      <c r="C960" s="440">
        <v>0</v>
      </c>
      <c r="D960" s="440"/>
      <c r="E960" s="142"/>
      <c r="F960" s="440"/>
      <c r="G960" s="142"/>
      <c r="H960" s="525"/>
    </row>
    <row r="961" spans="1:8" ht="19.5" customHeight="1">
      <c r="A961" s="439" t="s">
        <v>816</v>
      </c>
      <c r="B961" s="440">
        <v>0</v>
      </c>
      <c r="C961" s="440">
        <v>0</v>
      </c>
      <c r="D961" s="440"/>
      <c r="E961" s="142"/>
      <c r="F961" s="440"/>
      <c r="G961" s="142"/>
      <c r="H961" s="525"/>
    </row>
    <row r="962" spans="1:8" ht="19.5" customHeight="1">
      <c r="A962" s="439" t="s">
        <v>817</v>
      </c>
      <c r="B962" s="440">
        <v>0</v>
      </c>
      <c r="C962" s="440">
        <v>0</v>
      </c>
      <c r="D962" s="440"/>
      <c r="E962" s="142"/>
      <c r="F962" s="440"/>
      <c r="G962" s="142"/>
      <c r="H962" s="525"/>
    </row>
    <row r="963" spans="1:8" ht="19.5" customHeight="1">
      <c r="A963" s="439" t="s">
        <v>818</v>
      </c>
      <c r="B963" s="440">
        <v>0</v>
      </c>
      <c r="C963" s="440">
        <v>0</v>
      </c>
      <c r="D963" s="440"/>
      <c r="E963" s="142"/>
      <c r="F963" s="440"/>
      <c r="G963" s="142"/>
      <c r="H963" s="525"/>
    </row>
    <row r="964" spans="1:8" ht="19.5" customHeight="1">
      <c r="A964" s="439" t="s">
        <v>819</v>
      </c>
      <c r="B964" s="440">
        <v>0</v>
      </c>
      <c r="C964" s="440">
        <v>0</v>
      </c>
      <c r="D964" s="440"/>
      <c r="E964" s="142"/>
      <c r="F964" s="440"/>
      <c r="G964" s="142"/>
      <c r="H964" s="525"/>
    </row>
    <row r="965" spans="1:8" ht="19.5" customHeight="1">
      <c r="A965" s="439" t="s">
        <v>820</v>
      </c>
      <c r="B965" s="440">
        <v>0</v>
      </c>
      <c r="C965" s="440">
        <v>0</v>
      </c>
      <c r="D965" s="440"/>
      <c r="E965" s="142"/>
      <c r="F965" s="440"/>
      <c r="G965" s="142"/>
      <c r="H965" s="525"/>
    </row>
    <row r="966" spans="1:8" ht="19.5" customHeight="1">
      <c r="A966" s="439" t="s">
        <v>821</v>
      </c>
      <c r="B966" s="440">
        <v>0</v>
      </c>
      <c r="C966" s="440">
        <v>0</v>
      </c>
      <c r="D966" s="440"/>
      <c r="E966" s="142"/>
      <c r="F966" s="440"/>
      <c r="G966" s="142"/>
      <c r="H966" s="525"/>
    </row>
    <row r="967" spans="1:8" ht="19.5" customHeight="1">
      <c r="A967" s="439" t="s">
        <v>822</v>
      </c>
      <c r="B967" s="440">
        <v>0</v>
      </c>
      <c r="C967" s="440">
        <v>0</v>
      </c>
      <c r="D967" s="440"/>
      <c r="E967" s="142"/>
      <c r="F967" s="440"/>
      <c r="G967" s="142"/>
      <c r="H967" s="525"/>
    </row>
    <row r="968" spans="1:8" ht="19.5" customHeight="1">
      <c r="A968" s="439" t="s">
        <v>823</v>
      </c>
      <c r="B968" s="440">
        <v>0</v>
      </c>
      <c r="C968" s="440">
        <v>0</v>
      </c>
      <c r="D968" s="440"/>
      <c r="E968" s="142"/>
      <c r="F968" s="440"/>
      <c r="G968" s="142"/>
      <c r="H968" s="525"/>
    </row>
    <row r="969" spans="1:8" ht="19.5" customHeight="1">
      <c r="A969" s="439" t="s">
        <v>824</v>
      </c>
      <c r="B969" s="440">
        <v>0</v>
      </c>
      <c r="C969" s="440">
        <v>254</v>
      </c>
      <c r="D969" s="440">
        <v>415</v>
      </c>
      <c r="E969" s="142">
        <f>D969/C969*100</f>
        <v>163.38582677165354</v>
      </c>
      <c r="F969" s="440">
        <v>857</v>
      </c>
      <c r="G969" s="142">
        <f>(D969-F969)/F969*100</f>
        <v>-51.5752625437573</v>
      </c>
      <c r="H969" s="525"/>
    </row>
    <row r="970" spans="1:8" ht="19.5" customHeight="1">
      <c r="A970" s="439" t="s">
        <v>825</v>
      </c>
      <c r="B970" s="440">
        <v>0</v>
      </c>
      <c r="C970" s="440">
        <v>0</v>
      </c>
      <c r="D970" s="440">
        <f>SUM(D971:D974)</f>
        <v>0</v>
      </c>
      <c r="E970" s="142"/>
      <c r="F970" s="526">
        <f>SUM(F971:F974)</f>
        <v>0</v>
      </c>
      <c r="G970" s="142"/>
      <c r="H970" s="525"/>
    </row>
    <row r="971" spans="1:8" ht="19.5" customHeight="1">
      <c r="A971" s="439" t="s">
        <v>76</v>
      </c>
      <c r="B971" s="440">
        <v>0</v>
      </c>
      <c r="C971" s="440">
        <v>0</v>
      </c>
      <c r="D971" s="440"/>
      <c r="E971" s="142"/>
      <c r="F971" s="440"/>
      <c r="G971" s="142"/>
      <c r="H971" s="525"/>
    </row>
    <row r="972" spans="1:8" ht="19.5" customHeight="1">
      <c r="A972" s="439" t="s">
        <v>77</v>
      </c>
      <c r="B972" s="440">
        <v>0</v>
      </c>
      <c r="C972" s="440">
        <v>0</v>
      </c>
      <c r="D972" s="440"/>
      <c r="E972" s="142"/>
      <c r="F972" s="440"/>
      <c r="G972" s="142"/>
      <c r="H972" s="525"/>
    </row>
    <row r="973" spans="1:8" ht="19.5" customHeight="1">
      <c r="A973" s="439" t="s">
        <v>78</v>
      </c>
      <c r="B973" s="440">
        <v>0</v>
      </c>
      <c r="C973" s="440">
        <v>0</v>
      </c>
      <c r="D973" s="440"/>
      <c r="E973" s="142"/>
      <c r="F973" s="440"/>
      <c r="G973" s="142"/>
      <c r="H973" s="525"/>
    </row>
    <row r="974" spans="1:8" ht="19.5" customHeight="1">
      <c r="A974" s="439" t="s">
        <v>826</v>
      </c>
      <c r="B974" s="440">
        <v>0</v>
      </c>
      <c r="C974" s="440">
        <v>0</v>
      </c>
      <c r="D974" s="440"/>
      <c r="E974" s="142"/>
      <c r="F974" s="440"/>
      <c r="G974" s="142"/>
      <c r="H974" s="525"/>
    </row>
    <row r="975" spans="1:8" ht="19.5" customHeight="1">
      <c r="A975" s="439" t="s">
        <v>827</v>
      </c>
      <c r="B975" s="440">
        <v>755</v>
      </c>
      <c r="C975" s="440">
        <v>360</v>
      </c>
      <c r="D975" s="440">
        <f>SUM(D976:D988)</f>
        <v>385</v>
      </c>
      <c r="E975" s="142">
        <f aca="true" t="shared" si="137" ref="E975:E977">D975/C975*100</f>
        <v>106.94444444444444</v>
      </c>
      <c r="F975" s="440">
        <f>SUM(F976:F988)</f>
        <v>151</v>
      </c>
      <c r="G975" s="142">
        <f aca="true" t="shared" si="138" ref="G975:G977">(D975-F975)/F975*100</f>
        <v>154.96688741721854</v>
      </c>
      <c r="H975" s="525"/>
    </row>
    <row r="976" spans="1:8" ht="19.5" customHeight="1">
      <c r="A976" s="439" t="s">
        <v>76</v>
      </c>
      <c r="B976" s="440">
        <v>95</v>
      </c>
      <c r="C976" s="440">
        <v>95</v>
      </c>
      <c r="D976" s="440">
        <v>171</v>
      </c>
      <c r="E976" s="142">
        <f t="shared" si="137"/>
        <v>180</v>
      </c>
      <c r="F976" s="440">
        <v>133</v>
      </c>
      <c r="G976" s="142">
        <f t="shared" si="138"/>
        <v>28.57142857142857</v>
      </c>
      <c r="H976" s="525"/>
    </row>
    <row r="977" spans="1:8" ht="19.5" customHeight="1">
      <c r="A977" s="439" t="s">
        <v>77</v>
      </c>
      <c r="B977" s="440">
        <v>0</v>
      </c>
      <c r="C977" s="440">
        <v>105</v>
      </c>
      <c r="D977" s="440">
        <v>165</v>
      </c>
      <c r="E977" s="142">
        <f t="shared" si="137"/>
        <v>157.14285714285714</v>
      </c>
      <c r="F977" s="440">
        <v>9</v>
      </c>
      <c r="G977" s="142">
        <f t="shared" si="138"/>
        <v>1733.3333333333333</v>
      </c>
      <c r="H977" s="525"/>
    </row>
    <row r="978" spans="1:8" ht="19.5" customHeight="1">
      <c r="A978" s="439" t="s">
        <v>78</v>
      </c>
      <c r="B978" s="440">
        <v>0</v>
      </c>
      <c r="C978" s="440">
        <v>0</v>
      </c>
      <c r="D978" s="440"/>
      <c r="E978" s="142"/>
      <c r="F978" s="440"/>
      <c r="G978" s="142"/>
      <c r="H978" s="525"/>
    </row>
    <row r="979" spans="1:8" ht="19.5" customHeight="1">
      <c r="A979" s="439" t="s">
        <v>828</v>
      </c>
      <c r="B979" s="440">
        <v>0</v>
      </c>
      <c r="C979" s="440">
        <v>0</v>
      </c>
      <c r="D979" s="440"/>
      <c r="E979" s="142"/>
      <c r="F979" s="440"/>
      <c r="G979" s="142"/>
      <c r="H979" s="525"/>
    </row>
    <row r="980" spans="1:8" ht="19.5" customHeight="1">
      <c r="A980" s="439" t="s">
        <v>829</v>
      </c>
      <c r="B980" s="440">
        <v>0</v>
      </c>
      <c r="C980" s="440">
        <v>0</v>
      </c>
      <c r="D980" s="440"/>
      <c r="E980" s="142"/>
      <c r="F980" s="440"/>
      <c r="G980" s="142"/>
      <c r="H980" s="525"/>
    </row>
    <row r="981" spans="1:8" ht="19.5" customHeight="1">
      <c r="A981" s="439" t="s">
        <v>830</v>
      </c>
      <c r="B981" s="440">
        <v>0</v>
      </c>
      <c r="C981" s="440">
        <v>0</v>
      </c>
      <c r="D981" s="440"/>
      <c r="E981" s="142"/>
      <c r="F981" s="440"/>
      <c r="G981" s="142"/>
      <c r="H981" s="525"/>
    </row>
    <row r="982" spans="1:8" ht="19.5" customHeight="1">
      <c r="A982" s="439" t="s">
        <v>831</v>
      </c>
      <c r="B982" s="440">
        <v>0</v>
      </c>
      <c r="C982" s="440">
        <v>0</v>
      </c>
      <c r="D982" s="440"/>
      <c r="E982" s="142"/>
      <c r="F982" s="440"/>
      <c r="G982" s="142"/>
      <c r="H982" s="525"/>
    </row>
    <row r="983" spans="1:8" ht="19.5" customHeight="1">
      <c r="A983" s="439" t="s">
        <v>832</v>
      </c>
      <c r="B983" s="440">
        <v>600</v>
      </c>
      <c r="C983" s="440">
        <v>100</v>
      </c>
      <c r="D983" s="440"/>
      <c r="E983" s="142">
        <f>D983/C983*100</f>
        <v>0</v>
      </c>
      <c r="F983" s="440"/>
      <c r="G983" s="142"/>
      <c r="H983" s="525"/>
    </row>
    <row r="984" spans="1:8" ht="19.5" customHeight="1">
      <c r="A984" s="439" t="s">
        <v>833</v>
      </c>
      <c r="B984" s="440">
        <v>0</v>
      </c>
      <c r="C984" s="440">
        <v>0</v>
      </c>
      <c r="D984" s="440"/>
      <c r="E984" s="142"/>
      <c r="F984" s="440"/>
      <c r="G984" s="142"/>
      <c r="H984" s="525"/>
    </row>
    <row r="985" spans="1:8" ht="19.5" customHeight="1">
      <c r="A985" s="439" t="s">
        <v>834</v>
      </c>
      <c r="B985" s="440">
        <v>0</v>
      </c>
      <c r="C985" s="440">
        <v>0</v>
      </c>
      <c r="D985" s="440"/>
      <c r="E985" s="142"/>
      <c r="F985" s="440"/>
      <c r="G985" s="142"/>
      <c r="H985" s="525"/>
    </row>
    <row r="986" spans="1:8" ht="19.5" customHeight="1">
      <c r="A986" s="439" t="s">
        <v>835</v>
      </c>
      <c r="B986" s="440">
        <v>0</v>
      </c>
      <c r="C986" s="440">
        <v>0</v>
      </c>
      <c r="D986" s="440"/>
      <c r="E986" s="142"/>
      <c r="F986" s="440"/>
      <c r="G986" s="142"/>
      <c r="H986" s="525"/>
    </row>
    <row r="987" spans="1:8" ht="19.5" customHeight="1">
      <c r="A987" s="439" t="s">
        <v>836</v>
      </c>
      <c r="B987" s="440">
        <v>0</v>
      </c>
      <c r="C987" s="440">
        <v>0</v>
      </c>
      <c r="D987" s="440"/>
      <c r="E987" s="142"/>
      <c r="F987" s="440"/>
      <c r="G987" s="142"/>
      <c r="H987" s="525"/>
    </row>
    <row r="988" spans="1:8" ht="19.5" customHeight="1">
      <c r="A988" s="439" t="s">
        <v>837</v>
      </c>
      <c r="B988" s="440">
        <v>60</v>
      </c>
      <c r="C988" s="440">
        <v>60</v>
      </c>
      <c r="D988" s="440">
        <v>49</v>
      </c>
      <c r="E988" s="142">
        <f aca="true" t="shared" si="139" ref="E988:E990">D988/C988*100</f>
        <v>81.66666666666667</v>
      </c>
      <c r="F988" s="440">
        <v>9</v>
      </c>
      <c r="G988" s="142">
        <f aca="true" t="shared" si="140" ref="G988:G991">(D988-F988)/F988*100</f>
        <v>444.44444444444446</v>
      </c>
      <c r="H988" s="525"/>
    </row>
    <row r="989" spans="1:8" ht="19.5" customHeight="1">
      <c r="A989" s="439" t="s">
        <v>838</v>
      </c>
      <c r="B989" s="440">
        <v>823</v>
      </c>
      <c r="C989" s="440">
        <v>823</v>
      </c>
      <c r="D989" s="440">
        <f>SUM(D990:D995)</f>
        <v>833</v>
      </c>
      <c r="E989" s="142">
        <f t="shared" si="139"/>
        <v>101.21506682867559</v>
      </c>
      <c r="F989" s="440">
        <f>SUM(F990:F995)</f>
        <v>102</v>
      </c>
      <c r="G989" s="142">
        <f t="shared" si="140"/>
        <v>716.6666666666667</v>
      </c>
      <c r="H989" s="525"/>
    </row>
    <row r="990" spans="1:8" ht="19.5" customHeight="1">
      <c r="A990" s="439" t="s">
        <v>76</v>
      </c>
      <c r="B990" s="440">
        <v>68</v>
      </c>
      <c r="C990" s="440">
        <v>68</v>
      </c>
      <c r="D990" s="440">
        <v>76</v>
      </c>
      <c r="E990" s="142">
        <f t="shared" si="139"/>
        <v>111.76470588235294</v>
      </c>
      <c r="F990" s="440">
        <v>84</v>
      </c>
      <c r="G990" s="142">
        <f t="shared" si="140"/>
        <v>-9.523809523809524</v>
      </c>
      <c r="H990" s="525"/>
    </row>
    <row r="991" spans="1:8" ht="19.5" customHeight="1">
      <c r="A991" s="439" t="s">
        <v>77</v>
      </c>
      <c r="B991" s="440">
        <v>0</v>
      </c>
      <c r="C991" s="440">
        <v>0</v>
      </c>
      <c r="D991" s="440">
        <v>1</v>
      </c>
      <c r="E991" s="142"/>
      <c r="F991" s="440">
        <v>16</v>
      </c>
      <c r="G991" s="142">
        <f t="shared" si="140"/>
        <v>-93.75</v>
      </c>
      <c r="H991" s="525"/>
    </row>
    <row r="992" spans="1:8" ht="19.5" customHeight="1">
      <c r="A992" s="439" t="s">
        <v>78</v>
      </c>
      <c r="B992" s="440">
        <v>0</v>
      </c>
      <c r="C992" s="440">
        <v>0</v>
      </c>
      <c r="D992" s="440"/>
      <c r="E992" s="142"/>
      <c r="F992" s="440"/>
      <c r="G992" s="142"/>
      <c r="H992" s="525"/>
    </row>
    <row r="993" spans="1:8" ht="19.5" customHeight="1">
      <c r="A993" s="439" t="s">
        <v>839</v>
      </c>
      <c r="B993" s="440">
        <v>0</v>
      </c>
      <c r="C993" s="440">
        <v>0</v>
      </c>
      <c r="D993" s="440"/>
      <c r="E993" s="142"/>
      <c r="F993" s="440"/>
      <c r="G993" s="142"/>
      <c r="H993" s="525"/>
    </row>
    <row r="994" spans="1:8" ht="19.5" customHeight="1">
      <c r="A994" s="439" t="s">
        <v>840</v>
      </c>
      <c r="B994" s="440">
        <v>0</v>
      </c>
      <c r="C994" s="440">
        <v>0</v>
      </c>
      <c r="D994" s="440"/>
      <c r="E994" s="142"/>
      <c r="F994" s="440"/>
      <c r="G994" s="142"/>
      <c r="H994" s="525"/>
    </row>
    <row r="995" spans="1:8" ht="19.5" customHeight="1">
      <c r="A995" s="439" t="s">
        <v>841</v>
      </c>
      <c r="B995" s="440">
        <v>755</v>
      </c>
      <c r="C995" s="440">
        <v>755</v>
      </c>
      <c r="D995" s="440">
        <v>756</v>
      </c>
      <c r="E995" s="142">
        <f>D995/C995*100</f>
        <v>100.13245033112584</v>
      </c>
      <c r="F995" s="440">
        <v>2</v>
      </c>
      <c r="G995" s="142">
        <f>(D995-F995)/F995*100</f>
        <v>37700</v>
      </c>
      <c r="H995" s="525"/>
    </row>
    <row r="996" spans="1:8" ht="19.5" customHeight="1">
      <c r="A996" s="439" t="s">
        <v>842</v>
      </c>
      <c r="B996" s="440">
        <v>0</v>
      </c>
      <c r="C996" s="440">
        <v>0</v>
      </c>
      <c r="D996" s="440">
        <f>SUM(D997:D1002)</f>
        <v>27</v>
      </c>
      <c r="E996" s="142"/>
      <c r="F996" s="526">
        <f>SUM(F997:F1002)</f>
        <v>0</v>
      </c>
      <c r="G996" s="142"/>
      <c r="H996" s="525"/>
    </row>
    <row r="997" spans="1:8" ht="19.5" customHeight="1">
      <c r="A997" s="439" t="s">
        <v>76</v>
      </c>
      <c r="B997" s="440">
        <v>0</v>
      </c>
      <c r="C997" s="440">
        <v>0</v>
      </c>
      <c r="D997" s="440"/>
      <c r="E997" s="142"/>
      <c r="F997" s="440"/>
      <c r="G997" s="142"/>
      <c r="H997" s="525"/>
    </row>
    <row r="998" spans="1:8" ht="19.5" customHeight="1">
      <c r="A998" s="439" t="s">
        <v>77</v>
      </c>
      <c r="B998" s="440">
        <v>0</v>
      </c>
      <c r="C998" s="440">
        <v>0</v>
      </c>
      <c r="D998" s="440"/>
      <c r="E998" s="142"/>
      <c r="F998" s="440"/>
      <c r="G998" s="142"/>
      <c r="H998" s="525"/>
    </row>
    <row r="999" spans="1:8" ht="19.5" customHeight="1">
      <c r="A999" s="439" t="s">
        <v>78</v>
      </c>
      <c r="B999" s="440">
        <v>0</v>
      </c>
      <c r="C999" s="440">
        <v>0</v>
      </c>
      <c r="D999" s="440"/>
      <c r="E999" s="142"/>
      <c r="F999" s="440"/>
      <c r="G999" s="142"/>
      <c r="H999" s="525"/>
    </row>
    <row r="1000" spans="1:8" ht="19.5" customHeight="1">
      <c r="A1000" s="439" t="s">
        <v>843</v>
      </c>
      <c r="B1000" s="440">
        <v>0</v>
      </c>
      <c r="C1000" s="440">
        <v>0</v>
      </c>
      <c r="D1000" s="440"/>
      <c r="E1000" s="142"/>
      <c r="F1000" s="440"/>
      <c r="G1000" s="142"/>
      <c r="H1000" s="525"/>
    </row>
    <row r="1001" spans="1:8" ht="19.5" customHeight="1">
      <c r="A1001" s="439" t="s">
        <v>844</v>
      </c>
      <c r="B1001" s="440">
        <v>0</v>
      </c>
      <c r="C1001" s="440">
        <v>0</v>
      </c>
      <c r="D1001" s="440">
        <v>27</v>
      </c>
      <c r="E1001" s="142"/>
      <c r="F1001" s="440"/>
      <c r="G1001" s="142"/>
      <c r="H1001" s="525"/>
    </row>
    <row r="1002" spans="1:8" ht="19.5" customHeight="1">
      <c r="A1002" s="439" t="s">
        <v>845</v>
      </c>
      <c r="B1002" s="440">
        <v>0</v>
      </c>
      <c r="C1002" s="440">
        <v>0</v>
      </c>
      <c r="D1002" s="440"/>
      <c r="E1002" s="142"/>
      <c r="F1002" s="440"/>
      <c r="G1002" s="142"/>
      <c r="H1002" s="525"/>
    </row>
    <row r="1003" spans="1:8" ht="19.5" customHeight="1">
      <c r="A1003" s="439" t="s">
        <v>846</v>
      </c>
      <c r="B1003" s="440">
        <v>0</v>
      </c>
      <c r="C1003" s="440">
        <v>0</v>
      </c>
      <c r="D1003" s="440">
        <f>SUM(D1004:D1008)</f>
        <v>0</v>
      </c>
      <c r="E1003" s="142"/>
      <c r="F1003" s="526">
        <f>SUM(F1004:F1008)</f>
        <v>0</v>
      </c>
      <c r="G1003" s="142"/>
      <c r="H1003" s="525"/>
    </row>
    <row r="1004" spans="1:8" ht="19.5" customHeight="1">
      <c r="A1004" s="439" t="s">
        <v>847</v>
      </c>
      <c r="B1004" s="440">
        <v>0</v>
      </c>
      <c r="C1004" s="440">
        <v>0</v>
      </c>
      <c r="D1004" s="440"/>
      <c r="E1004" s="142"/>
      <c r="F1004" s="440"/>
      <c r="G1004" s="142"/>
      <c r="H1004" s="525"/>
    </row>
    <row r="1005" spans="1:8" ht="19.5" customHeight="1">
      <c r="A1005" s="439" t="s">
        <v>848</v>
      </c>
      <c r="B1005" s="440">
        <v>0</v>
      </c>
      <c r="C1005" s="440">
        <v>0</v>
      </c>
      <c r="D1005" s="440"/>
      <c r="E1005" s="142"/>
      <c r="F1005" s="440"/>
      <c r="G1005" s="142"/>
      <c r="H1005" s="525"/>
    </row>
    <row r="1006" spans="1:8" ht="19.5" customHeight="1">
      <c r="A1006" s="439" t="s">
        <v>849</v>
      </c>
      <c r="B1006" s="440">
        <v>0</v>
      </c>
      <c r="C1006" s="440">
        <v>0</v>
      </c>
      <c r="D1006" s="440"/>
      <c r="E1006" s="142"/>
      <c r="F1006" s="440"/>
      <c r="G1006" s="142"/>
      <c r="H1006" s="525"/>
    </row>
    <row r="1007" spans="1:8" ht="19.5" customHeight="1">
      <c r="A1007" s="439" t="s">
        <v>850</v>
      </c>
      <c r="B1007" s="440">
        <v>0</v>
      </c>
      <c r="C1007" s="440">
        <v>0</v>
      </c>
      <c r="D1007" s="440"/>
      <c r="E1007" s="142"/>
      <c r="F1007" s="440"/>
      <c r="G1007" s="142"/>
      <c r="H1007" s="525"/>
    </row>
    <row r="1008" spans="1:8" ht="19.5" customHeight="1">
      <c r="A1008" s="439" t="s">
        <v>851</v>
      </c>
      <c r="B1008" s="440">
        <v>0</v>
      </c>
      <c r="C1008" s="440">
        <v>0</v>
      </c>
      <c r="D1008" s="440"/>
      <c r="E1008" s="142"/>
      <c r="F1008" s="440"/>
      <c r="G1008" s="142"/>
      <c r="H1008" s="525"/>
    </row>
    <row r="1009" spans="1:8" ht="19.5" customHeight="1">
      <c r="A1009" s="439" t="s">
        <v>852</v>
      </c>
      <c r="B1009" s="440">
        <v>147</v>
      </c>
      <c r="C1009" s="440">
        <v>764</v>
      </c>
      <c r="D1009" s="440">
        <f>D1010+D1020+D1026</f>
        <v>994</v>
      </c>
      <c r="E1009" s="142">
        <f aca="true" t="shared" si="141" ref="E1009:E1012">D1009/C1009*100</f>
        <v>130.1047120418848</v>
      </c>
      <c r="F1009" s="440">
        <f>F1010+F1020+F1026</f>
        <v>347</v>
      </c>
      <c r="G1009" s="142">
        <f aca="true" t="shared" si="142" ref="G1009:G1012">(D1009-F1009)/F1009*100</f>
        <v>186.45533141210376</v>
      </c>
      <c r="H1009" s="525"/>
    </row>
    <row r="1010" spans="1:8" ht="19.5" customHeight="1">
      <c r="A1010" s="439" t="s">
        <v>853</v>
      </c>
      <c r="B1010" s="440">
        <v>147</v>
      </c>
      <c r="C1010" s="440">
        <v>733</v>
      </c>
      <c r="D1010" s="440">
        <f>SUM(D1011:D1019)</f>
        <v>900</v>
      </c>
      <c r="E1010" s="142">
        <f t="shared" si="141"/>
        <v>122.78308321964528</v>
      </c>
      <c r="F1010" s="440">
        <f>SUM(F1011:F1019)</f>
        <v>300</v>
      </c>
      <c r="G1010" s="142">
        <f t="shared" si="142"/>
        <v>200</v>
      </c>
      <c r="H1010" s="525"/>
    </row>
    <row r="1011" spans="1:8" ht="19.5" customHeight="1">
      <c r="A1011" s="439" t="s">
        <v>76</v>
      </c>
      <c r="B1011" s="440">
        <v>110</v>
      </c>
      <c r="C1011" s="440">
        <v>110</v>
      </c>
      <c r="D1011" s="440">
        <v>120</v>
      </c>
      <c r="E1011" s="142">
        <f t="shared" si="141"/>
        <v>109.09090909090908</v>
      </c>
      <c r="F1011" s="440">
        <v>127</v>
      </c>
      <c r="G1011" s="142">
        <f t="shared" si="142"/>
        <v>-5.511811023622047</v>
      </c>
      <c r="H1011" s="525"/>
    </row>
    <row r="1012" spans="1:8" ht="19.5" customHeight="1">
      <c r="A1012" s="439" t="s">
        <v>77</v>
      </c>
      <c r="B1012" s="440">
        <v>13</v>
      </c>
      <c r="C1012" s="440">
        <v>99</v>
      </c>
      <c r="D1012" s="440">
        <v>103</v>
      </c>
      <c r="E1012" s="142">
        <f t="shared" si="141"/>
        <v>104.04040404040404</v>
      </c>
      <c r="F1012" s="440">
        <v>11</v>
      </c>
      <c r="G1012" s="142">
        <f t="shared" si="142"/>
        <v>836.3636363636364</v>
      </c>
      <c r="H1012" s="525"/>
    </row>
    <row r="1013" spans="1:8" ht="19.5" customHeight="1">
      <c r="A1013" s="439" t="s">
        <v>78</v>
      </c>
      <c r="B1013" s="440">
        <v>0</v>
      </c>
      <c r="C1013" s="440">
        <v>0</v>
      </c>
      <c r="D1013" s="440"/>
      <c r="E1013" s="142"/>
      <c r="F1013" s="440"/>
      <c r="G1013" s="142"/>
      <c r="H1013" s="525"/>
    </row>
    <row r="1014" spans="1:8" ht="19.5" customHeight="1">
      <c r="A1014" s="439" t="s">
        <v>854</v>
      </c>
      <c r="B1014" s="440">
        <v>0</v>
      </c>
      <c r="C1014" s="440">
        <v>0</v>
      </c>
      <c r="D1014" s="440"/>
      <c r="E1014" s="142"/>
      <c r="F1014" s="440"/>
      <c r="G1014" s="142"/>
      <c r="H1014" s="525"/>
    </row>
    <row r="1015" spans="1:8" ht="19.5" customHeight="1">
      <c r="A1015" s="439" t="s">
        <v>855</v>
      </c>
      <c r="B1015" s="440">
        <v>0</v>
      </c>
      <c r="C1015" s="440">
        <v>0</v>
      </c>
      <c r="D1015" s="440"/>
      <c r="E1015" s="142"/>
      <c r="F1015" s="440"/>
      <c r="G1015" s="142"/>
      <c r="H1015" s="525"/>
    </row>
    <row r="1016" spans="1:8" ht="19.5" customHeight="1">
      <c r="A1016" s="439" t="s">
        <v>856</v>
      </c>
      <c r="B1016" s="440">
        <v>0</v>
      </c>
      <c r="C1016" s="440">
        <v>0</v>
      </c>
      <c r="D1016" s="440"/>
      <c r="E1016" s="142"/>
      <c r="F1016" s="440"/>
      <c r="G1016" s="142"/>
      <c r="H1016" s="525"/>
    </row>
    <row r="1017" spans="1:8" ht="19.5" customHeight="1">
      <c r="A1017" s="439" t="s">
        <v>857</v>
      </c>
      <c r="B1017" s="440">
        <v>0</v>
      </c>
      <c r="C1017" s="440">
        <v>0</v>
      </c>
      <c r="D1017" s="440"/>
      <c r="E1017" s="142"/>
      <c r="F1017" s="440"/>
      <c r="G1017" s="142"/>
      <c r="H1017" s="525"/>
    </row>
    <row r="1018" spans="1:8" ht="19.5" customHeight="1">
      <c r="A1018" s="439" t="s">
        <v>85</v>
      </c>
      <c r="B1018" s="440">
        <v>0</v>
      </c>
      <c r="C1018" s="440">
        <v>0</v>
      </c>
      <c r="D1018" s="440"/>
      <c r="E1018" s="142"/>
      <c r="F1018" s="440"/>
      <c r="G1018" s="142"/>
      <c r="H1018" s="525"/>
    </row>
    <row r="1019" spans="1:8" ht="19.5" customHeight="1">
      <c r="A1019" s="439" t="s">
        <v>858</v>
      </c>
      <c r="B1019" s="440">
        <v>24</v>
      </c>
      <c r="C1019" s="440">
        <v>524</v>
      </c>
      <c r="D1019" s="440">
        <v>677</v>
      </c>
      <c r="E1019" s="142">
        <f>D1019/C1019*100</f>
        <v>129.19847328244273</v>
      </c>
      <c r="F1019" s="440">
        <v>162</v>
      </c>
      <c r="G1019" s="142">
        <f>(D1019-F1019)/F1019*100</f>
        <v>317.9012345679012</v>
      </c>
      <c r="H1019" s="525"/>
    </row>
    <row r="1020" spans="1:8" ht="19.5" customHeight="1">
      <c r="A1020" s="439" t="s">
        <v>859</v>
      </c>
      <c r="B1020" s="440">
        <v>0</v>
      </c>
      <c r="C1020" s="440">
        <v>31</v>
      </c>
      <c r="D1020" s="440">
        <f>SUM(D1021:D1025)</f>
        <v>94</v>
      </c>
      <c r="E1020" s="142">
        <f>D1020/C1020*100</f>
        <v>303.2258064516129</v>
      </c>
      <c r="F1020" s="440">
        <f>SUM(F1021:F1025)</f>
        <v>47</v>
      </c>
      <c r="G1020" s="142">
        <f>(D1020-F1020)/F1020*100</f>
        <v>100</v>
      </c>
      <c r="H1020" s="525"/>
    </row>
    <row r="1021" spans="1:8" ht="19.5" customHeight="1">
      <c r="A1021" s="439" t="s">
        <v>76</v>
      </c>
      <c r="B1021" s="440">
        <v>0</v>
      </c>
      <c r="C1021" s="440">
        <v>0</v>
      </c>
      <c r="D1021" s="440"/>
      <c r="E1021" s="142"/>
      <c r="F1021" s="440"/>
      <c r="G1021" s="142"/>
      <c r="H1021" s="525"/>
    </row>
    <row r="1022" spans="1:8" ht="19.5" customHeight="1">
      <c r="A1022" s="439" t="s">
        <v>77</v>
      </c>
      <c r="B1022" s="440">
        <v>0</v>
      </c>
      <c r="C1022" s="440">
        <v>0</v>
      </c>
      <c r="D1022" s="440"/>
      <c r="E1022" s="142"/>
      <c r="F1022" s="440"/>
      <c r="G1022" s="142"/>
      <c r="H1022" s="525"/>
    </row>
    <row r="1023" spans="1:8" ht="19.5" customHeight="1">
      <c r="A1023" s="439" t="s">
        <v>78</v>
      </c>
      <c r="B1023" s="440">
        <v>0</v>
      </c>
      <c r="C1023" s="440">
        <v>0</v>
      </c>
      <c r="D1023" s="440"/>
      <c r="E1023" s="142"/>
      <c r="F1023" s="440"/>
      <c r="G1023" s="142"/>
      <c r="H1023" s="525"/>
    </row>
    <row r="1024" spans="1:8" ht="19.5" customHeight="1">
      <c r="A1024" s="439" t="s">
        <v>860</v>
      </c>
      <c r="B1024" s="440">
        <v>0</v>
      </c>
      <c r="C1024" s="440">
        <v>0</v>
      </c>
      <c r="D1024" s="440"/>
      <c r="E1024" s="142"/>
      <c r="F1024" s="440"/>
      <c r="G1024" s="142"/>
      <c r="H1024" s="525"/>
    </row>
    <row r="1025" spans="1:8" ht="19.5" customHeight="1">
      <c r="A1025" s="439" t="s">
        <v>861</v>
      </c>
      <c r="B1025" s="440">
        <v>0</v>
      </c>
      <c r="C1025" s="440">
        <v>31</v>
      </c>
      <c r="D1025" s="440">
        <v>94</v>
      </c>
      <c r="E1025" s="142">
        <f aca="true" t="shared" si="143" ref="E1025:E1032">D1025/C1025*100</f>
        <v>303.2258064516129</v>
      </c>
      <c r="F1025" s="440">
        <v>47</v>
      </c>
      <c r="G1025" s="142">
        <f aca="true" t="shared" si="144" ref="G1025:G1032">(D1025-F1025)/F1025*100</f>
        <v>100</v>
      </c>
      <c r="H1025" s="525"/>
    </row>
    <row r="1026" spans="1:8" ht="19.5" customHeight="1">
      <c r="A1026" s="439" t="s">
        <v>862</v>
      </c>
      <c r="B1026" s="440">
        <v>0</v>
      </c>
      <c r="C1026" s="440">
        <v>0</v>
      </c>
      <c r="D1026" s="440">
        <f>SUM(D1027:D1028)</f>
        <v>0</v>
      </c>
      <c r="E1026" s="142"/>
      <c r="F1026" s="440">
        <f>SUM(F1027:F1028)</f>
        <v>0</v>
      </c>
      <c r="G1026" s="142"/>
      <c r="H1026" s="525"/>
    </row>
    <row r="1027" spans="1:8" ht="19.5" customHeight="1">
      <c r="A1027" s="439" t="s">
        <v>863</v>
      </c>
      <c r="B1027" s="440">
        <v>0</v>
      </c>
      <c r="C1027" s="440">
        <v>0</v>
      </c>
      <c r="D1027" s="440"/>
      <c r="E1027" s="142"/>
      <c r="F1027" s="526"/>
      <c r="G1027" s="142"/>
      <c r="H1027" s="525"/>
    </row>
    <row r="1028" spans="1:8" ht="19.5" customHeight="1">
      <c r="A1028" s="439" t="s">
        <v>864</v>
      </c>
      <c r="B1028" s="440">
        <v>0</v>
      </c>
      <c r="C1028" s="440">
        <v>0</v>
      </c>
      <c r="D1028" s="440"/>
      <c r="E1028" s="142"/>
      <c r="F1028" s="526"/>
      <c r="G1028" s="142"/>
      <c r="H1028" s="525"/>
    </row>
    <row r="1029" spans="1:8" ht="19.5" customHeight="1">
      <c r="A1029" s="439" t="s">
        <v>865</v>
      </c>
      <c r="B1029" s="440">
        <v>76</v>
      </c>
      <c r="C1029" s="440">
        <v>76</v>
      </c>
      <c r="D1029" s="440">
        <f>D1030+D1037+D1047+D1053+D1056</f>
        <v>147</v>
      </c>
      <c r="E1029" s="142">
        <f t="shared" si="143"/>
        <v>193.42105263157893</v>
      </c>
      <c r="F1029" s="440">
        <f>F1030+F1037+F1047+F1053+F1056</f>
        <v>165</v>
      </c>
      <c r="G1029" s="142">
        <f t="shared" si="144"/>
        <v>-10.909090909090908</v>
      </c>
      <c r="H1029" s="525"/>
    </row>
    <row r="1030" spans="1:8" ht="19.5" customHeight="1">
      <c r="A1030" s="439" t="s">
        <v>866</v>
      </c>
      <c r="B1030" s="440">
        <v>76</v>
      </c>
      <c r="C1030" s="440">
        <v>76</v>
      </c>
      <c r="D1030" s="440">
        <f>SUM(D1031:D1036)</f>
        <v>92</v>
      </c>
      <c r="E1030" s="142">
        <f t="shared" si="143"/>
        <v>121.05263157894737</v>
      </c>
      <c r="F1030" s="440">
        <f>SUM(F1031:F1036)</f>
        <v>116</v>
      </c>
      <c r="G1030" s="142">
        <f t="shared" si="144"/>
        <v>-20.689655172413794</v>
      </c>
      <c r="H1030" s="525"/>
    </row>
    <row r="1031" spans="1:8" ht="19.5" customHeight="1">
      <c r="A1031" s="439" t="s">
        <v>76</v>
      </c>
      <c r="B1031" s="440">
        <v>56</v>
      </c>
      <c r="C1031" s="440">
        <v>56</v>
      </c>
      <c r="D1031" s="440">
        <v>69</v>
      </c>
      <c r="E1031" s="142">
        <f t="shared" si="143"/>
        <v>123.21428571428572</v>
      </c>
      <c r="F1031" s="440">
        <v>64</v>
      </c>
      <c r="G1031" s="142">
        <f t="shared" si="144"/>
        <v>7.8125</v>
      </c>
      <c r="H1031" s="525"/>
    </row>
    <row r="1032" spans="1:8" ht="19.5" customHeight="1">
      <c r="A1032" s="439" t="s">
        <v>77</v>
      </c>
      <c r="B1032" s="440">
        <v>20</v>
      </c>
      <c r="C1032" s="440">
        <v>20</v>
      </c>
      <c r="D1032" s="440">
        <v>23</v>
      </c>
      <c r="E1032" s="142">
        <f t="shared" si="143"/>
        <v>114.99999999999999</v>
      </c>
      <c r="F1032" s="440">
        <v>52</v>
      </c>
      <c r="G1032" s="142">
        <f t="shared" si="144"/>
        <v>-55.769230769230774</v>
      </c>
      <c r="H1032" s="525"/>
    </row>
    <row r="1033" spans="1:8" ht="19.5" customHeight="1">
      <c r="A1033" s="439" t="s">
        <v>78</v>
      </c>
      <c r="B1033" s="440">
        <v>0</v>
      </c>
      <c r="C1033" s="440">
        <v>0</v>
      </c>
      <c r="D1033" s="440"/>
      <c r="E1033" s="142"/>
      <c r="F1033" s="440"/>
      <c r="G1033" s="142"/>
      <c r="H1033" s="525"/>
    </row>
    <row r="1034" spans="1:8" ht="19.5" customHeight="1">
      <c r="A1034" s="439" t="s">
        <v>867</v>
      </c>
      <c r="B1034" s="440">
        <v>0</v>
      </c>
      <c r="C1034" s="440">
        <v>0</v>
      </c>
      <c r="D1034" s="440"/>
      <c r="E1034" s="142"/>
      <c r="F1034" s="440"/>
      <c r="G1034" s="142"/>
      <c r="H1034" s="525"/>
    </row>
    <row r="1035" spans="1:8" ht="19.5" customHeight="1">
      <c r="A1035" s="439" t="s">
        <v>85</v>
      </c>
      <c r="B1035" s="440">
        <v>0</v>
      </c>
      <c r="C1035" s="440">
        <v>0</v>
      </c>
      <c r="D1035" s="440"/>
      <c r="E1035" s="142"/>
      <c r="F1035" s="440"/>
      <c r="G1035" s="142"/>
      <c r="H1035" s="525"/>
    </row>
    <row r="1036" spans="1:8" ht="19.5" customHeight="1">
      <c r="A1036" s="439" t="s">
        <v>868</v>
      </c>
      <c r="B1036" s="440">
        <v>0</v>
      </c>
      <c r="C1036" s="440">
        <v>0</v>
      </c>
      <c r="D1036" s="440"/>
      <c r="E1036" s="142"/>
      <c r="F1036" s="526"/>
      <c r="G1036" s="142"/>
      <c r="H1036" s="525"/>
    </row>
    <row r="1037" spans="1:8" ht="19.5" customHeight="1">
      <c r="A1037" s="439" t="s">
        <v>869</v>
      </c>
      <c r="B1037" s="440">
        <v>0</v>
      </c>
      <c r="C1037" s="440">
        <v>0</v>
      </c>
      <c r="D1037" s="440">
        <f>SUM(D1038:D1046)</f>
        <v>0</v>
      </c>
      <c r="E1037" s="142"/>
      <c r="F1037" s="526">
        <f>SUM(F1038:F1046)</f>
        <v>0</v>
      </c>
      <c r="G1037" s="142"/>
      <c r="H1037" s="525"/>
    </row>
    <row r="1038" spans="1:8" ht="19.5" customHeight="1">
      <c r="A1038" s="439" t="s">
        <v>870</v>
      </c>
      <c r="B1038" s="440">
        <v>0</v>
      </c>
      <c r="C1038" s="440">
        <v>0</v>
      </c>
      <c r="D1038" s="440"/>
      <c r="E1038" s="142"/>
      <c r="F1038" s="526"/>
      <c r="G1038" s="142"/>
      <c r="H1038" s="525"/>
    </row>
    <row r="1039" spans="1:8" ht="19.5" customHeight="1">
      <c r="A1039" s="439" t="s">
        <v>871</v>
      </c>
      <c r="B1039" s="440">
        <v>0</v>
      </c>
      <c r="C1039" s="440">
        <v>0</v>
      </c>
      <c r="D1039" s="440"/>
      <c r="E1039" s="142"/>
      <c r="F1039" s="526"/>
      <c r="G1039" s="142"/>
      <c r="H1039" s="525"/>
    </row>
    <row r="1040" spans="1:8" ht="19.5" customHeight="1">
      <c r="A1040" s="439" t="s">
        <v>872</v>
      </c>
      <c r="B1040" s="440">
        <v>0</v>
      </c>
      <c r="C1040" s="440">
        <v>0</v>
      </c>
      <c r="D1040" s="440"/>
      <c r="E1040" s="142"/>
      <c r="F1040" s="526"/>
      <c r="G1040" s="142"/>
      <c r="H1040" s="525"/>
    </row>
    <row r="1041" spans="1:8" ht="19.5" customHeight="1">
      <c r="A1041" s="439" t="s">
        <v>873</v>
      </c>
      <c r="B1041" s="440">
        <v>0</v>
      </c>
      <c r="C1041" s="440">
        <v>0</v>
      </c>
      <c r="D1041" s="440"/>
      <c r="E1041" s="142"/>
      <c r="F1041" s="526"/>
      <c r="G1041" s="142"/>
      <c r="H1041" s="525"/>
    </row>
    <row r="1042" spans="1:8" ht="19.5" customHeight="1">
      <c r="A1042" s="439" t="s">
        <v>874</v>
      </c>
      <c r="B1042" s="440">
        <v>0</v>
      </c>
      <c r="C1042" s="440">
        <v>0</v>
      </c>
      <c r="D1042" s="440"/>
      <c r="E1042" s="142"/>
      <c r="F1042" s="526"/>
      <c r="G1042" s="142"/>
      <c r="H1042" s="525"/>
    </row>
    <row r="1043" spans="1:8" ht="19.5" customHeight="1">
      <c r="A1043" s="439" t="s">
        <v>875</v>
      </c>
      <c r="B1043" s="440">
        <v>0</v>
      </c>
      <c r="C1043" s="440">
        <v>0</v>
      </c>
      <c r="D1043" s="440"/>
      <c r="E1043" s="142"/>
      <c r="F1043" s="526"/>
      <c r="G1043" s="142"/>
      <c r="H1043" s="525"/>
    </row>
    <row r="1044" spans="1:8" ht="19.5" customHeight="1">
      <c r="A1044" s="439" t="s">
        <v>876</v>
      </c>
      <c r="B1044" s="440">
        <v>0</v>
      </c>
      <c r="C1044" s="440">
        <v>0</v>
      </c>
      <c r="D1044" s="440"/>
      <c r="E1044" s="142"/>
      <c r="F1044" s="526"/>
      <c r="G1044" s="142"/>
      <c r="H1044" s="525"/>
    </row>
    <row r="1045" spans="1:8" ht="19.5" customHeight="1">
      <c r="A1045" s="439" t="s">
        <v>877</v>
      </c>
      <c r="B1045" s="440">
        <v>0</v>
      </c>
      <c r="C1045" s="440">
        <v>0</v>
      </c>
      <c r="D1045" s="440"/>
      <c r="E1045" s="142"/>
      <c r="F1045" s="526"/>
      <c r="G1045" s="142"/>
      <c r="H1045" s="525"/>
    </row>
    <row r="1046" spans="1:8" ht="19.5" customHeight="1">
      <c r="A1046" s="439" t="s">
        <v>878</v>
      </c>
      <c r="B1046" s="440">
        <v>0</v>
      </c>
      <c r="C1046" s="440">
        <v>0</v>
      </c>
      <c r="D1046" s="440"/>
      <c r="E1046" s="142"/>
      <c r="F1046" s="526"/>
      <c r="G1046" s="142"/>
      <c r="H1046" s="525"/>
    </row>
    <row r="1047" spans="1:8" ht="19.5" customHeight="1">
      <c r="A1047" s="439" t="s">
        <v>879</v>
      </c>
      <c r="B1047" s="440">
        <v>0</v>
      </c>
      <c r="C1047" s="440">
        <v>0</v>
      </c>
      <c r="D1047" s="440">
        <f>SUM(D1048:D1052)</f>
        <v>0</v>
      </c>
      <c r="E1047" s="142"/>
      <c r="F1047" s="526">
        <f>SUM(F1048:F1052)</f>
        <v>0</v>
      </c>
      <c r="G1047" s="142"/>
      <c r="H1047" s="525"/>
    </row>
    <row r="1048" spans="1:8" ht="19.5" customHeight="1">
      <c r="A1048" s="439" t="s">
        <v>880</v>
      </c>
      <c r="B1048" s="440">
        <v>0</v>
      </c>
      <c r="C1048" s="440">
        <v>0</v>
      </c>
      <c r="D1048" s="440"/>
      <c r="E1048" s="142"/>
      <c r="F1048" s="526"/>
      <c r="G1048" s="142"/>
      <c r="H1048" s="525"/>
    </row>
    <row r="1049" spans="1:8" ht="19.5" customHeight="1">
      <c r="A1049" s="439" t="s">
        <v>881</v>
      </c>
      <c r="B1049" s="440">
        <v>0</v>
      </c>
      <c r="C1049" s="440">
        <v>0</v>
      </c>
      <c r="D1049" s="440"/>
      <c r="E1049" s="142"/>
      <c r="F1049" s="526"/>
      <c r="G1049" s="142"/>
      <c r="H1049" s="525"/>
    </row>
    <row r="1050" spans="1:8" ht="19.5" customHeight="1">
      <c r="A1050" s="439" t="s">
        <v>882</v>
      </c>
      <c r="B1050" s="440">
        <v>0</v>
      </c>
      <c r="C1050" s="440">
        <v>0</v>
      </c>
      <c r="D1050" s="440"/>
      <c r="E1050" s="142"/>
      <c r="F1050" s="526"/>
      <c r="G1050" s="142"/>
      <c r="H1050" s="525"/>
    </row>
    <row r="1051" spans="1:8" ht="19.5" customHeight="1">
      <c r="A1051" s="439" t="s">
        <v>883</v>
      </c>
      <c r="B1051" s="440">
        <v>0</v>
      </c>
      <c r="C1051" s="440">
        <v>0</v>
      </c>
      <c r="D1051" s="440"/>
      <c r="E1051" s="142"/>
      <c r="F1051" s="440"/>
      <c r="G1051" s="142"/>
      <c r="H1051" s="525"/>
    </row>
    <row r="1052" spans="1:8" ht="19.5" customHeight="1">
      <c r="A1052" s="439" t="s">
        <v>884</v>
      </c>
      <c r="B1052" s="440">
        <v>0</v>
      </c>
      <c r="C1052" s="440">
        <v>0</v>
      </c>
      <c r="D1052" s="440"/>
      <c r="E1052" s="142"/>
      <c r="F1052" s="440"/>
      <c r="G1052" s="142"/>
      <c r="H1052" s="525"/>
    </row>
    <row r="1053" spans="1:8" ht="19.5" customHeight="1">
      <c r="A1053" s="439" t="s">
        <v>885</v>
      </c>
      <c r="B1053" s="440">
        <v>0</v>
      </c>
      <c r="C1053" s="440">
        <v>0</v>
      </c>
      <c r="D1053" s="440"/>
      <c r="E1053" s="142"/>
      <c r="F1053" s="440"/>
      <c r="G1053" s="142"/>
      <c r="H1053" s="525"/>
    </row>
    <row r="1054" spans="1:8" ht="19.5" customHeight="1">
      <c r="A1054" s="439" t="s">
        <v>886</v>
      </c>
      <c r="B1054" s="440">
        <v>0</v>
      </c>
      <c r="C1054" s="440">
        <v>0</v>
      </c>
      <c r="D1054" s="440"/>
      <c r="E1054" s="142"/>
      <c r="F1054" s="440"/>
      <c r="G1054" s="142"/>
      <c r="H1054" s="525"/>
    </row>
    <row r="1055" spans="1:8" ht="19.5" customHeight="1">
      <c r="A1055" s="439" t="s">
        <v>887</v>
      </c>
      <c r="B1055" s="440">
        <v>0</v>
      </c>
      <c r="C1055" s="440">
        <v>0</v>
      </c>
      <c r="D1055" s="440"/>
      <c r="E1055" s="142"/>
      <c r="F1055" s="440"/>
      <c r="G1055" s="142"/>
      <c r="H1055" s="525"/>
    </row>
    <row r="1056" spans="1:8" ht="19.5" customHeight="1">
      <c r="A1056" s="439" t="s">
        <v>888</v>
      </c>
      <c r="B1056" s="440">
        <v>0</v>
      </c>
      <c r="C1056" s="440">
        <v>0</v>
      </c>
      <c r="D1056" s="440">
        <f>D1057</f>
        <v>55</v>
      </c>
      <c r="E1056" s="142"/>
      <c r="F1056" s="440">
        <f>F1057</f>
        <v>49</v>
      </c>
      <c r="G1056" s="142">
        <f aca="true" t="shared" si="145" ref="G1056:G1061">(D1056-F1056)/F1056*100</f>
        <v>12.244897959183673</v>
      </c>
      <c r="H1056" s="525"/>
    </row>
    <row r="1057" spans="1:8" ht="19.5" customHeight="1">
      <c r="A1057" s="439" t="s">
        <v>889</v>
      </c>
      <c r="B1057" s="440">
        <v>0</v>
      </c>
      <c r="C1057" s="440">
        <v>0</v>
      </c>
      <c r="D1057" s="440">
        <v>55</v>
      </c>
      <c r="E1057" s="142"/>
      <c r="F1057" s="440">
        <v>49</v>
      </c>
      <c r="G1057" s="142">
        <f t="shared" si="145"/>
        <v>12.244897959183673</v>
      </c>
      <c r="H1057" s="525"/>
    </row>
    <row r="1058" spans="1:8" ht="19.5" customHeight="1">
      <c r="A1058" s="439" t="s">
        <v>890</v>
      </c>
      <c r="B1058" s="440">
        <v>0</v>
      </c>
      <c r="C1058" s="440">
        <v>0</v>
      </c>
      <c r="D1058" s="440"/>
      <c r="E1058" s="142"/>
      <c r="F1058" s="440"/>
      <c r="G1058" s="142"/>
      <c r="H1058" s="525"/>
    </row>
    <row r="1059" spans="1:8" ht="19.5" customHeight="1">
      <c r="A1059" s="439" t="s">
        <v>891</v>
      </c>
      <c r="B1059" s="440">
        <v>589</v>
      </c>
      <c r="C1059" s="440">
        <v>1068</v>
      </c>
      <c r="D1059" s="440">
        <f>D1060+D1079+D1081+D1084+D1099</f>
        <v>1339</v>
      </c>
      <c r="E1059" s="142">
        <f aca="true" t="shared" si="146" ref="E1059:E1064">D1059/C1059*100</f>
        <v>125.374531835206</v>
      </c>
      <c r="F1059" s="440">
        <f>F1060+F1079+F1081+F1084+F1099</f>
        <v>3249</v>
      </c>
      <c r="G1059" s="142">
        <f t="shared" si="145"/>
        <v>-58.78731917513081</v>
      </c>
      <c r="H1059" s="525"/>
    </row>
    <row r="1060" spans="1:8" ht="19.5" customHeight="1">
      <c r="A1060" s="439" t="s">
        <v>892</v>
      </c>
      <c r="B1060" s="440">
        <v>506</v>
      </c>
      <c r="C1060" s="440">
        <v>985</v>
      </c>
      <c r="D1060" s="440">
        <f>SUM(D1061:D1078)</f>
        <v>1237</v>
      </c>
      <c r="E1060" s="142">
        <f t="shared" si="146"/>
        <v>125.58375634517766</v>
      </c>
      <c r="F1060" s="440">
        <f>SUM(F1061:F1078)</f>
        <v>3198</v>
      </c>
      <c r="G1060" s="142">
        <f t="shared" si="145"/>
        <v>-61.319574734208885</v>
      </c>
      <c r="H1060" s="525"/>
    </row>
    <row r="1061" spans="1:8" ht="19.5" customHeight="1">
      <c r="A1061" s="439" t="s">
        <v>76</v>
      </c>
      <c r="B1061" s="440">
        <v>386</v>
      </c>
      <c r="C1061" s="440">
        <v>386</v>
      </c>
      <c r="D1061" s="440">
        <v>559</v>
      </c>
      <c r="E1061" s="142">
        <f t="shared" si="146"/>
        <v>144.81865284974094</v>
      </c>
      <c r="F1061" s="440">
        <v>591</v>
      </c>
      <c r="G1061" s="142">
        <f t="shared" si="145"/>
        <v>-5.414551607445008</v>
      </c>
      <c r="H1061" s="525"/>
    </row>
    <row r="1062" spans="1:8" ht="19.5" customHeight="1">
      <c r="A1062" s="439" t="s">
        <v>77</v>
      </c>
      <c r="B1062" s="440">
        <v>0</v>
      </c>
      <c r="C1062" s="440">
        <v>6</v>
      </c>
      <c r="D1062" s="440">
        <v>15</v>
      </c>
      <c r="E1062" s="142">
        <f t="shared" si="146"/>
        <v>250</v>
      </c>
      <c r="F1062" s="526"/>
      <c r="G1062" s="142"/>
      <c r="H1062" s="525"/>
    </row>
    <row r="1063" spans="1:8" ht="19.5" customHeight="1">
      <c r="A1063" s="439" t="s">
        <v>78</v>
      </c>
      <c r="B1063" s="440">
        <v>17</v>
      </c>
      <c r="C1063" s="440">
        <v>17</v>
      </c>
      <c r="D1063" s="440"/>
      <c r="E1063" s="142">
        <f t="shared" si="146"/>
        <v>0</v>
      </c>
      <c r="F1063" s="440"/>
      <c r="G1063" s="142"/>
      <c r="H1063" s="525"/>
    </row>
    <row r="1064" spans="1:8" ht="19.5" customHeight="1">
      <c r="A1064" s="439" t="s">
        <v>85</v>
      </c>
      <c r="B1064" s="440">
        <v>101</v>
      </c>
      <c r="C1064" s="440">
        <v>101</v>
      </c>
      <c r="D1064" s="440"/>
      <c r="E1064" s="142">
        <f t="shared" si="146"/>
        <v>0</v>
      </c>
      <c r="F1064" s="440"/>
      <c r="G1064" s="142"/>
      <c r="H1064" s="525"/>
    </row>
    <row r="1065" spans="1:8" ht="19.5" customHeight="1">
      <c r="A1065" s="439" t="s">
        <v>893</v>
      </c>
      <c r="B1065" s="440">
        <v>0</v>
      </c>
      <c r="C1065" s="440">
        <v>0</v>
      </c>
      <c r="D1065" s="440"/>
      <c r="E1065" s="142"/>
      <c r="F1065" s="440"/>
      <c r="G1065" s="142"/>
      <c r="H1065" s="525"/>
    </row>
    <row r="1066" spans="1:8" ht="19.5" customHeight="1">
      <c r="A1066" s="439" t="s">
        <v>894</v>
      </c>
      <c r="B1066" s="440">
        <v>0</v>
      </c>
      <c r="C1066" s="440">
        <v>473</v>
      </c>
      <c r="D1066" s="440">
        <v>473</v>
      </c>
      <c r="E1066" s="142">
        <f>D1066/C1066*100</f>
        <v>100</v>
      </c>
      <c r="F1066" s="440"/>
      <c r="G1066" s="142"/>
      <c r="H1066" s="525"/>
    </row>
    <row r="1067" spans="1:8" ht="19.5" customHeight="1">
      <c r="A1067" s="439" t="s">
        <v>895</v>
      </c>
      <c r="B1067" s="440">
        <v>0</v>
      </c>
      <c r="C1067" s="440">
        <v>0</v>
      </c>
      <c r="D1067" s="440"/>
      <c r="E1067" s="142"/>
      <c r="F1067" s="440"/>
      <c r="G1067" s="142"/>
      <c r="H1067" s="525"/>
    </row>
    <row r="1068" spans="1:8" ht="19.5" customHeight="1">
      <c r="A1068" s="439" t="s">
        <v>896</v>
      </c>
      <c r="B1068" s="440">
        <v>0</v>
      </c>
      <c r="C1068" s="440">
        <v>0</v>
      </c>
      <c r="D1068" s="440"/>
      <c r="E1068" s="142"/>
      <c r="F1068" s="526"/>
      <c r="G1068" s="142"/>
      <c r="H1068" s="525"/>
    </row>
    <row r="1069" spans="1:8" ht="19.5" customHeight="1">
      <c r="A1069" s="439" t="s">
        <v>897</v>
      </c>
      <c r="B1069" s="440">
        <v>0</v>
      </c>
      <c r="C1069" s="440">
        <v>0</v>
      </c>
      <c r="D1069" s="440"/>
      <c r="E1069" s="142"/>
      <c r="F1069" s="526"/>
      <c r="G1069" s="142"/>
      <c r="H1069" s="525"/>
    </row>
    <row r="1070" spans="1:8" ht="19.5" customHeight="1">
      <c r="A1070" s="439" t="s">
        <v>898</v>
      </c>
      <c r="B1070" s="440">
        <v>0</v>
      </c>
      <c r="C1070" s="440">
        <v>0</v>
      </c>
      <c r="D1070" s="440"/>
      <c r="E1070" s="142"/>
      <c r="F1070" s="440">
        <v>704</v>
      </c>
      <c r="G1070" s="142">
        <f>(D1070-F1070)/F1070*100</f>
        <v>-100</v>
      </c>
      <c r="H1070" s="525"/>
    </row>
    <row r="1071" spans="1:8" ht="19.5" customHeight="1">
      <c r="A1071" s="439" t="s">
        <v>899</v>
      </c>
      <c r="B1071" s="440">
        <v>0</v>
      </c>
      <c r="C1071" s="440">
        <v>0</v>
      </c>
      <c r="D1071" s="440"/>
      <c r="E1071" s="142"/>
      <c r="F1071" s="526"/>
      <c r="G1071" s="142"/>
      <c r="H1071" s="525"/>
    </row>
    <row r="1072" spans="1:8" ht="19.5" customHeight="1">
      <c r="A1072" s="439" t="s">
        <v>900</v>
      </c>
      <c r="B1072" s="440">
        <v>0</v>
      </c>
      <c r="C1072" s="440">
        <v>0</v>
      </c>
      <c r="D1072" s="440"/>
      <c r="E1072" s="142"/>
      <c r="F1072" s="526"/>
      <c r="G1072" s="142"/>
      <c r="H1072" s="525"/>
    </row>
    <row r="1073" spans="1:8" ht="19.5" customHeight="1">
      <c r="A1073" s="439" t="s">
        <v>901</v>
      </c>
      <c r="B1073" s="440">
        <v>0</v>
      </c>
      <c r="C1073" s="440">
        <v>0</v>
      </c>
      <c r="D1073" s="440"/>
      <c r="E1073" s="142"/>
      <c r="F1073" s="440">
        <v>507</v>
      </c>
      <c r="G1073" s="142">
        <f>(D1073-F1073)/F1073*100</f>
        <v>-100</v>
      </c>
      <c r="H1073" s="525"/>
    </row>
    <row r="1074" spans="1:8" ht="19.5" customHeight="1">
      <c r="A1074" s="439" t="s">
        <v>902</v>
      </c>
      <c r="B1074" s="440">
        <v>0</v>
      </c>
      <c r="C1074" s="440">
        <v>0</v>
      </c>
      <c r="D1074" s="440"/>
      <c r="E1074" s="142"/>
      <c r="F1074" s="440"/>
      <c r="G1074" s="142"/>
      <c r="H1074" s="525"/>
    </row>
    <row r="1075" spans="1:8" ht="19.5" customHeight="1">
      <c r="A1075" s="439" t="s">
        <v>903</v>
      </c>
      <c r="B1075" s="440">
        <v>0</v>
      </c>
      <c r="C1075" s="440">
        <v>0</v>
      </c>
      <c r="D1075" s="440"/>
      <c r="E1075" s="142"/>
      <c r="F1075" s="440"/>
      <c r="G1075" s="142"/>
      <c r="H1075" s="525"/>
    </row>
    <row r="1076" spans="1:8" ht="19.5" customHeight="1">
      <c r="A1076" s="439" t="s">
        <v>904</v>
      </c>
      <c r="B1076" s="440">
        <v>0</v>
      </c>
      <c r="C1076" s="440">
        <v>0</v>
      </c>
      <c r="D1076" s="440"/>
      <c r="E1076" s="142"/>
      <c r="F1076" s="440"/>
      <c r="G1076" s="142"/>
      <c r="H1076" s="525"/>
    </row>
    <row r="1077" spans="1:8" ht="19.5" customHeight="1">
      <c r="A1077" s="439" t="s">
        <v>85</v>
      </c>
      <c r="B1077" s="440">
        <v>0</v>
      </c>
      <c r="C1077" s="440">
        <v>0</v>
      </c>
      <c r="D1077" s="440">
        <v>101</v>
      </c>
      <c r="E1077" s="142"/>
      <c r="F1077" s="440"/>
      <c r="G1077" s="142"/>
      <c r="H1077" s="525"/>
    </row>
    <row r="1078" spans="1:8" ht="19.5" customHeight="1">
      <c r="A1078" s="439" t="s">
        <v>905</v>
      </c>
      <c r="B1078" s="440">
        <v>2</v>
      </c>
      <c r="C1078" s="440">
        <v>2</v>
      </c>
      <c r="D1078" s="440">
        <v>89</v>
      </c>
      <c r="E1078" s="142">
        <f>D1078/C1078*100</f>
        <v>4450</v>
      </c>
      <c r="F1078" s="440">
        <v>1396</v>
      </c>
      <c r="G1078" s="142">
        <f>(D1078-F1078)/F1078*100</f>
        <v>-93.62464183381088</v>
      </c>
      <c r="H1078" s="525"/>
    </row>
    <row r="1079" spans="1:8" ht="19.5" customHeight="1">
      <c r="A1079" s="439" t="s">
        <v>906</v>
      </c>
      <c r="B1079" s="440">
        <v>0</v>
      </c>
      <c r="C1079" s="440">
        <v>0</v>
      </c>
      <c r="D1079" s="440"/>
      <c r="E1079" s="142"/>
      <c r="F1079" s="440"/>
      <c r="G1079" s="142"/>
      <c r="H1079" s="525"/>
    </row>
    <row r="1080" spans="1:8" ht="19.5" customHeight="1">
      <c r="A1080" s="439" t="s">
        <v>76</v>
      </c>
      <c r="B1080" s="440">
        <v>0</v>
      </c>
      <c r="C1080" s="440">
        <v>0</v>
      </c>
      <c r="D1080" s="440"/>
      <c r="E1080" s="142"/>
      <c r="F1080" s="440"/>
      <c r="G1080" s="142"/>
      <c r="H1080" s="525"/>
    </row>
    <row r="1081" spans="1:8" ht="19.5" customHeight="1">
      <c r="A1081" s="439" t="s">
        <v>907</v>
      </c>
      <c r="B1081" s="440">
        <v>0</v>
      </c>
      <c r="C1081" s="440">
        <v>0</v>
      </c>
      <c r="D1081" s="440"/>
      <c r="E1081" s="142"/>
      <c r="F1081" s="440"/>
      <c r="G1081" s="142"/>
      <c r="H1081" s="525"/>
    </row>
    <row r="1082" spans="1:8" ht="19.5" customHeight="1">
      <c r="A1082" s="439" t="s">
        <v>76</v>
      </c>
      <c r="B1082" s="440">
        <v>0</v>
      </c>
      <c r="C1082" s="440">
        <v>0</v>
      </c>
      <c r="D1082" s="440"/>
      <c r="E1082" s="142"/>
      <c r="F1082" s="440"/>
      <c r="G1082" s="142"/>
      <c r="H1082" s="525"/>
    </row>
    <row r="1083" spans="1:8" ht="19.5" customHeight="1">
      <c r="A1083" s="439" t="s">
        <v>908</v>
      </c>
      <c r="B1083" s="440">
        <v>0</v>
      </c>
      <c r="C1083" s="440">
        <v>0</v>
      </c>
      <c r="D1083" s="440"/>
      <c r="E1083" s="142"/>
      <c r="F1083" s="526"/>
      <c r="G1083" s="142"/>
      <c r="H1083" s="525"/>
    </row>
    <row r="1084" spans="1:8" ht="19.5" customHeight="1">
      <c r="A1084" s="439" t="s">
        <v>909</v>
      </c>
      <c r="B1084" s="440">
        <v>83</v>
      </c>
      <c r="C1084" s="440">
        <v>83</v>
      </c>
      <c r="D1084" s="440">
        <f>SUM(D1085:D1098)</f>
        <v>102</v>
      </c>
      <c r="E1084" s="142">
        <f aca="true" t="shared" si="147" ref="E1084:E1086">D1084/C1084*100</f>
        <v>122.89156626506023</v>
      </c>
      <c r="F1084" s="440">
        <f>SUM(F1085:F1098)</f>
        <v>51</v>
      </c>
      <c r="G1084" s="142">
        <f>(D1084-F1084)/F1084*100</f>
        <v>100</v>
      </c>
      <c r="H1084" s="525"/>
    </row>
    <row r="1085" spans="1:8" ht="19.5" customHeight="1">
      <c r="A1085" s="439" t="s">
        <v>76</v>
      </c>
      <c r="B1085" s="440">
        <v>30</v>
      </c>
      <c r="C1085" s="440">
        <v>30</v>
      </c>
      <c r="D1085" s="440">
        <v>49</v>
      </c>
      <c r="E1085" s="142">
        <f t="shared" si="147"/>
        <v>163.33333333333334</v>
      </c>
      <c r="F1085" s="440">
        <v>51</v>
      </c>
      <c r="G1085" s="142">
        <f>(D1085-F1085)/F1085*100</f>
        <v>-3.9215686274509802</v>
      </c>
      <c r="H1085" s="525"/>
    </row>
    <row r="1086" spans="1:8" ht="19.5" customHeight="1">
      <c r="A1086" s="439" t="s">
        <v>77</v>
      </c>
      <c r="B1086" s="440">
        <v>53</v>
      </c>
      <c r="C1086" s="440">
        <v>53</v>
      </c>
      <c r="D1086" s="440"/>
      <c r="E1086" s="142">
        <f t="shared" si="147"/>
        <v>0</v>
      </c>
      <c r="F1086" s="526"/>
      <c r="G1086" s="142"/>
      <c r="H1086" s="525"/>
    </row>
    <row r="1087" spans="1:8" ht="19.5" customHeight="1">
      <c r="A1087" s="439" t="s">
        <v>78</v>
      </c>
      <c r="B1087" s="440">
        <v>0</v>
      </c>
      <c r="C1087" s="440">
        <v>0</v>
      </c>
      <c r="D1087" s="440"/>
      <c r="E1087" s="142"/>
      <c r="F1087" s="526"/>
      <c r="G1087" s="142"/>
      <c r="H1087" s="525"/>
    </row>
    <row r="1088" spans="1:8" ht="19.5" customHeight="1">
      <c r="A1088" s="439" t="s">
        <v>910</v>
      </c>
      <c r="B1088" s="440">
        <v>0</v>
      </c>
      <c r="C1088" s="440">
        <v>0</v>
      </c>
      <c r="D1088" s="440"/>
      <c r="E1088" s="142"/>
      <c r="F1088" s="440"/>
      <c r="G1088" s="142"/>
      <c r="H1088" s="525"/>
    </row>
    <row r="1089" spans="1:8" ht="19.5" customHeight="1">
      <c r="A1089" s="439" t="s">
        <v>911</v>
      </c>
      <c r="B1089" s="440">
        <v>0</v>
      </c>
      <c r="C1089" s="440">
        <v>0</v>
      </c>
      <c r="D1089" s="440"/>
      <c r="E1089" s="142"/>
      <c r="F1089" s="440"/>
      <c r="G1089" s="142"/>
      <c r="H1089" s="525"/>
    </row>
    <row r="1090" spans="1:8" ht="19.5" customHeight="1">
      <c r="A1090" s="439" t="s">
        <v>912</v>
      </c>
      <c r="B1090" s="440">
        <v>0</v>
      </c>
      <c r="C1090" s="440">
        <v>0</v>
      </c>
      <c r="D1090" s="440"/>
      <c r="E1090" s="142"/>
      <c r="F1090" s="526"/>
      <c r="G1090" s="142"/>
      <c r="H1090" s="525"/>
    </row>
    <row r="1091" spans="1:8" ht="19.5" customHeight="1">
      <c r="A1091" s="439" t="s">
        <v>913</v>
      </c>
      <c r="B1091" s="440">
        <v>0</v>
      </c>
      <c r="C1091" s="440">
        <v>0</v>
      </c>
      <c r="D1091" s="440"/>
      <c r="E1091" s="142"/>
      <c r="F1091" s="526"/>
      <c r="G1091" s="142"/>
      <c r="H1091" s="525"/>
    </row>
    <row r="1092" spans="1:8" ht="19.5" customHeight="1">
      <c r="A1092" s="439" t="s">
        <v>914</v>
      </c>
      <c r="B1092" s="440">
        <v>0</v>
      </c>
      <c r="C1092" s="440">
        <v>0</v>
      </c>
      <c r="D1092" s="440"/>
      <c r="E1092" s="142"/>
      <c r="F1092" s="526"/>
      <c r="G1092" s="142"/>
      <c r="H1092" s="525"/>
    </row>
    <row r="1093" spans="1:8" ht="19.5" customHeight="1">
      <c r="A1093" s="439" t="s">
        <v>915</v>
      </c>
      <c r="B1093" s="440">
        <v>0</v>
      </c>
      <c r="C1093" s="440">
        <v>0</v>
      </c>
      <c r="D1093" s="440"/>
      <c r="E1093" s="142"/>
      <c r="F1093" s="526"/>
      <c r="G1093" s="142"/>
      <c r="H1093" s="525"/>
    </row>
    <row r="1094" spans="1:8" ht="19.5" customHeight="1">
      <c r="A1094" s="439" t="s">
        <v>916</v>
      </c>
      <c r="B1094" s="440">
        <v>0</v>
      </c>
      <c r="C1094" s="440">
        <v>0</v>
      </c>
      <c r="D1094" s="440"/>
      <c r="E1094" s="142"/>
      <c r="F1094" s="526"/>
      <c r="G1094" s="142"/>
      <c r="H1094" s="525"/>
    </row>
    <row r="1095" spans="1:8" ht="19.5" customHeight="1">
      <c r="A1095" s="439" t="s">
        <v>917</v>
      </c>
      <c r="B1095" s="440">
        <v>0</v>
      </c>
      <c r="C1095" s="440">
        <v>0</v>
      </c>
      <c r="D1095" s="440"/>
      <c r="E1095" s="142"/>
      <c r="F1095" s="526"/>
      <c r="G1095" s="142"/>
      <c r="H1095" s="525"/>
    </row>
    <row r="1096" spans="1:8" ht="19.5" customHeight="1">
      <c r="A1096" s="439" t="s">
        <v>918</v>
      </c>
      <c r="B1096" s="440">
        <v>0</v>
      </c>
      <c r="C1096" s="440">
        <v>0</v>
      </c>
      <c r="D1096" s="440"/>
      <c r="E1096" s="142"/>
      <c r="F1096" s="526"/>
      <c r="G1096" s="142"/>
      <c r="H1096" s="525"/>
    </row>
    <row r="1097" spans="1:8" ht="19.5" customHeight="1">
      <c r="A1097" s="439" t="s">
        <v>919</v>
      </c>
      <c r="B1097" s="440">
        <v>0</v>
      </c>
      <c r="C1097" s="440">
        <v>0</v>
      </c>
      <c r="D1097" s="440"/>
      <c r="E1097" s="142"/>
      <c r="F1097" s="526"/>
      <c r="G1097" s="142"/>
      <c r="H1097" s="525"/>
    </row>
    <row r="1098" spans="1:8" ht="19.5" customHeight="1">
      <c r="A1098" s="439" t="s">
        <v>920</v>
      </c>
      <c r="B1098" s="440">
        <v>0</v>
      </c>
      <c r="C1098" s="440">
        <v>0</v>
      </c>
      <c r="D1098" s="440">
        <v>53</v>
      </c>
      <c r="E1098" s="142"/>
      <c r="F1098" s="526"/>
      <c r="G1098" s="142"/>
      <c r="H1098" s="525"/>
    </row>
    <row r="1099" spans="1:8" ht="19.5" customHeight="1">
      <c r="A1099" s="439" t="s">
        <v>921</v>
      </c>
      <c r="B1099" s="440">
        <v>0</v>
      </c>
      <c r="C1099" s="440">
        <v>0</v>
      </c>
      <c r="D1099" s="440">
        <f>D1100</f>
        <v>0</v>
      </c>
      <c r="E1099" s="142"/>
      <c r="F1099" s="526">
        <f>F1100</f>
        <v>0</v>
      </c>
      <c r="G1099" s="142"/>
      <c r="H1099" s="525"/>
    </row>
    <row r="1100" spans="1:8" ht="19.5" customHeight="1">
      <c r="A1100" s="439" t="s">
        <v>922</v>
      </c>
      <c r="B1100" s="440">
        <v>0</v>
      </c>
      <c r="C1100" s="440">
        <v>0</v>
      </c>
      <c r="D1100" s="440"/>
      <c r="E1100" s="142"/>
      <c r="F1100" s="526"/>
      <c r="G1100" s="142"/>
      <c r="H1100" s="525"/>
    </row>
    <row r="1101" spans="1:8" ht="19.5" customHeight="1">
      <c r="A1101" s="439" t="s">
        <v>923</v>
      </c>
      <c r="B1101" s="440">
        <f aca="true" t="shared" si="148" ref="B1101:F1101">B1102+B1111+B1115</f>
        <v>3828</v>
      </c>
      <c r="C1101" s="440">
        <v>5721</v>
      </c>
      <c r="D1101" s="440">
        <f t="shared" si="148"/>
        <v>6339</v>
      </c>
      <c r="E1101" s="142">
        <f aca="true" t="shared" si="149" ref="E1101:E1105">D1101/C1101*100</f>
        <v>110.8023072889355</v>
      </c>
      <c r="F1101" s="440">
        <f t="shared" si="148"/>
        <v>4515</v>
      </c>
      <c r="G1101" s="142">
        <f aca="true" t="shared" si="150" ref="G1101:G1105">(D1101-F1101)/F1101*100</f>
        <v>40.39867109634552</v>
      </c>
      <c r="H1101" s="525"/>
    </row>
    <row r="1102" spans="1:8" ht="19.5" customHeight="1">
      <c r="A1102" s="439" t="s">
        <v>924</v>
      </c>
      <c r="B1102" s="440">
        <f aca="true" t="shared" si="151" ref="B1102:F1102">SUM(B1103:B1110)</f>
        <v>0</v>
      </c>
      <c r="C1102" s="440">
        <v>1893</v>
      </c>
      <c r="D1102" s="440">
        <f t="shared" si="151"/>
        <v>3687</v>
      </c>
      <c r="E1102" s="142">
        <f t="shared" si="149"/>
        <v>194.770206022187</v>
      </c>
      <c r="F1102" s="440">
        <f t="shared" si="151"/>
        <v>2061</v>
      </c>
      <c r="G1102" s="142">
        <f t="shared" si="150"/>
        <v>78.89374090247453</v>
      </c>
      <c r="H1102" s="525"/>
    </row>
    <row r="1103" spans="1:8" ht="19.5" customHeight="1">
      <c r="A1103" s="439" t="s">
        <v>925</v>
      </c>
      <c r="B1103" s="440">
        <v>0</v>
      </c>
      <c r="C1103" s="440">
        <v>0</v>
      </c>
      <c r="D1103" s="440"/>
      <c r="E1103" s="142"/>
      <c r="F1103" s="440"/>
      <c r="G1103" s="142"/>
      <c r="H1103" s="525"/>
    </row>
    <row r="1104" spans="1:8" ht="19.5" customHeight="1">
      <c r="A1104" s="439" t="s">
        <v>926</v>
      </c>
      <c r="B1104" s="440">
        <v>0</v>
      </c>
      <c r="C1104" s="440">
        <v>0</v>
      </c>
      <c r="D1104" s="440"/>
      <c r="E1104" s="142"/>
      <c r="F1104" s="440"/>
      <c r="G1104" s="142"/>
      <c r="H1104" s="525"/>
    </row>
    <row r="1105" spans="1:8" ht="19.5" customHeight="1">
      <c r="A1105" s="439" t="s">
        <v>927</v>
      </c>
      <c r="B1105" s="440">
        <v>0</v>
      </c>
      <c r="C1105" s="440">
        <v>465</v>
      </c>
      <c r="D1105" s="440"/>
      <c r="E1105" s="142">
        <f t="shared" si="149"/>
        <v>0</v>
      </c>
      <c r="F1105" s="440">
        <v>592</v>
      </c>
      <c r="G1105" s="142">
        <f t="shared" si="150"/>
        <v>-100</v>
      </c>
      <c r="H1105" s="525"/>
    </row>
    <row r="1106" spans="1:8" ht="19.5" customHeight="1">
      <c r="A1106" s="439" t="s">
        <v>928</v>
      </c>
      <c r="B1106" s="440">
        <v>0</v>
      </c>
      <c r="C1106" s="440">
        <v>0</v>
      </c>
      <c r="D1106" s="440"/>
      <c r="E1106" s="142"/>
      <c r="F1106" s="440"/>
      <c r="G1106" s="142"/>
      <c r="H1106" s="525"/>
    </row>
    <row r="1107" spans="1:8" ht="19.5" customHeight="1">
      <c r="A1107" s="439" t="s">
        <v>929</v>
      </c>
      <c r="B1107" s="440">
        <v>0</v>
      </c>
      <c r="C1107" s="440">
        <v>1428</v>
      </c>
      <c r="D1107" s="440">
        <v>1428</v>
      </c>
      <c r="E1107" s="142">
        <f aca="true" t="shared" si="152" ref="E1107:E1112">D1107/C1107*100</f>
        <v>100</v>
      </c>
      <c r="F1107" s="440">
        <v>1469</v>
      </c>
      <c r="G1107" s="142">
        <f aca="true" t="shared" si="153" ref="G1107:G1112">(D1107-F1107)/F1107*100</f>
        <v>-2.791014295439074</v>
      </c>
      <c r="H1107" s="525"/>
    </row>
    <row r="1108" spans="1:8" ht="19.5" customHeight="1">
      <c r="A1108" s="439" t="s">
        <v>930</v>
      </c>
      <c r="B1108" s="440">
        <v>0</v>
      </c>
      <c r="C1108" s="440">
        <v>0</v>
      </c>
      <c r="D1108" s="440"/>
      <c r="E1108" s="142"/>
      <c r="F1108" s="526"/>
      <c r="G1108" s="142"/>
      <c r="H1108" s="525"/>
    </row>
    <row r="1109" spans="1:8" ht="19.5" customHeight="1">
      <c r="A1109" s="439" t="s">
        <v>931</v>
      </c>
      <c r="B1109" s="440">
        <v>0</v>
      </c>
      <c r="C1109" s="440">
        <v>0</v>
      </c>
      <c r="D1109" s="440"/>
      <c r="E1109" s="142"/>
      <c r="F1109" s="440"/>
      <c r="G1109" s="142"/>
      <c r="H1109" s="525"/>
    </row>
    <row r="1110" spans="1:8" ht="19.5" customHeight="1">
      <c r="A1110" s="439" t="s">
        <v>932</v>
      </c>
      <c r="B1110" s="440">
        <v>0</v>
      </c>
      <c r="C1110" s="440">
        <v>0</v>
      </c>
      <c r="D1110" s="440">
        <v>2259</v>
      </c>
      <c r="E1110" s="142"/>
      <c r="F1110" s="440"/>
      <c r="G1110" s="142"/>
      <c r="H1110" s="525"/>
    </row>
    <row r="1111" spans="1:8" ht="19.5" customHeight="1">
      <c r="A1111" s="439" t="s">
        <v>933</v>
      </c>
      <c r="B1111" s="440">
        <v>3828</v>
      </c>
      <c r="C1111" s="440">
        <v>3828</v>
      </c>
      <c r="D1111" s="440">
        <f>SUM(D1112:D1114)</f>
        <v>2652</v>
      </c>
      <c r="E1111" s="142">
        <f t="shared" si="152"/>
        <v>69.27899686520375</v>
      </c>
      <c r="F1111" s="440">
        <f>SUM(F1112:F1114)</f>
        <v>2454</v>
      </c>
      <c r="G1111" s="142">
        <f t="shared" si="153"/>
        <v>8.06845965770171</v>
      </c>
      <c r="H1111" s="525"/>
    </row>
    <row r="1112" spans="1:8" ht="19.5" customHeight="1">
      <c r="A1112" s="439" t="s">
        <v>934</v>
      </c>
      <c r="B1112" s="440">
        <v>3828</v>
      </c>
      <c r="C1112" s="440">
        <v>3828</v>
      </c>
      <c r="D1112" s="440">
        <v>2652</v>
      </c>
      <c r="E1112" s="142">
        <f t="shared" si="152"/>
        <v>69.27899686520375</v>
      </c>
      <c r="F1112" s="440">
        <v>2454</v>
      </c>
      <c r="G1112" s="142">
        <f t="shared" si="153"/>
        <v>8.06845965770171</v>
      </c>
      <c r="H1112" s="525"/>
    </row>
    <row r="1113" spans="1:8" ht="19.5" customHeight="1">
      <c r="A1113" s="439" t="s">
        <v>935</v>
      </c>
      <c r="B1113" s="440">
        <v>0</v>
      </c>
      <c r="C1113" s="440">
        <v>0</v>
      </c>
      <c r="D1113" s="440"/>
      <c r="E1113" s="142"/>
      <c r="F1113" s="526"/>
      <c r="G1113" s="142"/>
      <c r="H1113" s="525"/>
    </row>
    <row r="1114" spans="1:8" ht="19.5" customHeight="1">
      <c r="A1114" s="439" t="s">
        <v>936</v>
      </c>
      <c r="B1114" s="440">
        <v>0</v>
      </c>
      <c r="C1114" s="440">
        <v>0</v>
      </c>
      <c r="D1114" s="440"/>
      <c r="E1114" s="142"/>
      <c r="F1114" s="526"/>
      <c r="G1114" s="142"/>
      <c r="H1114" s="525"/>
    </row>
    <row r="1115" spans="1:8" ht="19.5" customHeight="1">
      <c r="A1115" s="439" t="s">
        <v>937</v>
      </c>
      <c r="B1115" s="440">
        <v>0</v>
      </c>
      <c r="C1115" s="440">
        <v>0</v>
      </c>
      <c r="D1115" s="440">
        <f>SUM(D1116:D1118)</f>
        <v>0</v>
      </c>
      <c r="E1115" s="142"/>
      <c r="F1115" s="440">
        <f>SUM(F1116:F1118)</f>
        <v>0</v>
      </c>
      <c r="G1115" s="142"/>
      <c r="H1115" s="525"/>
    </row>
    <row r="1116" spans="1:8" ht="19.5" customHeight="1">
      <c r="A1116" s="439" t="s">
        <v>938</v>
      </c>
      <c r="B1116" s="440">
        <v>0</v>
      </c>
      <c r="C1116" s="440">
        <v>0</v>
      </c>
      <c r="D1116" s="440"/>
      <c r="E1116" s="142"/>
      <c r="F1116" s="440"/>
      <c r="G1116" s="142"/>
      <c r="H1116" s="525"/>
    </row>
    <row r="1117" spans="1:8" ht="19.5" customHeight="1">
      <c r="A1117" s="439" t="s">
        <v>939</v>
      </c>
      <c r="B1117" s="440">
        <v>0</v>
      </c>
      <c r="C1117" s="440">
        <v>0</v>
      </c>
      <c r="D1117" s="440"/>
      <c r="E1117" s="142"/>
      <c r="F1117" s="526"/>
      <c r="G1117" s="142"/>
      <c r="H1117" s="525"/>
    </row>
    <row r="1118" spans="1:8" ht="19.5" customHeight="1">
      <c r="A1118" s="439" t="s">
        <v>940</v>
      </c>
      <c r="B1118" s="440">
        <v>0</v>
      </c>
      <c r="C1118" s="440">
        <v>0</v>
      </c>
      <c r="D1118" s="440"/>
      <c r="E1118" s="142"/>
      <c r="F1118" s="526"/>
      <c r="G1118" s="142"/>
      <c r="H1118" s="525"/>
    </row>
    <row r="1119" spans="1:8" ht="19.5" customHeight="1">
      <c r="A1119" s="439" t="s">
        <v>941</v>
      </c>
      <c r="B1119" s="440">
        <f aca="true" t="shared" si="154" ref="B1119:F1119">B1120+B1135+B1149+B1154+B1160</f>
        <v>186</v>
      </c>
      <c r="C1119" s="440">
        <v>988</v>
      </c>
      <c r="D1119" s="440">
        <f t="shared" si="154"/>
        <v>1131</v>
      </c>
      <c r="E1119" s="142">
        <f aca="true" t="shared" si="155" ref="E1119:E1122">D1119/C1119*100</f>
        <v>114.4736842105263</v>
      </c>
      <c r="F1119" s="440">
        <f t="shared" si="154"/>
        <v>202</v>
      </c>
      <c r="G1119" s="142">
        <f aca="true" t="shared" si="156" ref="G1119:G1121">(D1119-F1119)/F1119*100</f>
        <v>459.9009900990099</v>
      </c>
      <c r="H1119" s="525"/>
    </row>
    <row r="1120" spans="1:8" ht="19.5" customHeight="1">
      <c r="A1120" s="439" t="s">
        <v>942</v>
      </c>
      <c r="B1120" s="440">
        <f aca="true" t="shared" si="157" ref="B1120:F1120">SUM(B1121:B1134)</f>
        <v>186</v>
      </c>
      <c r="C1120" s="440">
        <v>986</v>
      </c>
      <c r="D1120" s="440">
        <f t="shared" si="157"/>
        <v>1129</v>
      </c>
      <c r="E1120" s="142">
        <f t="shared" si="155"/>
        <v>114.50304259634889</v>
      </c>
      <c r="F1120" s="440">
        <f t="shared" si="157"/>
        <v>202</v>
      </c>
      <c r="G1120" s="142">
        <f t="shared" si="156"/>
        <v>458.91089108910893</v>
      </c>
      <c r="H1120" s="525"/>
    </row>
    <row r="1121" spans="1:8" ht="19.5" customHeight="1">
      <c r="A1121" s="439" t="s">
        <v>76</v>
      </c>
      <c r="B1121" s="440">
        <v>149</v>
      </c>
      <c r="C1121" s="440">
        <v>149</v>
      </c>
      <c r="D1121" s="440">
        <v>166</v>
      </c>
      <c r="E1121" s="142">
        <f t="shared" si="155"/>
        <v>111.40939597315436</v>
      </c>
      <c r="F1121" s="440">
        <v>172</v>
      </c>
      <c r="G1121" s="142">
        <f t="shared" si="156"/>
        <v>-3.488372093023256</v>
      </c>
      <c r="H1121" s="525"/>
    </row>
    <row r="1122" spans="1:8" ht="19.5" customHeight="1">
      <c r="A1122" s="439" t="s">
        <v>77</v>
      </c>
      <c r="B1122" s="440">
        <v>14</v>
      </c>
      <c r="C1122" s="440">
        <v>14</v>
      </c>
      <c r="D1122" s="440"/>
      <c r="E1122" s="142">
        <f t="shared" si="155"/>
        <v>0</v>
      </c>
      <c r="F1122" s="526"/>
      <c r="G1122" s="142"/>
      <c r="H1122" s="525"/>
    </row>
    <row r="1123" spans="1:8" ht="19.5" customHeight="1">
      <c r="A1123" s="439" t="s">
        <v>78</v>
      </c>
      <c r="B1123" s="440">
        <v>0</v>
      </c>
      <c r="C1123" s="440">
        <v>0</v>
      </c>
      <c r="D1123" s="440"/>
      <c r="E1123" s="142"/>
      <c r="F1123" s="440"/>
      <c r="G1123" s="142"/>
      <c r="H1123" s="525"/>
    </row>
    <row r="1124" spans="1:8" ht="19.5" customHeight="1">
      <c r="A1124" s="439" t="s">
        <v>943</v>
      </c>
      <c r="B1124" s="440">
        <v>0</v>
      </c>
      <c r="C1124" s="440">
        <v>0</v>
      </c>
      <c r="D1124" s="440"/>
      <c r="E1124" s="142"/>
      <c r="F1124" s="440"/>
      <c r="G1124" s="142"/>
      <c r="H1124" s="525"/>
    </row>
    <row r="1125" spans="1:8" ht="19.5" customHeight="1">
      <c r="A1125" s="439" t="s">
        <v>944</v>
      </c>
      <c r="B1125" s="440">
        <v>0</v>
      </c>
      <c r="C1125" s="440">
        <v>0</v>
      </c>
      <c r="D1125" s="440"/>
      <c r="E1125" s="142"/>
      <c r="F1125" s="440"/>
      <c r="G1125" s="142"/>
      <c r="H1125" s="525"/>
    </row>
    <row r="1126" spans="1:8" ht="19.5" customHeight="1">
      <c r="A1126" s="439" t="s">
        <v>945</v>
      </c>
      <c r="B1126" s="440">
        <v>0</v>
      </c>
      <c r="C1126" s="440">
        <v>0</v>
      </c>
      <c r="D1126" s="440"/>
      <c r="E1126" s="142"/>
      <c r="F1126" s="526"/>
      <c r="G1126" s="142"/>
      <c r="H1126" s="525"/>
    </row>
    <row r="1127" spans="1:8" ht="19.5" customHeight="1">
      <c r="A1127" s="439" t="s">
        <v>946</v>
      </c>
      <c r="B1127" s="440">
        <v>0</v>
      </c>
      <c r="C1127" s="440">
        <v>0</v>
      </c>
      <c r="D1127" s="440"/>
      <c r="E1127" s="142"/>
      <c r="F1127" s="526"/>
      <c r="G1127" s="142"/>
      <c r="H1127" s="525"/>
    </row>
    <row r="1128" spans="1:8" ht="19.5" customHeight="1">
      <c r="A1128" s="439" t="s">
        <v>947</v>
      </c>
      <c r="B1128" s="440">
        <v>0</v>
      </c>
      <c r="C1128" s="440">
        <v>0</v>
      </c>
      <c r="D1128" s="440"/>
      <c r="E1128" s="142"/>
      <c r="F1128" s="526"/>
      <c r="G1128" s="142"/>
      <c r="H1128" s="525"/>
    </row>
    <row r="1129" spans="1:8" ht="19.5" customHeight="1">
      <c r="A1129" s="439" t="s">
        <v>948</v>
      </c>
      <c r="B1129" s="440">
        <v>0</v>
      </c>
      <c r="C1129" s="440">
        <v>0</v>
      </c>
      <c r="D1129" s="440"/>
      <c r="E1129" s="142"/>
      <c r="F1129" s="526"/>
      <c r="G1129" s="142"/>
      <c r="H1129" s="525"/>
    </row>
    <row r="1130" spans="1:8" ht="19.5" customHeight="1">
      <c r="A1130" s="439" t="s">
        <v>949</v>
      </c>
      <c r="B1130" s="440">
        <v>0</v>
      </c>
      <c r="C1130" s="440">
        <v>0</v>
      </c>
      <c r="D1130" s="440"/>
      <c r="E1130" s="142"/>
      <c r="F1130" s="526"/>
      <c r="G1130" s="142"/>
      <c r="H1130" s="525"/>
    </row>
    <row r="1131" spans="1:8" ht="19.5" customHeight="1">
      <c r="A1131" s="439" t="s">
        <v>950</v>
      </c>
      <c r="B1131" s="440">
        <v>0</v>
      </c>
      <c r="C1131" s="440">
        <v>0</v>
      </c>
      <c r="D1131" s="440"/>
      <c r="E1131" s="142"/>
      <c r="F1131" s="526"/>
      <c r="G1131" s="142"/>
      <c r="H1131" s="525"/>
    </row>
    <row r="1132" spans="1:8" ht="19.5" customHeight="1">
      <c r="A1132" s="439" t="s">
        <v>951</v>
      </c>
      <c r="B1132" s="440">
        <v>0</v>
      </c>
      <c r="C1132" s="440">
        <v>0</v>
      </c>
      <c r="D1132" s="440"/>
      <c r="E1132" s="142"/>
      <c r="F1132" s="526"/>
      <c r="G1132" s="142"/>
      <c r="H1132" s="525"/>
    </row>
    <row r="1133" spans="1:8" ht="19.5" customHeight="1">
      <c r="A1133" s="439" t="s">
        <v>85</v>
      </c>
      <c r="B1133" s="440">
        <v>0</v>
      </c>
      <c r="C1133" s="440">
        <v>0</v>
      </c>
      <c r="D1133" s="440"/>
      <c r="E1133" s="142"/>
      <c r="F1133" s="526"/>
      <c r="G1133" s="142"/>
      <c r="H1133" s="525"/>
    </row>
    <row r="1134" spans="1:8" ht="19.5" customHeight="1">
      <c r="A1134" s="439" t="s">
        <v>952</v>
      </c>
      <c r="B1134" s="440">
        <v>23</v>
      </c>
      <c r="C1134" s="440">
        <v>823</v>
      </c>
      <c r="D1134" s="440">
        <v>963</v>
      </c>
      <c r="E1134" s="142">
        <f>D1134/C1134*100</f>
        <v>117.01093560145807</v>
      </c>
      <c r="F1134" s="440">
        <v>30</v>
      </c>
      <c r="G1134" s="142">
        <f>(D1134-F1134)/F1134*100</f>
        <v>3110</v>
      </c>
      <c r="H1134" s="525"/>
    </row>
    <row r="1135" spans="1:8" ht="19.5" customHeight="1">
      <c r="A1135" s="439" t="s">
        <v>953</v>
      </c>
      <c r="B1135" s="440">
        <v>0</v>
      </c>
      <c r="C1135" s="440">
        <v>0</v>
      </c>
      <c r="D1135" s="440"/>
      <c r="E1135" s="142"/>
      <c r="F1135" s="526"/>
      <c r="G1135" s="142"/>
      <c r="H1135" s="525"/>
    </row>
    <row r="1136" spans="1:8" ht="19.5" customHeight="1">
      <c r="A1136" s="439" t="s">
        <v>76</v>
      </c>
      <c r="B1136" s="440">
        <v>0</v>
      </c>
      <c r="C1136" s="440">
        <v>0</v>
      </c>
      <c r="D1136" s="440"/>
      <c r="E1136" s="142"/>
      <c r="F1136" s="526"/>
      <c r="G1136" s="142"/>
      <c r="H1136" s="525"/>
    </row>
    <row r="1137" spans="1:8" ht="19.5" customHeight="1">
      <c r="A1137" s="439" t="s">
        <v>77</v>
      </c>
      <c r="B1137" s="440">
        <v>0</v>
      </c>
      <c r="C1137" s="440">
        <v>0</v>
      </c>
      <c r="D1137" s="440"/>
      <c r="E1137" s="142"/>
      <c r="F1137" s="526"/>
      <c r="G1137" s="142"/>
      <c r="H1137" s="525"/>
    </row>
    <row r="1138" spans="1:8" ht="19.5" customHeight="1">
      <c r="A1138" s="439" t="s">
        <v>78</v>
      </c>
      <c r="B1138" s="440">
        <v>0</v>
      </c>
      <c r="C1138" s="440">
        <v>0</v>
      </c>
      <c r="D1138" s="440"/>
      <c r="E1138" s="142"/>
      <c r="F1138" s="440"/>
      <c r="G1138" s="142"/>
      <c r="H1138" s="525"/>
    </row>
    <row r="1139" spans="1:8" ht="19.5" customHeight="1">
      <c r="A1139" s="439" t="s">
        <v>954</v>
      </c>
      <c r="B1139" s="440">
        <v>0</v>
      </c>
      <c r="C1139" s="440">
        <v>0</v>
      </c>
      <c r="D1139" s="440"/>
      <c r="E1139" s="142"/>
      <c r="F1139" s="526"/>
      <c r="G1139" s="142"/>
      <c r="H1139" s="525"/>
    </row>
    <row r="1140" spans="1:8" ht="19.5" customHeight="1">
      <c r="A1140" s="439" t="s">
        <v>955</v>
      </c>
      <c r="B1140" s="440">
        <v>0</v>
      </c>
      <c r="C1140" s="440">
        <v>0</v>
      </c>
      <c r="D1140" s="440"/>
      <c r="E1140" s="142"/>
      <c r="F1140" s="526"/>
      <c r="G1140" s="142"/>
      <c r="H1140" s="525"/>
    </row>
    <row r="1141" spans="1:8" ht="19.5" customHeight="1">
      <c r="A1141" s="439" t="s">
        <v>956</v>
      </c>
      <c r="B1141" s="440">
        <v>0</v>
      </c>
      <c r="C1141" s="440">
        <v>0</v>
      </c>
      <c r="D1141" s="440"/>
      <c r="E1141" s="142"/>
      <c r="F1141" s="526"/>
      <c r="G1141" s="142"/>
      <c r="H1141" s="525"/>
    </row>
    <row r="1142" spans="1:8" ht="19.5" customHeight="1">
      <c r="A1142" s="439" t="s">
        <v>957</v>
      </c>
      <c r="B1142" s="440">
        <v>0</v>
      </c>
      <c r="C1142" s="440">
        <v>0</v>
      </c>
      <c r="D1142" s="440"/>
      <c r="E1142" s="142"/>
      <c r="F1142" s="526"/>
      <c r="G1142" s="142"/>
      <c r="H1142" s="525"/>
    </row>
    <row r="1143" spans="1:8" ht="19.5" customHeight="1">
      <c r="A1143" s="439" t="s">
        <v>958</v>
      </c>
      <c r="B1143" s="440">
        <v>0</v>
      </c>
      <c r="C1143" s="440">
        <v>0</v>
      </c>
      <c r="D1143" s="440"/>
      <c r="E1143" s="142"/>
      <c r="F1143" s="526"/>
      <c r="G1143" s="142"/>
      <c r="H1143" s="525"/>
    </row>
    <row r="1144" spans="1:8" ht="19.5" customHeight="1">
      <c r="A1144" s="439" t="s">
        <v>959</v>
      </c>
      <c r="B1144" s="440">
        <v>0</v>
      </c>
      <c r="C1144" s="440">
        <v>0</v>
      </c>
      <c r="D1144" s="440"/>
      <c r="E1144" s="142"/>
      <c r="F1144" s="526"/>
      <c r="G1144" s="142"/>
      <c r="H1144" s="525"/>
    </row>
    <row r="1145" spans="1:8" ht="19.5" customHeight="1">
      <c r="A1145" s="439" t="s">
        <v>960</v>
      </c>
      <c r="B1145" s="440">
        <v>0</v>
      </c>
      <c r="C1145" s="440">
        <v>0</v>
      </c>
      <c r="D1145" s="440"/>
      <c r="E1145" s="142"/>
      <c r="F1145" s="526"/>
      <c r="G1145" s="142"/>
      <c r="H1145" s="525"/>
    </row>
    <row r="1146" spans="1:8" ht="19.5" customHeight="1">
      <c r="A1146" s="439" t="s">
        <v>961</v>
      </c>
      <c r="B1146" s="440">
        <v>0</v>
      </c>
      <c r="C1146" s="440">
        <v>0</v>
      </c>
      <c r="D1146" s="440"/>
      <c r="E1146" s="142"/>
      <c r="F1146" s="526"/>
      <c r="G1146" s="142"/>
      <c r="H1146" s="525"/>
    </row>
    <row r="1147" spans="1:8" ht="19.5" customHeight="1">
      <c r="A1147" s="439" t="s">
        <v>85</v>
      </c>
      <c r="B1147" s="440">
        <v>0</v>
      </c>
      <c r="C1147" s="440">
        <v>0</v>
      </c>
      <c r="D1147" s="440"/>
      <c r="E1147" s="142"/>
      <c r="F1147" s="526"/>
      <c r="G1147" s="142"/>
      <c r="H1147" s="525"/>
    </row>
    <row r="1148" spans="1:8" ht="19.5" customHeight="1">
      <c r="A1148" s="439" t="s">
        <v>962</v>
      </c>
      <c r="B1148" s="440">
        <v>0</v>
      </c>
      <c r="C1148" s="440">
        <v>0</v>
      </c>
      <c r="D1148" s="440"/>
      <c r="E1148" s="142"/>
      <c r="F1148" s="526"/>
      <c r="G1148" s="142"/>
      <c r="H1148" s="525"/>
    </row>
    <row r="1149" spans="1:8" ht="19.5" customHeight="1">
      <c r="A1149" s="439" t="s">
        <v>963</v>
      </c>
      <c r="B1149" s="440">
        <v>0</v>
      </c>
      <c r="C1149" s="440">
        <v>0</v>
      </c>
      <c r="D1149" s="440"/>
      <c r="E1149" s="142"/>
      <c r="F1149" s="526"/>
      <c r="G1149" s="142"/>
      <c r="H1149" s="525"/>
    </row>
    <row r="1150" spans="1:8" ht="19.5" customHeight="1">
      <c r="A1150" s="439" t="s">
        <v>964</v>
      </c>
      <c r="B1150" s="440">
        <v>0</v>
      </c>
      <c r="C1150" s="440">
        <v>0</v>
      </c>
      <c r="D1150" s="440"/>
      <c r="E1150" s="142"/>
      <c r="F1150" s="526"/>
      <c r="G1150" s="142"/>
      <c r="H1150" s="525"/>
    </row>
    <row r="1151" spans="1:8" ht="19.5" customHeight="1">
      <c r="A1151" s="439" t="s">
        <v>965</v>
      </c>
      <c r="B1151" s="440">
        <v>0</v>
      </c>
      <c r="C1151" s="440">
        <v>0</v>
      </c>
      <c r="D1151" s="440"/>
      <c r="E1151" s="142"/>
      <c r="F1151" s="526"/>
      <c r="G1151" s="142"/>
      <c r="H1151" s="525"/>
    </row>
    <row r="1152" spans="1:8" ht="19.5" customHeight="1">
      <c r="A1152" s="439" t="s">
        <v>966</v>
      </c>
      <c r="B1152" s="440">
        <v>0</v>
      </c>
      <c r="C1152" s="440">
        <v>0</v>
      </c>
      <c r="D1152" s="440"/>
      <c r="E1152" s="142"/>
      <c r="F1152" s="526"/>
      <c r="G1152" s="142"/>
      <c r="H1152" s="525"/>
    </row>
    <row r="1153" spans="1:8" ht="19.5" customHeight="1">
      <c r="A1153" s="439" t="s">
        <v>967</v>
      </c>
      <c r="B1153" s="440">
        <v>0</v>
      </c>
      <c r="C1153" s="440">
        <v>0</v>
      </c>
      <c r="D1153" s="440"/>
      <c r="E1153" s="142"/>
      <c r="F1153" s="526"/>
      <c r="G1153" s="142"/>
      <c r="H1153" s="525"/>
    </row>
    <row r="1154" spans="1:8" ht="19.5" customHeight="1">
      <c r="A1154" s="439" t="s">
        <v>968</v>
      </c>
      <c r="B1154" s="440">
        <v>0</v>
      </c>
      <c r="C1154" s="440">
        <v>2</v>
      </c>
      <c r="D1154" s="440">
        <f>SUM(D1155:D1159)</f>
        <v>2</v>
      </c>
      <c r="E1154" s="142">
        <f>D1154/C1154*100</f>
        <v>100</v>
      </c>
      <c r="F1154" s="526">
        <f>SUM(F1155:F1159)</f>
        <v>0</v>
      </c>
      <c r="G1154" s="142"/>
      <c r="H1154" s="525"/>
    </row>
    <row r="1155" spans="1:8" ht="19.5" customHeight="1">
      <c r="A1155" s="439" t="s">
        <v>969</v>
      </c>
      <c r="B1155" s="440">
        <v>0</v>
      </c>
      <c r="C1155" s="440">
        <v>2</v>
      </c>
      <c r="D1155" s="440">
        <v>2</v>
      </c>
      <c r="E1155" s="142">
        <f>D1155/C1155*100</f>
        <v>100</v>
      </c>
      <c r="F1155" s="526"/>
      <c r="G1155" s="142"/>
      <c r="H1155" s="525"/>
    </row>
    <row r="1156" spans="1:8" ht="19.5" customHeight="1">
      <c r="A1156" s="439" t="s">
        <v>970</v>
      </c>
      <c r="B1156" s="440">
        <v>0</v>
      </c>
      <c r="C1156" s="440">
        <v>0</v>
      </c>
      <c r="D1156" s="440"/>
      <c r="E1156" s="142"/>
      <c r="F1156" s="526"/>
      <c r="G1156" s="142"/>
      <c r="H1156" s="525"/>
    </row>
    <row r="1157" spans="1:8" ht="19.5" customHeight="1">
      <c r="A1157" s="439" t="s">
        <v>971</v>
      </c>
      <c r="B1157" s="440">
        <v>0</v>
      </c>
      <c r="C1157" s="440">
        <v>0</v>
      </c>
      <c r="D1157" s="440"/>
      <c r="E1157" s="142"/>
      <c r="F1157" s="526"/>
      <c r="G1157" s="142"/>
      <c r="H1157" s="525"/>
    </row>
    <row r="1158" spans="1:8" ht="19.5" customHeight="1">
      <c r="A1158" s="439" t="s">
        <v>972</v>
      </c>
      <c r="B1158" s="440">
        <v>0</v>
      </c>
      <c r="C1158" s="440">
        <v>0</v>
      </c>
      <c r="D1158" s="440"/>
      <c r="E1158" s="142"/>
      <c r="F1158" s="440"/>
      <c r="G1158" s="142"/>
      <c r="H1158" s="525"/>
    </row>
    <row r="1159" spans="1:8" ht="19.5" customHeight="1">
      <c r="A1159" s="439" t="s">
        <v>973</v>
      </c>
      <c r="B1159" s="440">
        <v>0</v>
      </c>
      <c r="C1159" s="440">
        <v>0</v>
      </c>
      <c r="D1159" s="440"/>
      <c r="E1159" s="142"/>
      <c r="F1159" s="526"/>
      <c r="G1159" s="142"/>
      <c r="H1159" s="525"/>
    </row>
    <row r="1160" spans="1:8" ht="19.5" customHeight="1">
      <c r="A1160" s="439" t="s">
        <v>974</v>
      </c>
      <c r="B1160" s="440">
        <v>0</v>
      </c>
      <c r="C1160" s="440">
        <v>0</v>
      </c>
      <c r="D1160" s="440"/>
      <c r="E1160" s="142"/>
      <c r="F1160" s="526"/>
      <c r="G1160" s="142"/>
      <c r="H1160" s="525"/>
    </row>
    <row r="1161" spans="1:8" ht="19.5" customHeight="1">
      <c r="A1161" s="439" t="s">
        <v>975</v>
      </c>
      <c r="B1161" s="440">
        <v>0</v>
      </c>
      <c r="C1161" s="440">
        <v>0</v>
      </c>
      <c r="D1161" s="440"/>
      <c r="E1161" s="142"/>
      <c r="F1161" s="440"/>
      <c r="G1161" s="142"/>
      <c r="H1161" s="525"/>
    </row>
    <row r="1162" spans="1:8" ht="19.5" customHeight="1">
      <c r="A1162" s="439" t="s">
        <v>976</v>
      </c>
      <c r="B1162" s="440">
        <v>0</v>
      </c>
      <c r="C1162" s="440">
        <v>0</v>
      </c>
      <c r="D1162" s="440"/>
      <c r="E1162" s="142"/>
      <c r="F1162" s="526"/>
      <c r="G1162" s="142"/>
      <c r="H1162" s="525"/>
    </row>
    <row r="1163" spans="1:8" ht="19.5" customHeight="1">
      <c r="A1163" s="439" t="s">
        <v>977</v>
      </c>
      <c r="B1163" s="440">
        <v>0</v>
      </c>
      <c r="C1163" s="440">
        <v>0</v>
      </c>
      <c r="D1163" s="440"/>
      <c r="E1163" s="142"/>
      <c r="F1163" s="526"/>
      <c r="G1163" s="142"/>
      <c r="H1163" s="525"/>
    </row>
    <row r="1164" spans="1:8" ht="19.5" customHeight="1">
      <c r="A1164" s="439" t="s">
        <v>978</v>
      </c>
      <c r="B1164" s="440">
        <v>0</v>
      </c>
      <c r="C1164" s="440">
        <v>0</v>
      </c>
      <c r="D1164" s="440"/>
      <c r="E1164" s="142"/>
      <c r="F1164" s="526"/>
      <c r="G1164" s="142"/>
      <c r="H1164" s="525"/>
    </row>
    <row r="1165" spans="1:8" ht="19.5" customHeight="1">
      <c r="A1165" s="439" t="s">
        <v>979</v>
      </c>
      <c r="B1165" s="440">
        <v>0</v>
      </c>
      <c r="C1165" s="440">
        <v>0</v>
      </c>
      <c r="D1165" s="440"/>
      <c r="E1165" s="142"/>
      <c r="F1165" s="526"/>
      <c r="G1165" s="142"/>
      <c r="H1165" s="525"/>
    </row>
    <row r="1166" spans="1:8" ht="19.5" customHeight="1">
      <c r="A1166" s="439" t="s">
        <v>980</v>
      </c>
      <c r="B1166" s="440">
        <v>0</v>
      </c>
      <c r="C1166" s="440">
        <v>0</v>
      </c>
      <c r="D1166" s="440"/>
      <c r="E1166" s="142"/>
      <c r="F1166" s="526"/>
      <c r="G1166" s="142"/>
      <c r="H1166" s="525"/>
    </row>
    <row r="1167" spans="1:8" ht="19.5" customHeight="1">
      <c r="A1167" s="439" t="s">
        <v>981</v>
      </c>
      <c r="B1167" s="440">
        <v>0</v>
      </c>
      <c r="C1167" s="440">
        <v>0</v>
      </c>
      <c r="D1167" s="440"/>
      <c r="E1167" s="142"/>
      <c r="F1167" s="526"/>
      <c r="G1167" s="142"/>
      <c r="H1167" s="525"/>
    </row>
    <row r="1168" spans="1:8" ht="19.5" customHeight="1">
      <c r="A1168" s="439" t="s">
        <v>982</v>
      </c>
      <c r="B1168" s="440">
        <v>0</v>
      </c>
      <c r="C1168" s="440">
        <v>0</v>
      </c>
      <c r="D1168" s="440"/>
      <c r="E1168" s="142"/>
      <c r="F1168" s="526"/>
      <c r="G1168" s="142"/>
      <c r="H1168" s="525"/>
    </row>
    <row r="1169" spans="1:8" ht="19.5" customHeight="1">
      <c r="A1169" s="439" t="s">
        <v>983</v>
      </c>
      <c r="B1169" s="440">
        <v>0</v>
      </c>
      <c r="C1169" s="440">
        <v>0</v>
      </c>
      <c r="D1169" s="440"/>
      <c r="E1169" s="142"/>
      <c r="F1169" s="526"/>
      <c r="G1169" s="142"/>
      <c r="H1169" s="525"/>
    </row>
    <row r="1170" spans="1:8" ht="19.5" customHeight="1">
      <c r="A1170" s="439" t="s">
        <v>984</v>
      </c>
      <c r="B1170" s="440">
        <v>0</v>
      </c>
      <c r="C1170" s="440">
        <v>0</v>
      </c>
      <c r="D1170" s="440"/>
      <c r="E1170" s="142"/>
      <c r="F1170" s="526"/>
      <c r="G1170" s="142"/>
      <c r="H1170" s="525"/>
    </row>
    <row r="1171" spans="1:8" ht="19.5" customHeight="1">
      <c r="A1171" s="439" t="s">
        <v>985</v>
      </c>
      <c r="B1171" s="440">
        <v>0</v>
      </c>
      <c r="C1171" s="440">
        <v>0</v>
      </c>
      <c r="D1171" s="440"/>
      <c r="E1171" s="142"/>
      <c r="F1171" s="526"/>
      <c r="G1171" s="142"/>
      <c r="H1171" s="525"/>
    </row>
    <row r="1172" spans="1:8" ht="19.5" customHeight="1">
      <c r="A1172" s="439" t="s">
        <v>986</v>
      </c>
      <c r="B1172" s="440">
        <f aca="true" t="shared" si="158" ref="B1172:F1172">B1173+B1185+B1191+B1197+B1205+B1218+B1222+B1228</f>
        <v>750</v>
      </c>
      <c r="C1172" s="440">
        <v>1221</v>
      </c>
      <c r="D1172" s="440">
        <f t="shared" si="158"/>
        <v>5633</v>
      </c>
      <c r="E1172" s="142">
        <f aca="true" t="shared" si="159" ref="E1172:E1175">D1172/C1172*100</f>
        <v>461.34316134316134</v>
      </c>
      <c r="F1172" s="440">
        <f t="shared" si="158"/>
        <v>1740</v>
      </c>
      <c r="G1172" s="142">
        <f aca="true" t="shared" si="160" ref="G1172:G1174">(D1172-F1172)/F1172*100</f>
        <v>223.73563218390805</v>
      </c>
      <c r="H1172" s="525"/>
    </row>
    <row r="1173" spans="1:8" ht="19.5" customHeight="1">
      <c r="A1173" s="439" t="s">
        <v>987</v>
      </c>
      <c r="B1173" s="440">
        <f aca="true" t="shared" si="161" ref="B1173:F1173">SUM(B1174:B1184)</f>
        <v>415</v>
      </c>
      <c r="C1173" s="440">
        <v>421</v>
      </c>
      <c r="D1173" s="440">
        <f t="shared" si="161"/>
        <v>1220</v>
      </c>
      <c r="E1173" s="142">
        <f t="shared" si="159"/>
        <v>289.7862232779097</v>
      </c>
      <c r="F1173" s="440">
        <f t="shared" si="161"/>
        <v>525</v>
      </c>
      <c r="G1173" s="142">
        <f t="shared" si="160"/>
        <v>132.38095238095238</v>
      </c>
      <c r="H1173" s="525"/>
    </row>
    <row r="1174" spans="1:8" ht="19.5" customHeight="1">
      <c r="A1174" s="439" t="s">
        <v>76</v>
      </c>
      <c r="B1174" s="440">
        <v>331</v>
      </c>
      <c r="C1174" s="440">
        <v>331</v>
      </c>
      <c r="D1174" s="440">
        <v>399</v>
      </c>
      <c r="E1174" s="142">
        <f t="shared" si="159"/>
        <v>120.54380664652568</v>
      </c>
      <c r="F1174" s="440">
        <v>465</v>
      </c>
      <c r="G1174" s="142">
        <f t="shared" si="160"/>
        <v>-14.193548387096774</v>
      </c>
      <c r="H1174" s="525"/>
    </row>
    <row r="1175" spans="1:8" ht="19.5" customHeight="1">
      <c r="A1175" s="439" t="s">
        <v>77</v>
      </c>
      <c r="B1175" s="440">
        <v>37</v>
      </c>
      <c r="C1175" s="440">
        <v>43</v>
      </c>
      <c r="D1175" s="440">
        <v>35</v>
      </c>
      <c r="E1175" s="142">
        <f t="shared" si="159"/>
        <v>81.3953488372093</v>
      </c>
      <c r="F1175" s="440"/>
      <c r="G1175" s="142"/>
      <c r="H1175" s="525"/>
    </row>
    <row r="1176" spans="1:8" ht="19.5" customHeight="1">
      <c r="A1176" s="439" t="s">
        <v>78</v>
      </c>
      <c r="B1176" s="440">
        <v>0</v>
      </c>
      <c r="C1176" s="440">
        <v>0</v>
      </c>
      <c r="D1176" s="440"/>
      <c r="E1176" s="142"/>
      <c r="F1176" s="440"/>
      <c r="G1176" s="142"/>
      <c r="H1176" s="525"/>
    </row>
    <row r="1177" spans="1:8" ht="19.5" customHeight="1">
      <c r="A1177" s="439" t="s">
        <v>988</v>
      </c>
      <c r="B1177" s="440">
        <v>10</v>
      </c>
      <c r="C1177" s="440">
        <v>10</v>
      </c>
      <c r="D1177" s="440"/>
      <c r="E1177" s="142">
        <f aca="true" t="shared" si="162" ref="E1177:E1181">D1177/C1177*100</f>
        <v>0</v>
      </c>
      <c r="F1177" s="440"/>
      <c r="G1177" s="142"/>
      <c r="H1177" s="525"/>
    </row>
    <row r="1178" spans="1:8" ht="19.5" customHeight="1">
      <c r="A1178" s="439" t="s">
        <v>989</v>
      </c>
      <c r="B1178" s="440">
        <v>0</v>
      </c>
      <c r="C1178" s="440">
        <v>0</v>
      </c>
      <c r="D1178" s="440"/>
      <c r="E1178" s="142"/>
      <c r="F1178" s="440"/>
      <c r="G1178" s="142"/>
      <c r="H1178" s="525"/>
    </row>
    <row r="1179" spans="1:8" ht="19.5" customHeight="1">
      <c r="A1179" s="439" t="s">
        <v>990</v>
      </c>
      <c r="B1179" s="440">
        <v>17</v>
      </c>
      <c r="C1179" s="440">
        <v>17</v>
      </c>
      <c r="D1179" s="440">
        <v>17</v>
      </c>
      <c r="E1179" s="142">
        <f t="shared" si="162"/>
        <v>100</v>
      </c>
      <c r="F1179" s="440">
        <v>50</v>
      </c>
      <c r="G1179" s="142">
        <f aca="true" t="shared" si="163" ref="G1179:G1181">(D1179-F1179)/F1179*100</f>
        <v>-66</v>
      </c>
      <c r="H1179" s="525"/>
    </row>
    <row r="1180" spans="1:8" ht="19.5" customHeight="1">
      <c r="A1180" s="439" t="s">
        <v>991</v>
      </c>
      <c r="B1180" s="440">
        <v>0</v>
      </c>
      <c r="C1180" s="440">
        <v>0</v>
      </c>
      <c r="D1180" s="440"/>
      <c r="E1180" s="142"/>
      <c r="F1180" s="440">
        <v>1</v>
      </c>
      <c r="G1180" s="142">
        <f t="shared" si="163"/>
        <v>-100</v>
      </c>
      <c r="H1180" s="525"/>
    </row>
    <row r="1181" spans="1:8" ht="19.5" customHeight="1">
      <c r="A1181" s="439" t="s">
        <v>992</v>
      </c>
      <c r="B1181" s="440">
        <v>10</v>
      </c>
      <c r="C1181" s="440">
        <v>10</v>
      </c>
      <c r="D1181" s="440">
        <v>248</v>
      </c>
      <c r="E1181" s="142">
        <f t="shared" si="162"/>
        <v>2480</v>
      </c>
      <c r="F1181" s="440">
        <v>2</v>
      </c>
      <c r="G1181" s="142">
        <f t="shared" si="163"/>
        <v>12300</v>
      </c>
      <c r="H1181" s="525"/>
    </row>
    <row r="1182" spans="1:8" ht="19.5" customHeight="1">
      <c r="A1182" s="439" t="s">
        <v>993</v>
      </c>
      <c r="B1182" s="440">
        <v>0</v>
      </c>
      <c r="C1182" s="440">
        <v>0</v>
      </c>
      <c r="D1182" s="440"/>
      <c r="E1182" s="142"/>
      <c r="F1182" s="440"/>
      <c r="G1182" s="142"/>
      <c r="H1182" s="525"/>
    </row>
    <row r="1183" spans="1:8" ht="19.5" customHeight="1">
      <c r="A1183" s="439" t="s">
        <v>85</v>
      </c>
      <c r="B1183" s="440">
        <v>0</v>
      </c>
      <c r="C1183" s="440">
        <v>0</v>
      </c>
      <c r="D1183" s="440"/>
      <c r="E1183" s="142"/>
      <c r="F1183" s="440"/>
      <c r="G1183" s="142"/>
      <c r="H1183" s="525"/>
    </row>
    <row r="1184" spans="1:8" ht="19.5" customHeight="1">
      <c r="A1184" s="439" t="s">
        <v>994</v>
      </c>
      <c r="B1184" s="440">
        <v>10</v>
      </c>
      <c r="C1184" s="440">
        <v>10</v>
      </c>
      <c r="D1184" s="440">
        <v>521</v>
      </c>
      <c r="E1184" s="142">
        <f aca="true" t="shared" si="164" ref="E1184:E1186">D1184/C1184*100</f>
        <v>5210</v>
      </c>
      <c r="F1184" s="440">
        <v>7</v>
      </c>
      <c r="G1184" s="142">
        <f>(D1184-F1184)/F1184*100</f>
        <v>7342.857142857143</v>
      </c>
      <c r="H1184" s="525"/>
    </row>
    <row r="1185" spans="1:8" ht="19.5" customHeight="1">
      <c r="A1185" s="439" t="s">
        <v>995</v>
      </c>
      <c r="B1185" s="440">
        <f>SUM(B1186:B1189)</f>
        <v>268</v>
      </c>
      <c r="C1185" s="440">
        <v>268</v>
      </c>
      <c r="D1185" s="440">
        <f>SUM(D1186:D1190)</f>
        <v>200</v>
      </c>
      <c r="E1185" s="142">
        <f t="shared" si="164"/>
        <v>74.6268656716418</v>
      </c>
      <c r="F1185" s="440">
        <f>SUM(F1186:F1190)</f>
        <v>50</v>
      </c>
      <c r="G1185" s="142">
        <f>(D1185-F1185)/F1185*100</f>
        <v>300</v>
      </c>
      <c r="H1185" s="525"/>
    </row>
    <row r="1186" spans="1:8" ht="19.5" customHeight="1">
      <c r="A1186" s="439" t="s">
        <v>76</v>
      </c>
      <c r="B1186" s="440">
        <v>1</v>
      </c>
      <c r="C1186" s="440">
        <v>1</v>
      </c>
      <c r="D1186" s="440">
        <v>9</v>
      </c>
      <c r="E1186" s="142">
        <f t="shared" si="164"/>
        <v>900</v>
      </c>
      <c r="F1186" s="526"/>
      <c r="G1186" s="142"/>
      <c r="H1186" s="525"/>
    </row>
    <row r="1187" spans="1:8" ht="19.5" customHeight="1">
      <c r="A1187" s="439" t="s">
        <v>77</v>
      </c>
      <c r="B1187" s="440">
        <v>0</v>
      </c>
      <c r="C1187" s="440">
        <v>0</v>
      </c>
      <c r="D1187" s="440">
        <v>3</v>
      </c>
      <c r="E1187" s="142"/>
      <c r="F1187" s="526"/>
      <c r="G1187" s="142"/>
      <c r="H1187" s="525"/>
    </row>
    <row r="1188" spans="1:8" ht="19.5" customHeight="1">
      <c r="A1188" s="439" t="s">
        <v>78</v>
      </c>
      <c r="B1188" s="440">
        <v>0</v>
      </c>
      <c r="C1188" s="440">
        <v>0</v>
      </c>
      <c r="D1188" s="440"/>
      <c r="E1188" s="142"/>
      <c r="F1188" s="526"/>
      <c r="G1188" s="142"/>
      <c r="H1188" s="525"/>
    </row>
    <row r="1189" spans="1:8" ht="19.5" customHeight="1">
      <c r="A1189" s="439" t="s">
        <v>996</v>
      </c>
      <c r="B1189" s="440">
        <v>267</v>
      </c>
      <c r="C1189" s="440">
        <v>267</v>
      </c>
      <c r="D1189" s="440">
        <v>68</v>
      </c>
      <c r="E1189" s="142">
        <f>D1189/C1189*100</f>
        <v>25.468164794007492</v>
      </c>
      <c r="F1189" s="440"/>
      <c r="G1189" s="142"/>
      <c r="H1189" s="525"/>
    </row>
    <row r="1190" spans="1:8" ht="19.5" customHeight="1">
      <c r="A1190" s="439" t="s">
        <v>997</v>
      </c>
      <c r="B1190" s="440">
        <v>0</v>
      </c>
      <c r="C1190" s="440">
        <v>0</v>
      </c>
      <c r="D1190" s="440">
        <v>120</v>
      </c>
      <c r="E1190" s="142"/>
      <c r="F1190" s="440">
        <v>50</v>
      </c>
      <c r="G1190" s="142">
        <f>(D1190-F1190)/F1190*100</f>
        <v>140</v>
      </c>
      <c r="H1190" s="525"/>
    </row>
    <row r="1191" spans="1:8" ht="19.5" customHeight="1">
      <c r="A1191" s="439" t="s">
        <v>998</v>
      </c>
      <c r="B1191" s="440">
        <v>0</v>
      </c>
      <c r="C1191" s="440">
        <v>0</v>
      </c>
      <c r="D1191" s="440">
        <f>SUM(D1192:D1196)</f>
        <v>15</v>
      </c>
      <c r="E1191" s="142"/>
      <c r="F1191" s="526"/>
      <c r="G1191" s="142"/>
      <c r="H1191" s="525"/>
    </row>
    <row r="1192" spans="1:8" ht="19.5" customHeight="1">
      <c r="A1192" s="439" t="s">
        <v>76</v>
      </c>
      <c r="B1192" s="440">
        <v>0</v>
      </c>
      <c r="C1192" s="440">
        <v>0</v>
      </c>
      <c r="D1192" s="440"/>
      <c r="E1192" s="142"/>
      <c r="F1192" s="526"/>
      <c r="G1192" s="142"/>
      <c r="H1192" s="525"/>
    </row>
    <row r="1193" spans="1:8" ht="19.5" customHeight="1">
      <c r="A1193" s="439" t="s">
        <v>77</v>
      </c>
      <c r="B1193" s="440">
        <v>0</v>
      </c>
      <c r="C1193" s="440">
        <v>0</v>
      </c>
      <c r="D1193" s="440"/>
      <c r="E1193" s="142"/>
      <c r="F1193" s="526"/>
      <c r="G1193" s="142"/>
      <c r="H1193" s="525"/>
    </row>
    <row r="1194" spans="1:8" ht="19.5" customHeight="1">
      <c r="A1194" s="439" t="s">
        <v>78</v>
      </c>
      <c r="B1194" s="440">
        <v>0</v>
      </c>
      <c r="C1194" s="440">
        <v>0</v>
      </c>
      <c r="D1194" s="440"/>
      <c r="E1194" s="142"/>
      <c r="F1194" s="440"/>
      <c r="G1194" s="142"/>
      <c r="H1194" s="525"/>
    </row>
    <row r="1195" spans="1:8" ht="19.5" customHeight="1">
      <c r="A1195" s="439" t="s">
        <v>999</v>
      </c>
      <c r="B1195" s="440">
        <v>0</v>
      </c>
      <c r="C1195" s="440">
        <v>0</v>
      </c>
      <c r="D1195" s="440"/>
      <c r="E1195" s="142"/>
      <c r="F1195" s="526"/>
      <c r="G1195" s="142"/>
      <c r="H1195" s="525"/>
    </row>
    <row r="1196" spans="1:8" ht="19.5" customHeight="1">
      <c r="A1196" s="439" t="s">
        <v>1000</v>
      </c>
      <c r="B1196" s="440">
        <v>0</v>
      </c>
      <c r="C1196" s="440">
        <v>0</v>
      </c>
      <c r="D1196" s="440">
        <v>15</v>
      </c>
      <c r="E1196" s="142"/>
      <c r="F1196" s="526"/>
      <c r="G1196" s="142"/>
      <c r="H1196" s="525"/>
    </row>
    <row r="1197" spans="1:8" ht="19.5" customHeight="1">
      <c r="A1197" s="439" t="s">
        <v>1001</v>
      </c>
      <c r="B1197" s="440">
        <v>0</v>
      </c>
      <c r="C1197" s="440">
        <v>0</v>
      </c>
      <c r="D1197" s="440">
        <f>SUM(D1198:D1204)</f>
        <v>90</v>
      </c>
      <c r="E1197" s="142"/>
      <c r="F1197" s="526"/>
      <c r="G1197" s="142"/>
      <c r="H1197" s="525"/>
    </row>
    <row r="1198" spans="1:8" ht="19.5" customHeight="1">
      <c r="A1198" s="439" t="s">
        <v>76</v>
      </c>
      <c r="B1198" s="440">
        <v>0</v>
      </c>
      <c r="C1198" s="440">
        <v>0</v>
      </c>
      <c r="D1198" s="440"/>
      <c r="E1198" s="142"/>
      <c r="F1198" s="526"/>
      <c r="G1198" s="142"/>
      <c r="H1198" s="525"/>
    </row>
    <row r="1199" spans="1:8" ht="19.5" customHeight="1">
      <c r="A1199" s="439" t="s">
        <v>77</v>
      </c>
      <c r="B1199" s="440">
        <v>0</v>
      </c>
      <c r="C1199" s="440">
        <v>0</v>
      </c>
      <c r="D1199" s="440">
        <v>90</v>
      </c>
      <c r="E1199" s="142"/>
      <c r="F1199" s="526"/>
      <c r="G1199" s="142"/>
      <c r="H1199" s="525"/>
    </row>
    <row r="1200" spans="1:8" ht="19.5" customHeight="1">
      <c r="A1200" s="439" t="s">
        <v>78</v>
      </c>
      <c r="B1200" s="440">
        <v>0</v>
      </c>
      <c r="C1200" s="440">
        <v>0</v>
      </c>
      <c r="D1200" s="440"/>
      <c r="E1200" s="142"/>
      <c r="F1200" s="526"/>
      <c r="G1200" s="142"/>
      <c r="H1200" s="525"/>
    </row>
    <row r="1201" spans="1:8" ht="19.5" customHeight="1">
      <c r="A1201" s="439" t="s">
        <v>1002</v>
      </c>
      <c r="B1201" s="440">
        <v>0</v>
      </c>
      <c r="C1201" s="440">
        <v>0</v>
      </c>
      <c r="D1201" s="440"/>
      <c r="E1201" s="142"/>
      <c r="F1201" s="526"/>
      <c r="G1201" s="142"/>
      <c r="H1201" s="525"/>
    </row>
    <row r="1202" spans="1:8" ht="19.5" customHeight="1">
      <c r="A1202" s="439" t="s">
        <v>1003</v>
      </c>
      <c r="B1202" s="440">
        <v>0</v>
      </c>
      <c r="C1202" s="440">
        <v>0</v>
      </c>
      <c r="D1202" s="440"/>
      <c r="E1202" s="142"/>
      <c r="F1202" s="526"/>
      <c r="G1202" s="142"/>
      <c r="H1202" s="525"/>
    </row>
    <row r="1203" spans="1:8" ht="19.5" customHeight="1">
      <c r="A1203" s="439" t="s">
        <v>85</v>
      </c>
      <c r="B1203" s="440">
        <v>0</v>
      </c>
      <c r="C1203" s="440">
        <v>0</v>
      </c>
      <c r="D1203" s="440"/>
      <c r="E1203" s="142"/>
      <c r="F1203" s="526"/>
      <c r="G1203" s="142"/>
      <c r="H1203" s="525"/>
    </row>
    <row r="1204" spans="1:8" ht="19.5" customHeight="1">
      <c r="A1204" s="439" t="s">
        <v>1004</v>
      </c>
      <c r="B1204" s="440">
        <v>0</v>
      </c>
      <c r="C1204" s="440">
        <v>0</v>
      </c>
      <c r="D1204" s="440"/>
      <c r="E1204" s="142"/>
      <c r="F1204" s="526"/>
      <c r="G1204" s="142"/>
      <c r="H1204" s="525"/>
    </row>
    <row r="1205" spans="1:8" ht="19.5" customHeight="1">
      <c r="A1205" s="439" t="s">
        <v>1005</v>
      </c>
      <c r="B1205" s="440">
        <f aca="true" t="shared" si="165" ref="B1205:F1205">SUM(B1206:B1217)</f>
        <v>67</v>
      </c>
      <c r="C1205" s="440">
        <v>77</v>
      </c>
      <c r="D1205" s="440">
        <f t="shared" si="165"/>
        <v>91</v>
      </c>
      <c r="E1205" s="142">
        <f aca="true" t="shared" si="166" ref="E1205:E1207">D1205/C1205*100</f>
        <v>118.18181818181819</v>
      </c>
      <c r="F1205" s="440">
        <f t="shared" si="165"/>
        <v>90</v>
      </c>
      <c r="G1205" s="142">
        <f>(D1205-F1205)/F1205*100</f>
        <v>1.1111111111111112</v>
      </c>
      <c r="H1205" s="525"/>
    </row>
    <row r="1206" spans="1:8" ht="19.5" customHeight="1">
      <c r="A1206" s="439" t="s">
        <v>76</v>
      </c>
      <c r="B1206" s="440">
        <v>52</v>
      </c>
      <c r="C1206" s="440">
        <v>52</v>
      </c>
      <c r="D1206" s="440">
        <v>68</v>
      </c>
      <c r="E1206" s="142">
        <f t="shared" si="166"/>
        <v>130.76923076923077</v>
      </c>
      <c r="F1206" s="440">
        <v>75</v>
      </c>
      <c r="G1206" s="142">
        <f>(D1206-F1206)/F1206*100</f>
        <v>-9.333333333333334</v>
      </c>
      <c r="H1206" s="525"/>
    </row>
    <row r="1207" spans="1:8" ht="19.5" customHeight="1">
      <c r="A1207" s="439" t="s">
        <v>77</v>
      </c>
      <c r="B1207" s="440">
        <v>6</v>
      </c>
      <c r="C1207" s="440">
        <v>6</v>
      </c>
      <c r="D1207" s="440">
        <v>14</v>
      </c>
      <c r="E1207" s="142">
        <f t="shared" si="166"/>
        <v>233.33333333333334</v>
      </c>
      <c r="F1207" s="526"/>
      <c r="G1207" s="142"/>
      <c r="H1207" s="525"/>
    </row>
    <row r="1208" spans="1:8" ht="19.5" customHeight="1">
      <c r="A1208" s="439" t="s">
        <v>78</v>
      </c>
      <c r="B1208" s="440">
        <v>0</v>
      </c>
      <c r="C1208" s="440">
        <v>0</v>
      </c>
      <c r="D1208" s="440"/>
      <c r="E1208" s="142"/>
      <c r="F1208" s="526"/>
      <c r="G1208" s="142"/>
      <c r="H1208" s="525"/>
    </row>
    <row r="1209" spans="1:8" ht="19.5" customHeight="1">
      <c r="A1209" s="439" t="s">
        <v>1006</v>
      </c>
      <c r="B1209" s="440">
        <v>3</v>
      </c>
      <c r="C1209" s="440">
        <v>13</v>
      </c>
      <c r="D1209" s="440">
        <v>3</v>
      </c>
      <c r="E1209" s="142">
        <f>D1209/C1209*100</f>
        <v>23.076923076923077</v>
      </c>
      <c r="F1209" s="440"/>
      <c r="G1209" s="142"/>
      <c r="H1209" s="525"/>
    </row>
    <row r="1210" spans="1:8" ht="19.5" customHeight="1">
      <c r="A1210" s="439" t="s">
        <v>1007</v>
      </c>
      <c r="B1210" s="440">
        <v>0</v>
      </c>
      <c r="C1210" s="440">
        <v>0</v>
      </c>
      <c r="D1210" s="440"/>
      <c r="E1210" s="142"/>
      <c r="F1210" s="440"/>
      <c r="G1210" s="142"/>
      <c r="H1210" s="525"/>
    </row>
    <row r="1211" spans="1:8" ht="19.5" customHeight="1">
      <c r="A1211" s="439" t="s">
        <v>1008</v>
      </c>
      <c r="B1211" s="440">
        <v>0</v>
      </c>
      <c r="C1211" s="440">
        <v>0</v>
      </c>
      <c r="D1211" s="440"/>
      <c r="E1211" s="142"/>
      <c r="F1211" s="440"/>
      <c r="G1211" s="142"/>
      <c r="H1211" s="525"/>
    </row>
    <row r="1212" spans="1:8" ht="19.5" customHeight="1">
      <c r="A1212" s="439" t="s">
        <v>1009</v>
      </c>
      <c r="B1212" s="440">
        <v>0</v>
      </c>
      <c r="C1212" s="440">
        <v>0</v>
      </c>
      <c r="D1212" s="440"/>
      <c r="E1212" s="142"/>
      <c r="F1212" s="440"/>
      <c r="G1212" s="142"/>
      <c r="H1212" s="525"/>
    </row>
    <row r="1213" spans="1:8" ht="19.5" customHeight="1">
      <c r="A1213" s="439" t="s">
        <v>1010</v>
      </c>
      <c r="B1213" s="440">
        <v>0</v>
      </c>
      <c r="C1213" s="440">
        <v>0</v>
      </c>
      <c r="D1213" s="440"/>
      <c r="E1213" s="142"/>
      <c r="F1213" s="440"/>
      <c r="G1213" s="142"/>
      <c r="H1213" s="525"/>
    </row>
    <row r="1214" spans="1:8" ht="19.5" customHeight="1">
      <c r="A1214" s="439" t="s">
        <v>1011</v>
      </c>
      <c r="B1214" s="440">
        <v>2</v>
      </c>
      <c r="C1214" s="440">
        <v>2</v>
      </c>
      <c r="D1214" s="440">
        <v>2</v>
      </c>
      <c r="E1214" s="142">
        <f aca="true" t="shared" si="167" ref="E1214:E1219">D1214/C1214*100</f>
        <v>100</v>
      </c>
      <c r="F1214" s="440"/>
      <c r="G1214" s="142"/>
      <c r="H1214" s="525"/>
    </row>
    <row r="1215" spans="1:8" ht="19.5" customHeight="1">
      <c r="A1215" s="439" t="s">
        <v>1012</v>
      </c>
      <c r="B1215" s="440">
        <v>0</v>
      </c>
      <c r="C1215" s="440">
        <v>0</v>
      </c>
      <c r="D1215" s="440"/>
      <c r="E1215" s="142"/>
      <c r="F1215" s="440"/>
      <c r="G1215" s="142"/>
      <c r="H1215" s="525"/>
    </row>
    <row r="1216" spans="1:8" ht="19.5" customHeight="1">
      <c r="A1216" s="439" t="s">
        <v>1013</v>
      </c>
      <c r="B1216" s="440">
        <v>0</v>
      </c>
      <c r="C1216" s="440">
        <v>0</v>
      </c>
      <c r="D1216" s="440"/>
      <c r="E1216" s="142"/>
      <c r="F1216" s="440">
        <v>15</v>
      </c>
      <c r="G1216" s="142">
        <f aca="true" t="shared" si="168" ref="G1216:G1219">(D1216-F1216)/F1216*100</f>
        <v>-100</v>
      </c>
      <c r="H1216" s="525"/>
    </row>
    <row r="1217" spans="1:8" ht="19.5" customHeight="1">
      <c r="A1217" s="439" t="s">
        <v>1014</v>
      </c>
      <c r="B1217" s="440">
        <v>4</v>
      </c>
      <c r="C1217" s="440">
        <v>4</v>
      </c>
      <c r="D1217" s="440">
        <v>4</v>
      </c>
      <c r="E1217" s="142">
        <f t="shared" si="167"/>
        <v>100</v>
      </c>
      <c r="F1217" s="440"/>
      <c r="G1217" s="142"/>
      <c r="H1217" s="525"/>
    </row>
    <row r="1218" spans="1:8" ht="19.5" customHeight="1">
      <c r="A1218" s="439" t="s">
        <v>1015</v>
      </c>
      <c r="B1218" s="440">
        <v>0</v>
      </c>
      <c r="C1218" s="440">
        <v>155</v>
      </c>
      <c r="D1218" s="440">
        <f>SUM(D1219:D1221)</f>
        <v>2139</v>
      </c>
      <c r="E1218" s="142">
        <f t="shared" si="167"/>
        <v>1380</v>
      </c>
      <c r="F1218" s="440">
        <f>SUM(F1219:F1221)</f>
        <v>745</v>
      </c>
      <c r="G1218" s="142">
        <f t="shared" si="168"/>
        <v>187.11409395973155</v>
      </c>
      <c r="H1218" s="525"/>
    </row>
    <row r="1219" spans="1:8" ht="19.5" customHeight="1">
      <c r="A1219" s="439" t="s">
        <v>1016</v>
      </c>
      <c r="B1219" s="440">
        <v>0</v>
      </c>
      <c r="C1219" s="440">
        <v>155</v>
      </c>
      <c r="D1219" s="440"/>
      <c r="E1219" s="142">
        <f t="shared" si="167"/>
        <v>0</v>
      </c>
      <c r="F1219" s="440">
        <v>745</v>
      </c>
      <c r="G1219" s="142">
        <f t="shared" si="168"/>
        <v>-100</v>
      </c>
      <c r="H1219" s="525"/>
    </row>
    <row r="1220" spans="1:8" ht="19.5" customHeight="1">
      <c r="A1220" s="439" t="s">
        <v>1017</v>
      </c>
      <c r="B1220" s="440">
        <v>0</v>
      </c>
      <c r="C1220" s="440">
        <v>0</v>
      </c>
      <c r="D1220" s="440"/>
      <c r="E1220" s="142"/>
      <c r="F1220" s="526"/>
      <c r="G1220" s="142"/>
      <c r="H1220" s="525"/>
    </row>
    <row r="1221" spans="1:8" ht="19.5" customHeight="1">
      <c r="A1221" s="439" t="s">
        <v>1018</v>
      </c>
      <c r="B1221" s="440">
        <v>0</v>
      </c>
      <c r="C1221" s="440">
        <v>0</v>
      </c>
      <c r="D1221" s="440">
        <v>2139</v>
      </c>
      <c r="E1221" s="142"/>
      <c r="F1221" s="440"/>
      <c r="G1221" s="142"/>
      <c r="H1221" s="525"/>
    </row>
    <row r="1222" spans="1:8" ht="19.5" customHeight="1">
      <c r="A1222" s="439" t="s">
        <v>1019</v>
      </c>
      <c r="B1222" s="440">
        <v>0</v>
      </c>
      <c r="C1222" s="440">
        <v>0</v>
      </c>
      <c r="D1222" s="440">
        <f>SUM(D1223:D1227)</f>
        <v>1698</v>
      </c>
      <c r="E1222" s="142"/>
      <c r="F1222" s="440"/>
      <c r="G1222" s="142"/>
      <c r="H1222" s="525"/>
    </row>
    <row r="1223" spans="1:8" ht="19.5" customHeight="1">
      <c r="A1223" s="439" t="s">
        <v>1020</v>
      </c>
      <c r="B1223" s="440">
        <v>0</v>
      </c>
      <c r="C1223" s="440">
        <v>0</v>
      </c>
      <c r="D1223" s="440">
        <v>1410</v>
      </c>
      <c r="E1223" s="142"/>
      <c r="F1223" s="440"/>
      <c r="G1223" s="142"/>
      <c r="H1223" s="525"/>
    </row>
    <row r="1224" spans="1:8" ht="19.5" customHeight="1">
      <c r="A1224" s="439" t="s">
        <v>1021</v>
      </c>
      <c r="B1224" s="440">
        <v>0</v>
      </c>
      <c r="C1224" s="440">
        <v>0</v>
      </c>
      <c r="D1224" s="440"/>
      <c r="E1224" s="142"/>
      <c r="F1224" s="440"/>
      <c r="G1224" s="142"/>
      <c r="H1224" s="525"/>
    </row>
    <row r="1225" spans="1:8" ht="19.5" customHeight="1">
      <c r="A1225" s="439" t="s">
        <v>1022</v>
      </c>
      <c r="B1225" s="440">
        <v>0</v>
      </c>
      <c r="C1225" s="440">
        <v>0</v>
      </c>
      <c r="D1225" s="440"/>
      <c r="E1225" s="142"/>
      <c r="F1225" s="440"/>
      <c r="G1225" s="142"/>
      <c r="H1225" s="525"/>
    </row>
    <row r="1226" spans="1:8" ht="19.5" customHeight="1">
      <c r="A1226" s="439" t="s">
        <v>1023</v>
      </c>
      <c r="B1226" s="440">
        <v>0</v>
      </c>
      <c r="C1226" s="440">
        <v>0</v>
      </c>
      <c r="D1226" s="440"/>
      <c r="E1226" s="142"/>
      <c r="F1226" s="440"/>
      <c r="G1226" s="142"/>
      <c r="H1226" s="525"/>
    </row>
    <row r="1227" spans="1:8" ht="19.5" customHeight="1">
      <c r="A1227" s="439" t="s">
        <v>1024</v>
      </c>
      <c r="B1227" s="440">
        <v>0</v>
      </c>
      <c r="C1227" s="440">
        <v>0</v>
      </c>
      <c r="D1227" s="440">
        <v>288</v>
      </c>
      <c r="E1227" s="142"/>
      <c r="F1227" s="526"/>
      <c r="G1227" s="142"/>
      <c r="H1227" s="525"/>
    </row>
    <row r="1228" spans="1:8" ht="19.5" customHeight="1">
      <c r="A1228" s="439" t="s">
        <v>1025</v>
      </c>
      <c r="B1228" s="440">
        <v>0</v>
      </c>
      <c r="C1228" s="440">
        <v>300</v>
      </c>
      <c r="D1228" s="440">
        <f>D1229</f>
        <v>180</v>
      </c>
      <c r="E1228" s="142">
        <f aca="true" t="shared" si="169" ref="E1228:E1232">D1228/C1228*100</f>
        <v>60</v>
      </c>
      <c r="F1228" s="440">
        <f>F1229</f>
        <v>330</v>
      </c>
      <c r="G1228" s="142">
        <f aca="true" t="shared" si="170" ref="G1228:G1232">(D1228-F1228)/F1228*100</f>
        <v>-45.45454545454545</v>
      </c>
      <c r="H1228" s="525"/>
    </row>
    <row r="1229" spans="1:8" ht="19.5" customHeight="1">
      <c r="A1229" s="439" t="s">
        <v>1026</v>
      </c>
      <c r="B1229" s="440">
        <v>0</v>
      </c>
      <c r="C1229" s="440">
        <v>300</v>
      </c>
      <c r="D1229" s="440">
        <v>180</v>
      </c>
      <c r="E1229" s="142">
        <f t="shared" si="169"/>
        <v>60</v>
      </c>
      <c r="F1229" s="440">
        <v>330</v>
      </c>
      <c r="G1229" s="142">
        <f t="shared" si="170"/>
        <v>-45.45454545454545</v>
      </c>
      <c r="H1229" s="525"/>
    </row>
    <row r="1230" spans="1:8" ht="19.5" customHeight="1">
      <c r="A1230" s="439" t="s">
        <v>1027</v>
      </c>
      <c r="B1230" s="440">
        <v>1200</v>
      </c>
      <c r="C1230" s="440">
        <v>0</v>
      </c>
      <c r="D1230" s="440"/>
      <c r="E1230" s="142"/>
      <c r="F1230" s="440"/>
      <c r="G1230" s="142"/>
      <c r="H1230" s="525"/>
    </row>
    <row r="1231" spans="1:8" ht="19.5" customHeight="1">
      <c r="A1231" s="439" t="s">
        <v>1028</v>
      </c>
      <c r="B1231" s="440">
        <v>1200</v>
      </c>
      <c r="C1231" s="440">
        <v>0</v>
      </c>
      <c r="D1231" s="440"/>
      <c r="E1231" s="142"/>
      <c r="F1231" s="526"/>
      <c r="G1231" s="142"/>
      <c r="H1231" s="525"/>
    </row>
    <row r="1232" spans="1:8" ht="19.5" customHeight="1">
      <c r="A1232" s="439" t="s">
        <v>1029</v>
      </c>
      <c r="B1232" s="440">
        <v>0</v>
      </c>
      <c r="C1232" s="440">
        <v>50</v>
      </c>
      <c r="D1232" s="440">
        <f>D1233+D1235</f>
        <v>50</v>
      </c>
      <c r="E1232" s="142">
        <f t="shared" si="169"/>
        <v>100</v>
      </c>
      <c r="F1232" s="440">
        <f>F1233+F1235</f>
        <v>755</v>
      </c>
      <c r="G1232" s="142">
        <f t="shared" si="170"/>
        <v>-93.37748344370861</v>
      </c>
      <c r="H1232" s="525"/>
    </row>
    <row r="1233" spans="1:8" ht="19.5" customHeight="1">
      <c r="A1233" s="439" t="s">
        <v>1030</v>
      </c>
      <c r="B1233" s="440">
        <v>0</v>
      </c>
      <c r="C1233" s="440">
        <v>0</v>
      </c>
      <c r="D1233" s="440"/>
      <c r="E1233" s="142"/>
      <c r="F1233" s="440"/>
      <c r="G1233" s="142"/>
      <c r="H1233" s="525"/>
    </row>
    <row r="1234" spans="1:8" ht="19.5" customHeight="1">
      <c r="A1234" s="439" t="s">
        <v>1031</v>
      </c>
      <c r="B1234" s="440">
        <v>0</v>
      </c>
      <c r="C1234" s="440">
        <v>0</v>
      </c>
      <c r="D1234" s="440"/>
      <c r="E1234" s="142"/>
      <c r="F1234" s="440"/>
      <c r="G1234" s="142"/>
      <c r="H1234" s="525"/>
    </row>
    <row r="1235" spans="1:8" ht="19.5" customHeight="1">
      <c r="A1235" s="439" t="s">
        <v>1032</v>
      </c>
      <c r="B1235" s="440">
        <v>0</v>
      </c>
      <c r="C1235" s="440">
        <v>50</v>
      </c>
      <c r="D1235" s="440">
        <f>D1236</f>
        <v>50</v>
      </c>
      <c r="E1235" s="142">
        <f aca="true" t="shared" si="171" ref="E1235:E1238">D1235/C1235*100</f>
        <v>100</v>
      </c>
      <c r="F1235" s="440">
        <f aca="true" t="shared" si="172" ref="F1235:F1238">F1236</f>
        <v>755</v>
      </c>
      <c r="G1235" s="142">
        <f aca="true" t="shared" si="173" ref="G1235:G1239">(D1235-F1235)/F1235*100</f>
        <v>-93.37748344370861</v>
      </c>
      <c r="H1235" s="525"/>
    </row>
    <row r="1236" spans="1:8" ht="19.5" customHeight="1">
      <c r="A1236" s="439" t="s">
        <v>1033</v>
      </c>
      <c r="B1236" s="440">
        <v>0</v>
      </c>
      <c r="C1236" s="440">
        <v>50</v>
      </c>
      <c r="D1236" s="440">
        <v>50</v>
      </c>
      <c r="E1236" s="142">
        <f t="shared" si="171"/>
        <v>100</v>
      </c>
      <c r="F1236" s="440">
        <v>755</v>
      </c>
      <c r="G1236" s="142">
        <f t="shared" si="173"/>
        <v>-93.37748344370861</v>
      </c>
      <c r="H1236" s="525"/>
    </row>
    <row r="1237" spans="1:8" ht="19.5" customHeight="1">
      <c r="A1237" s="439" t="s">
        <v>1034</v>
      </c>
      <c r="B1237" s="440">
        <f>B1238</f>
        <v>7087</v>
      </c>
      <c r="C1237" s="440">
        <v>7087</v>
      </c>
      <c r="D1237" s="440">
        <f>D1238</f>
        <v>6486</v>
      </c>
      <c r="E1237" s="142">
        <f t="shared" si="171"/>
        <v>91.51968392831947</v>
      </c>
      <c r="F1237" s="440">
        <f t="shared" si="172"/>
        <v>5984</v>
      </c>
      <c r="G1237" s="142">
        <f t="shared" si="173"/>
        <v>8.38903743315508</v>
      </c>
      <c r="H1237" s="525"/>
    </row>
    <row r="1238" spans="1:8" ht="19.5" customHeight="1">
      <c r="A1238" s="439" t="s">
        <v>1035</v>
      </c>
      <c r="B1238" s="440">
        <v>7087</v>
      </c>
      <c r="C1238" s="440">
        <v>7087</v>
      </c>
      <c r="D1238" s="440">
        <f>D1240+D1239</f>
        <v>6486</v>
      </c>
      <c r="E1238" s="142">
        <f t="shared" si="171"/>
        <v>91.51968392831947</v>
      </c>
      <c r="F1238" s="440">
        <f t="shared" si="172"/>
        <v>5984</v>
      </c>
      <c r="G1238" s="142">
        <f t="shared" si="173"/>
        <v>8.38903743315508</v>
      </c>
      <c r="H1238" s="525"/>
    </row>
    <row r="1239" spans="1:8" ht="19.5" customHeight="1">
      <c r="A1239" s="439" t="s">
        <v>1036</v>
      </c>
      <c r="B1239" s="440">
        <v>0</v>
      </c>
      <c r="C1239" s="440">
        <v>0</v>
      </c>
      <c r="D1239" s="440">
        <v>6486</v>
      </c>
      <c r="E1239" s="142"/>
      <c r="F1239" s="440">
        <v>5984</v>
      </c>
      <c r="G1239" s="142">
        <f t="shared" si="173"/>
        <v>8.38903743315508</v>
      </c>
      <c r="H1239" s="525"/>
    </row>
    <row r="1240" spans="1:8" ht="19.5" customHeight="1">
      <c r="A1240" s="439" t="s">
        <v>1037</v>
      </c>
      <c r="B1240" s="440">
        <v>7087</v>
      </c>
      <c r="C1240" s="440">
        <v>7087</v>
      </c>
      <c r="D1240" s="440"/>
      <c r="E1240" s="142">
        <f aca="true" t="shared" si="174" ref="E1240:E1248">D1240/C1240*100</f>
        <v>0</v>
      </c>
      <c r="F1240" s="440"/>
      <c r="G1240" s="142"/>
      <c r="H1240" s="525"/>
    </row>
    <row r="1241" spans="1:8" ht="19.5" customHeight="1">
      <c r="A1241" s="439" t="s">
        <v>1038</v>
      </c>
      <c r="B1241" s="440">
        <v>0</v>
      </c>
      <c r="C1241" s="440">
        <v>0</v>
      </c>
      <c r="D1241" s="440">
        <f>D1243+D1242</f>
        <v>29</v>
      </c>
      <c r="E1241" s="142"/>
      <c r="F1241" s="440">
        <f>F1242</f>
        <v>45</v>
      </c>
      <c r="G1241" s="142">
        <f aca="true" t="shared" si="175" ref="G1241:G1251">(D1241-F1241)/F1241*100</f>
        <v>-35.55555555555556</v>
      </c>
      <c r="H1241" s="525"/>
    </row>
    <row r="1242" spans="1:8" ht="19.5" customHeight="1">
      <c r="A1242" s="439" t="s">
        <v>1039</v>
      </c>
      <c r="B1242" s="440">
        <v>0</v>
      </c>
      <c r="C1242" s="440">
        <v>0</v>
      </c>
      <c r="D1242" s="440"/>
      <c r="E1242" s="142"/>
      <c r="F1242" s="440">
        <v>45</v>
      </c>
      <c r="G1242" s="142">
        <f t="shared" si="175"/>
        <v>-100</v>
      </c>
      <c r="H1242" s="525"/>
    </row>
    <row r="1243" spans="1:8" ht="19.5" customHeight="1">
      <c r="A1243" s="439" t="s">
        <v>1039</v>
      </c>
      <c r="B1243" s="440">
        <v>0</v>
      </c>
      <c r="C1243" s="440">
        <v>0</v>
      </c>
      <c r="D1243" s="440">
        <v>29</v>
      </c>
      <c r="E1243" s="142"/>
      <c r="F1243" s="526"/>
      <c r="G1243" s="142"/>
      <c r="H1243" s="525"/>
    </row>
    <row r="1244" spans="1:8" s="477" customFormat="1" ht="19.5" customHeight="1">
      <c r="A1244" s="452" t="s">
        <v>1040</v>
      </c>
      <c r="B1244" s="453">
        <f aca="true" t="shared" si="176" ref="B1244:F1244">B1241+B1237+B1232+B1230+B1172+B1119+B1101+B1059+B1058+B1029+B1009+B943+B897+B779+B756+B678+B607+B487+B431+B375+B320+B260+B241+B222+B5</f>
        <v>118395</v>
      </c>
      <c r="C1244" s="453">
        <f t="shared" si="176"/>
        <v>195209</v>
      </c>
      <c r="D1244" s="453">
        <f>D5+D222+D241+D260+D320+D375+D431+D487+D607+D678+D756+D779+D897+D943+D1009+D1029+D1059+D1101+D1119+D1172+D1230+D1232+D1237+D1241</f>
        <v>216106</v>
      </c>
      <c r="E1244" s="147">
        <f t="shared" si="174"/>
        <v>110.7049367600879</v>
      </c>
      <c r="F1244" s="453">
        <f t="shared" si="176"/>
        <v>181455</v>
      </c>
      <c r="G1244" s="147">
        <f t="shared" si="175"/>
        <v>19.096194648811</v>
      </c>
      <c r="H1244" s="527"/>
    </row>
    <row r="1245" spans="1:8" ht="19.5" customHeight="1">
      <c r="A1245" s="445" t="s">
        <v>1041</v>
      </c>
      <c r="B1245" s="440">
        <v>1429</v>
      </c>
      <c r="C1245" s="440">
        <v>1429</v>
      </c>
      <c r="D1245" s="440">
        <f>SUM(D1246:D1247)</f>
        <v>767</v>
      </c>
      <c r="E1245" s="142">
        <f t="shared" si="174"/>
        <v>53.67389783065081</v>
      </c>
      <c r="F1245" s="440">
        <f>SUM(F1246:F1247)</f>
        <v>1321</v>
      </c>
      <c r="G1245" s="142">
        <f t="shared" si="175"/>
        <v>-41.93792581377744</v>
      </c>
      <c r="H1245" s="525"/>
    </row>
    <row r="1246" spans="1:8" ht="19.5" customHeight="1">
      <c r="A1246" s="445" t="s">
        <v>1042</v>
      </c>
      <c r="B1246" s="440">
        <v>2</v>
      </c>
      <c r="C1246" s="440">
        <v>2</v>
      </c>
      <c r="D1246" s="440">
        <v>2</v>
      </c>
      <c r="E1246" s="142">
        <f t="shared" si="174"/>
        <v>100</v>
      </c>
      <c r="F1246" s="440">
        <v>2</v>
      </c>
      <c r="G1246" s="142">
        <f t="shared" si="175"/>
        <v>0</v>
      </c>
      <c r="H1246" s="525"/>
    </row>
    <row r="1247" spans="1:8" s="477" customFormat="1" ht="19.5" customHeight="1">
      <c r="A1247" s="445" t="s">
        <v>1043</v>
      </c>
      <c r="B1247" s="440">
        <v>1427</v>
      </c>
      <c r="C1247" s="440">
        <v>1427</v>
      </c>
      <c r="D1247" s="440">
        <v>765</v>
      </c>
      <c r="E1247" s="142">
        <f t="shared" si="174"/>
        <v>53.60896986685354</v>
      </c>
      <c r="F1247" s="440">
        <v>1319</v>
      </c>
      <c r="G1247" s="142">
        <f t="shared" si="175"/>
        <v>-42.00151630022744</v>
      </c>
      <c r="H1247" s="527"/>
    </row>
    <row r="1248" spans="1:8" ht="19.5" customHeight="1">
      <c r="A1248" s="445" t="s">
        <v>1044</v>
      </c>
      <c r="B1248" s="440">
        <v>0</v>
      </c>
      <c r="C1248" s="440">
        <v>16523</v>
      </c>
      <c r="D1248" s="440">
        <v>20913</v>
      </c>
      <c r="E1248" s="142">
        <f t="shared" si="174"/>
        <v>126.56902499546088</v>
      </c>
      <c r="F1248" s="440">
        <v>31930</v>
      </c>
      <c r="G1248" s="142">
        <f t="shared" si="175"/>
        <v>-34.50360162856248</v>
      </c>
      <c r="H1248" s="525"/>
    </row>
    <row r="1249" spans="1:8" ht="19.5" customHeight="1">
      <c r="A1249" s="445" t="s">
        <v>1045</v>
      </c>
      <c r="B1249" s="440">
        <v>148</v>
      </c>
      <c r="C1249" s="440">
        <v>0</v>
      </c>
      <c r="D1249" s="440">
        <v>630</v>
      </c>
      <c r="E1249" s="142"/>
      <c r="F1249" s="440">
        <v>148</v>
      </c>
      <c r="G1249" s="142">
        <f t="shared" si="175"/>
        <v>325.6756756756757</v>
      </c>
      <c r="H1249" s="525"/>
    </row>
    <row r="1250" spans="1:8" ht="19.5" customHeight="1">
      <c r="A1250" s="445" t="s">
        <v>1046</v>
      </c>
      <c r="B1250" s="440"/>
      <c r="C1250" s="440"/>
      <c r="D1250" s="440"/>
      <c r="E1250" s="142"/>
      <c r="F1250" s="440">
        <v>391</v>
      </c>
      <c r="G1250" s="142">
        <f t="shared" si="175"/>
        <v>-100</v>
      </c>
      <c r="H1250" s="525"/>
    </row>
    <row r="1251" spans="1:8" s="477" customFormat="1" ht="19.5" customHeight="1">
      <c r="A1251" s="452" t="s">
        <v>1047</v>
      </c>
      <c r="B1251" s="453">
        <f aca="true" t="shared" si="177" ref="B1251:F1251">B1249+B1248+B1245+B1244+B1250</f>
        <v>119972</v>
      </c>
      <c r="C1251" s="453">
        <f t="shared" si="177"/>
        <v>213161</v>
      </c>
      <c r="D1251" s="453">
        <f>D1244+D1245+D1248+D1249+D1250</f>
        <v>238416</v>
      </c>
      <c r="E1251" s="147">
        <f>D1251/C1251*100</f>
        <v>111.84785209301889</v>
      </c>
      <c r="F1251" s="453">
        <f t="shared" si="177"/>
        <v>215245</v>
      </c>
      <c r="G1251" s="147">
        <f t="shared" si="175"/>
        <v>10.764942275081884</v>
      </c>
      <c r="H1251" s="527"/>
    </row>
  </sheetData>
  <sheetProtection formatCells="0" formatColumns="0" formatRows="0" insertColumns="0" insertRows="0" insertHyperlinks="0" deleteColumns="0" deleteRows="0" sort="0" autoFilter="0" pivotTables="0"/>
  <mergeCells count="2">
    <mergeCell ref="A2:H2"/>
    <mergeCell ref="G3:H3"/>
  </mergeCells>
  <printOptions horizontalCentered="1"/>
  <pageMargins left="0.39" right="0.39" top="0.71" bottom="0.71" header="0.2" footer="0.39"/>
  <pageSetup fitToHeight="2" horizontalDpi="600" verticalDpi="600" orientation="portrait" paperSize="9" scale="7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9"/>
  <sheetViews>
    <sheetView showGridLines="0" showZeros="0" workbookViewId="0" topLeftCell="A83">
      <selection activeCell="D84" sqref="D84"/>
    </sheetView>
  </sheetViews>
  <sheetFormatPr defaultColWidth="9.00390625" defaultRowHeight="14.25"/>
  <cols>
    <col min="1" max="1" width="39.75390625" style="479" customWidth="1"/>
    <col min="2" max="2" width="10.625" style="480" customWidth="1"/>
    <col min="3" max="3" width="40.625" style="480" customWidth="1"/>
    <col min="4" max="4" width="10.625" style="480" customWidth="1"/>
    <col min="5" max="16384" width="9.00390625" style="479" customWidth="1"/>
  </cols>
  <sheetData>
    <row r="1" spans="1:2" ht="33.75" customHeight="1">
      <c r="A1" s="481" t="s">
        <v>1048</v>
      </c>
      <c r="B1" s="482"/>
    </row>
    <row r="2" spans="1:4" ht="33.75" customHeight="1">
      <c r="A2" s="483" t="s">
        <v>1049</v>
      </c>
      <c r="B2" s="483"/>
      <c r="C2" s="483"/>
      <c r="D2" s="483"/>
    </row>
    <row r="3" spans="1:4" ht="15" customHeight="1">
      <c r="A3" s="484"/>
      <c r="B3" s="485"/>
      <c r="C3" s="486"/>
      <c r="D3" s="487" t="s">
        <v>34</v>
      </c>
    </row>
    <row r="4" spans="1:4" s="474" customFormat="1" ht="18" customHeight="1">
      <c r="A4" s="488" t="s">
        <v>1050</v>
      </c>
      <c r="B4" s="489" t="s">
        <v>1051</v>
      </c>
      <c r="C4" s="490" t="s">
        <v>1052</v>
      </c>
      <c r="D4" s="489" t="s">
        <v>1051</v>
      </c>
    </row>
    <row r="5" spans="1:4" s="475" customFormat="1" ht="18" customHeight="1">
      <c r="A5" s="491" t="s">
        <v>1053</v>
      </c>
      <c r="B5" s="492">
        <v>26808</v>
      </c>
      <c r="C5" s="491" t="s">
        <v>1054</v>
      </c>
      <c r="D5" s="492">
        <v>216106</v>
      </c>
    </row>
    <row r="6" spans="1:4" s="475" customFormat="1" ht="18" customHeight="1">
      <c r="A6" s="491" t="s">
        <v>1055</v>
      </c>
      <c r="B6" s="492">
        <f>B7+B14+B50</f>
        <v>180346</v>
      </c>
      <c r="C6" s="491" t="s">
        <v>1056</v>
      </c>
      <c r="D6" s="492">
        <v>0</v>
      </c>
    </row>
    <row r="7" spans="1:4" s="475" customFormat="1" ht="18" customHeight="1">
      <c r="A7" s="491" t="s">
        <v>1057</v>
      </c>
      <c r="B7" s="492">
        <f>SUM(B8:B13)</f>
        <v>2587</v>
      </c>
      <c r="C7" s="491" t="s">
        <v>1058</v>
      </c>
      <c r="D7" s="492">
        <v>0</v>
      </c>
    </row>
    <row r="8" spans="1:6" s="474" customFormat="1" ht="18" customHeight="1">
      <c r="A8" s="302" t="s">
        <v>1059</v>
      </c>
      <c r="B8" s="493">
        <v>183</v>
      </c>
      <c r="C8" s="302" t="s">
        <v>1060</v>
      </c>
      <c r="D8" s="493">
        <v>0</v>
      </c>
      <c r="F8" s="498"/>
    </row>
    <row r="9" spans="1:6" s="474" customFormat="1" ht="18" customHeight="1">
      <c r="A9" s="302" t="s">
        <v>1061</v>
      </c>
      <c r="B9" s="493">
        <v>875</v>
      </c>
      <c r="C9" s="302" t="s">
        <v>1062</v>
      </c>
      <c r="D9" s="493">
        <v>0</v>
      </c>
      <c r="F9" s="498"/>
    </row>
    <row r="10" spans="1:6" s="474" customFormat="1" ht="18" customHeight="1">
      <c r="A10" s="302" t="s">
        <v>1063</v>
      </c>
      <c r="B10" s="493">
        <v>2098</v>
      </c>
      <c r="C10" s="302" t="s">
        <v>1064</v>
      </c>
      <c r="D10" s="493">
        <v>0</v>
      </c>
      <c r="F10" s="498"/>
    </row>
    <row r="11" spans="1:4" s="474" customFormat="1" ht="18" customHeight="1">
      <c r="A11" s="302" t="s">
        <v>1065</v>
      </c>
      <c r="B11" s="494">
        <v>0</v>
      </c>
      <c r="C11" s="302" t="s">
        <v>1066</v>
      </c>
      <c r="D11" s="493">
        <v>0</v>
      </c>
    </row>
    <row r="12" spans="1:4" s="474" customFormat="1" ht="18" customHeight="1">
      <c r="A12" s="495" t="s">
        <v>1067</v>
      </c>
      <c r="B12" s="493">
        <v>-256</v>
      </c>
      <c r="C12" s="496" t="s">
        <v>1068</v>
      </c>
      <c r="D12" s="493">
        <v>0</v>
      </c>
    </row>
    <row r="13" spans="1:4" s="474" customFormat="1" ht="18" customHeight="1">
      <c r="A13" s="302" t="s">
        <v>1069</v>
      </c>
      <c r="B13" s="497">
        <v>-313</v>
      </c>
      <c r="C13" s="302" t="s">
        <v>1070</v>
      </c>
      <c r="D13" s="493">
        <v>0</v>
      </c>
    </row>
    <row r="14" spans="1:4" s="475" customFormat="1" ht="18" customHeight="1">
      <c r="A14" s="491" t="s">
        <v>1071</v>
      </c>
      <c r="B14" s="492">
        <f>SUM(B15:B49)</f>
        <v>138151</v>
      </c>
      <c r="C14" s="491" t="s">
        <v>1072</v>
      </c>
      <c r="D14" s="492">
        <v>0</v>
      </c>
    </row>
    <row r="15" spans="1:4" s="474" customFormat="1" ht="18" customHeight="1">
      <c r="A15" s="302" t="s">
        <v>1073</v>
      </c>
      <c r="B15" s="493">
        <v>0</v>
      </c>
      <c r="C15" s="302" t="s">
        <v>1074</v>
      </c>
      <c r="D15" s="493">
        <v>0</v>
      </c>
    </row>
    <row r="16" spans="1:4" s="474" customFormat="1" ht="18" customHeight="1">
      <c r="A16" s="302" t="s">
        <v>1075</v>
      </c>
      <c r="B16" s="493">
        <v>42755</v>
      </c>
      <c r="C16" s="302" t="s">
        <v>1076</v>
      </c>
      <c r="D16" s="493">
        <v>0</v>
      </c>
    </row>
    <row r="17" spans="1:4" s="474" customFormat="1" ht="18" customHeight="1">
      <c r="A17" s="302" t="s">
        <v>1077</v>
      </c>
      <c r="B17" s="493">
        <v>15699</v>
      </c>
      <c r="C17" s="302" t="s">
        <v>1078</v>
      </c>
      <c r="D17" s="493">
        <v>0</v>
      </c>
    </row>
    <row r="18" spans="1:4" s="474" customFormat="1" ht="18" customHeight="1">
      <c r="A18" s="302" t="s">
        <v>1079</v>
      </c>
      <c r="B18" s="493">
        <v>4462</v>
      </c>
      <c r="C18" s="302" t="s">
        <v>1080</v>
      </c>
      <c r="D18" s="493">
        <v>0</v>
      </c>
    </row>
    <row r="19" spans="1:4" s="474" customFormat="1" ht="18" customHeight="1">
      <c r="A19" s="302" t="s">
        <v>1081</v>
      </c>
      <c r="B19" s="493">
        <v>0</v>
      </c>
      <c r="C19" s="302" t="s">
        <v>1082</v>
      </c>
      <c r="D19" s="493">
        <v>0</v>
      </c>
    </row>
    <row r="20" spans="1:4" s="474" customFormat="1" ht="18" customHeight="1">
      <c r="A20" s="302" t="s">
        <v>1083</v>
      </c>
      <c r="B20" s="493">
        <v>0</v>
      </c>
      <c r="C20" s="302" t="s">
        <v>1084</v>
      </c>
      <c r="D20" s="493">
        <v>0</v>
      </c>
    </row>
    <row r="21" spans="1:4" s="474" customFormat="1" ht="18" customHeight="1">
      <c r="A21" s="302" t="s">
        <v>1085</v>
      </c>
      <c r="B21" s="493">
        <v>140</v>
      </c>
      <c r="C21" s="302" t="s">
        <v>1086</v>
      </c>
      <c r="D21" s="493">
        <v>0</v>
      </c>
    </row>
    <row r="22" spans="1:4" s="474" customFormat="1" ht="18" customHeight="1">
      <c r="A22" s="302" t="s">
        <v>1087</v>
      </c>
      <c r="B22" s="493">
        <v>700</v>
      </c>
      <c r="C22" s="302" t="s">
        <v>1088</v>
      </c>
      <c r="D22" s="493">
        <v>0</v>
      </c>
    </row>
    <row r="23" spans="1:4" s="474" customFormat="1" ht="18" customHeight="1">
      <c r="A23" s="302" t="s">
        <v>1089</v>
      </c>
      <c r="B23" s="493">
        <v>7993</v>
      </c>
      <c r="C23" s="302" t="s">
        <v>1090</v>
      </c>
      <c r="D23" s="493">
        <v>0</v>
      </c>
    </row>
    <row r="24" spans="1:4" s="474" customFormat="1" ht="18" customHeight="1">
      <c r="A24" s="302" t="s">
        <v>1091</v>
      </c>
      <c r="B24" s="493">
        <v>1568</v>
      </c>
      <c r="C24" s="302" t="s">
        <v>1092</v>
      </c>
      <c r="D24" s="493">
        <v>0</v>
      </c>
    </row>
    <row r="25" spans="1:4" s="474" customFormat="1" ht="18" customHeight="1">
      <c r="A25" s="302" t="s">
        <v>1093</v>
      </c>
      <c r="B25" s="493">
        <v>0</v>
      </c>
      <c r="C25" s="302" t="s">
        <v>1094</v>
      </c>
      <c r="D25" s="493">
        <v>0</v>
      </c>
    </row>
    <row r="26" spans="1:4" s="474" customFormat="1" ht="18" customHeight="1">
      <c r="A26" s="302" t="s">
        <v>1095</v>
      </c>
      <c r="B26" s="493">
        <v>0</v>
      </c>
      <c r="C26" s="302" t="s">
        <v>1096</v>
      </c>
      <c r="D26" s="493">
        <v>0</v>
      </c>
    </row>
    <row r="27" spans="1:4" s="474" customFormat="1" ht="18" customHeight="1">
      <c r="A27" s="302" t="s">
        <v>1097</v>
      </c>
      <c r="B27" s="493">
        <v>8929</v>
      </c>
      <c r="C27" s="302" t="s">
        <v>1098</v>
      </c>
      <c r="D27" s="493">
        <v>0</v>
      </c>
    </row>
    <row r="28" spans="1:4" s="474" customFormat="1" ht="18" customHeight="1">
      <c r="A28" s="302" t="s">
        <v>1099</v>
      </c>
      <c r="B28" s="493">
        <v>0</v>
      </c>
      <c r="C28" s="302" t="s">
        <v>1100</v>
      </c>
      <c r="D28" s="493">
        <v>0</v>
      </c>
    </row>
    <row r="29" spans="1:4" s="474" customFormat="1" ht="18" customHeight="1">
      <c r="A29" s="302" t="s">
        <v>1101</v>
      </c>
      <c r="B29" s="493">
        <v>0</v>
      </c>
      <c r="C29" s="302" t="s">
        <v>1102</v>
      </c>
      <c r="D29" s="493">
        <v>0</v>
      </c>
    </row>
    <row r="30" spans="1:4" s="474" customFormat="1" ht="18" customHeight="1">
      <c r="A30" s="302" t="s">
        <v>1103</v>
      </c>
      <c r="B30" s="493">
        <v>0</v>
      </c>
      <c r="C30" s="302" t="s">
        <v>1104</v>
      </c>
      <c r="D30" s="493">
        <v>0</v>
      </c>
    </row>
    <row r="31" spans="1:4" s="474" customFormat="1" ht="18" customHeight="1">
      <c r="A31" s="302" t="s">
        <v>1105</v>
      </c>
      <c r="B31" s="493">
        <v>1230</v>
      </c>
      <c r="C31" s="302" t="s">
        <v>1106</v>
      </c>
      <c r="D31" s="493">
        <v>0</v>
      </c>
    </row>
    <row r="32" spans="1:4" s="474" customFormat="1" ht="18" customHeight="1">
      <c r="A32" s="302" t="s">
        <v>1107</v>
      </c>
      <c r="B32" s="493">
        <v>4367</v>
      </c>
      <c r="C32" s="302" t="s">
        <v>1108</v>
      </c>
      <c r="D32" s="493">
        <v>0</v>
      </c>
    </row>
    <row r="33" spans="1:4" s="474" customFormat="1" ht="18" customHeight="1">
      <c r="A33" s="302" t="s">
        <v>1109</v>
      </c>
      <c r="B33" s="493">
        <v>30</v>
      </c>
      <c r="C33" s="302" t="s">
        <v>1110</v>
      </c>
      <c r="D33" s="493">
        <v>0</v>
      </c>
    </row>
    <row r="34" spans="1:4" s="474" customFormat="1" ht="18" customHeight="1">
      <c r="A34" s="302" t="s">
        <v>1111</v>
      </c>
      <c r="B34" s="493">
        <v>1914</v>
      </c>
      <c r="C34" s="302" t="s">
        <v>1112</v>
      </c>
      <c r="D34" s="493">
        <v>0</v>
      </c>
    </row>
    <row r="35" spans="1:4" s="474" customFormat="1" ht="18" customHeight="1">
      <c r="A35" s="302" t="s">
        <v>1113</v>
      </c>
      <c r="B35" s="493">
        <v>12294</v>
      </c>
      <c r="C35" s="302" t="s">
        <v>1114</v>
      </c>
      <c r="D35" s="493">
        <v>0</v>
      </c>
    </row>
    <row r="36" spans="1:4" s="474" customFormat="1" ht="18" customHeight="1">
      <c r="A36" s="302" t="s">
        <v>1115</v>
      </c>
      <c r="B36" s="493">
        <v>3749</v>
      </c>
      <c r="C36" s="302" t="s">
        <v>1116</v>
      </c>
      <c r="D36" s="493">
        <v>0</v>
      </c>
    </row>
    <row r="37" spans="1:4" s="474" customFormat="1" ht="18" customHeight="1">
      <c r="A37" s="302" t="s">
        <v>1117</v>
      </c>
      <c r="B37" s="493">
        <v>1606</v>
      </c>
      <c r="C37" s="302" t="s">
        <v>1118</v>
      </c>
      <c r="D37" s="493">
        <v>0</v>
      </c>
    </row>
    <row r="38" spans="1:4" s="474" customFormat="1" ht="18" customHeight="1">
      <c r="A38" s="302" t="s">
        <v>1119</v>
      </c>
      <c r="B38" s="493">
        <v>0</v>
      </c>
      <c r="C38" s="302" t="s">
        <v>1120</v>
      </c>
      <c r="D38" s="493">
        <v>0</v>
      </c>
    </row>
    <row r="39" spans="1:4" s="474" customFormat="1" ht="18" customHeight="1">
      <c r="A39" s="302" t="s">
        <v>1121</v>
      </c>
      <c r="B39" s="493">
        <v>21093</v>
      </c>
      <c r="C39" s="302" t="s">
        <v>1122</v>
      </c>
      <c r="D39" s="493">
        <v>0</v>
      </c>
    </row>
    <row r="40" spans="1:4" s="474" customFormat="1" ht="18" customHeight="1">
      <c r="A40" s="302" t="s">
        <v>1123</v>
      </c>
      <c r="B40" s="493">
        <v>5582</v>
      </c>
      <c r="C40" s="302" t="s">
        <v>1124</v>
      </c>
      <c r="D40" s="493">
        <v>0</v>
      </c>
    </row>
    <row r="41" spans="1:4" s="474" customFormat="1" ht="18" customHeight="1">
      <c r="A41" s="302" t="s">
        <v>1125</v>
      </c>
      <c r="B41" s="493">
        <v>0</v>
      </c>
      <c r="C41" s="302" t="s">
        <v>1126</v>
      </c>
      <c r="D41" s="493">
        <v>0</v>
      </c>
    </row>
    <row r="42" spans="1:4" s="474" customFormat="1" ht="18" customHeight="1">
      <c r="A42" s="302" t="s">
        <v>1127</v>
      </c>
      <c r="B42" s="493">
        <v>0</v>
      </c>
      <c r="C42" s="302" t="s">
        <v>1128</v>
      </c>
      <c r="D42" s="493">
        <v>0</v>
      </c>
    </row>
    <row r="43" spans="1:4" s="474" customFormat="1" ht="18" customHeight="1">
      <c r="A43" s="302" t="s">
        <v>1129</v>
      </c>
      <c r="B43" s="493">
        <v>0</v>
      </c>
      <c r="C43" s="302" t="s">
        <v>1130</v>
      </c>
      <c r="D43" s="493">
        <v>0</v>
      </c>
    </row>
    <row r="44" spans="1:4" s="474" customFormat="1" ht="18" customHeight="1">
      <c r="A44" s="302" t="s">
        <v>1131</v>
      </c>
      <c r="B44" s="493">
        <v>0</v>
      </c>
      <c r="C44" s="302" t="s">
        <v>1132</v>
      </c>
      <c r="D44" s="493">
        <v>0</v>
      </c>
    </row>
    <row r="45" spans="1:4" s="474" customFormat="1" ht="18" customHeight="1">
      <c r="A45" s="302" t="s">
        <v>1133</v>
      </c>
      <c r="B45" s="493">
        <v>1951</v>
      </c>
      <c r="C45" s="302" t="s">
        <v>1134</v>
      </c>
      <c r="D45" s="493">
        <v>0</v>
      </c>
    </row>
    <row r="46" spans="1:4" s="474" customFormat="1" ht="18" customHeight="1">
      <c r="A46" s="302" t="s">
        <v>1135</v>
      </c>
      <c r="B46" s="493">
        <v>0</v>
      </c>
      <c r="C46" s="302" t="s">
        <v>1136</v>
      </c>
      <c r="D46" s="493">
        <v>0</v>
      </c>
    </row>
    <row r="47" spans="1:4" s="474" customFormat="1" ht="18" customHeight="1">
      <c r="A47" s="302" t="s">
        <v>1137</v>
      </c>
      <c r="B47" s="493">
        <v>761</v>
      </c>
      <c r="C47" s="302" t="s">
        <v>1138</v>
      </c>
      <c r="D47" s="493">
        <v>0</v>
      </c>
    </row>
    <row r="48" spans="1:4" s="474" customFormat="1" ht="18" customHeight="1">
      <c r="A48" s="302" t="s">
        <v>1139</v>
      </c>
      <c r="B48" s="493">
        <v>0</v>
      </c>
      <c r="C48" s="302" t="s">
        <v>1140</v>
      </c>
      <c r="D48" s="493">
        <v>0</v>
      </c>
    </row>
    <row r="49" spans="1:4" s="474" customFormat="1" ht="18" customHeight="1">
      <c r="A49" s="302" t="s">
        <v>1141</v>
      </c>
      <c r="B49" s="493">
        <v>1328</v>
      </c>
      <c r="C49" s="302" t="s">
        <v>1142</v>
      </c>
      <c r="D49" s="493">
        <v>0</v>
      </c>
    </row>
    <row r="50" spans="1:4" s="475" customFormat="1" ht="18" customHeight="1">
      <c r="A50" s="491" t="s">
        <v>1143</v>
      </c>
      <c r="B50" s="492">
        <v>39608</v>
      </c>
      <c r="C50" s="491" t="s">
        <v>1144</v>
      </c>
      <c r="D50" s="492">
        <v>0</v>
      </c>
    </row>
    <row r="51" spans="1:4" s="474" customFormat="1" ht="18" customHeight="1">
      <c r="A51" s="302" t="s">
        <v>1145</v>
      </c>
      <c r="B51" s="493">
        <v>52</v>
      </c>
      <c r="C51" s="302" t="s">
        <v>1145</v>
      </c>
      <c r="D51" s="493">
        <v>0</v>
      </c>
    </row>
    <row r="52" spans="1:4" s="474" customFormat="1" ht="18" customHeight="1">
      <c r="A52" s="302" t="s">
        <v>1146</v>
      </c>
      <c r="B52" s="493">
        <v>0</v>
      </c>
      <c r="C52" s="302" t="s">
        <v>1146</v>
      </c>
      <c r="D52" s="493">
        <v>0</v>
      </c>
    </row>
    <row r="53" spans="1:4" s="474" customFormat="1" ht="18" customHeight="1">
      <c r="A53" s="302" t="s">
        <v>1147</v>
      </c>
      <c r="B53" s="493">
        <v>80</v>
      </c>
      <c r="C53" s="302" t="s">
        <v>1147</v>
      </c>
      <c r="D53" s="493">
        <v>0</v>
      </c>
    </row>
    <row r="54" spans="1:4" s="474" customFormat="1" ht="18" customHeight="1">
      <c r="A54" s="302" t="s">
        <v>1148</v>
      </c>
      <c r="B54" s="493">
        <v>1631</v>
      </c>
      <c r="C54" s="302" t="s">
        <v>1148</v>
      </c>
      <c r="D54" s="493">
        <v>0</v>
      </c>
    </row>
    <row r="55" spans="1:4" s="474" customFormat="1" ht="18" customHeight="1">
      <c r="A55" s="302" t="s">
        <v>1149</v>
      </c>
      <c r="B55" s="493">
        <v>188</v>
      </c>
      <c r="C55" s="302" t="s">
        <v>1149</v>
      </c>
      <c r="D55" s="493">
        <v>0</v>
      </c>
    </row>
    <row r="56" spans="1:4" s="474" customFormat="1" ht="18" customHeight="1">
      <c r="A56" s="302" t="s">
        <v>1150</v>
      </c>
      <c r="B56" s="493">
        <v>91</v>
      </c>
      <c r="C56" s="302" t="s">
        <v>1150</v>
      </c>
      <c r="D56" s="493">
        <v>0</v>
      </c>
    </row>
    <row r="57" spans="1:4" s="474" customFormat="1" ht="18" customHeight="1">
      <c r="A57" s="302" t="s">
        <v>1151</v>
      </c>
      <c r="B57" s="493">
        <v>36</v>
      </c>
      <c r="C57" s="302" t="s">
        <v>1151</v>
      </c>
      <c r="D57" s="493">
        <v>0</v>
      </c>
    </row>
    <row r="58" spans="1:4" s="474" customFormat="1" ht="18" customHeight="1">
      <c r="A58" s="302" t="s">
        <v>1152</v>
      </c>
      <c r="B58" s="493">
        <v>418</v>
      </c>
      <c r="C58" s="302" t="s">
        <v>1152</v>
      </c>
      <c r="D58" s="493">
        <v>0</v>
      </c>
    </row>
    <row r="59" spans="1:4" s="474" customFormat="1" ht="18" customHeight="1">
      <c r="A59" s="302" t="s">
        <v>1153</v>
      </c>
      <c r="B59" s="493">
        <v>323</v>
      </c>
      <c r="C59" s="302" t="s">
        <v>1153</v>
      </c>
      <c r="D59" s="493">
        <v>0</v>
      </c>
    </row>
    <row r="60" spans="1:4" s="474" customFormat="1" ht="18" customHeight="1">
      <c r="A60" s="302" t="s">
        <v>1154</v>
      </c>
      <c r="B60" s="493">
        <v>6880</v>
      </c>
      <c r="C60" s="302" t="s">
        <v>1154</v>
      </c>
      <c r="D60" s="493">
        <v>0</v>
      </c>
    </row>
    <row r="61" spans="1:4" s="474" customFormat="1" ht="18" customHeight="1">
      <c r="A61" s="302" t="s">
        <v>1155</v>
      </c>
      <c r="B61" s="493">
        <v>909</v>
      </c>
      <c r="C61" s="302" t="s">
        <v>1155</v>
      </c>
      <c r="D61" s="493">
        <v>0</v>
      </c>
    </row>
    <row r="62" spans="1:4" s="474" customFormat="1" ht="18" customHeight="1">
      <c r="A62" s="302" t="s">
        <v>1156</v>
      </c>
      <c r="B62" s="493">
        <v>12450</v>
      </c>
      <c r="C62" s="302" t="s">
        <v>1156</v>
      </c>
      <c r="D62" s="493">
        <v>0</v>
      </c>
    </row>
    <row r="63" spans="1:4" s="474" customFormat="1" ht="18" customHeight="1">
      <c r="A63" s="302" t="s">
        <v>1157</v>
      </c>
      <c r="B63" s="493">
        <v>9430</v>
      </c>
      <c r="C63" s="302" t="s">
        <v>1157</v>
      </c>
      <c r="D63" s="493">
        <v>0</v>
      </c>
    </row>
    <row r="64" spans="1:4" s="474" customFormat="1" ht="18" customHeight="1">
      <c r="A64" s="302" t="s">
        <v>1158</v>
      </c>
      <c r="B64" s="493">
        <v>282</v>
      </c>
      <c r="C64" s="302" t="s">
        <v>1158</v>
      </c>
      <c r="D64" s="493">
        <v>0</v>
      </c>
    </row>
    <row r="65" spans="1:4" s="474" customFormat="1" ht="18" customHeight="1">
      <c r="A65" s="302" t="s">
        <v>1159</v>
      </c>
      <c r="B65" s="493">
        <v>677</v>
      </c>
      <c r="C65" s="302" t="s">
        <v>1159</v>
      </c>
      <c r="D65" s="493">
        <v>0</v>
      </c>
    </row>
    <row r="66" spans="1:4" s="474" customFormat="1" ht="18" customHeight="1">
      <c r="A66" s="302" t="s">
        <v>1160</v>
      </c>
      <c r="B66" s="493">
        <v>8</v>
      </c>
      <c r="C66" s="302" t="s">
        <v>1160</v>
      </c>
      <c r="D66" s="493">
        <v>0</v>
      </c>
    </row>
    <row r="67" spans="1:4" s="474" customFormat="1" ht="18" customHeight="1">
      <c r="A67" s="302" t="s">
        <v>1161</v>
      </c>
      <c r="B67" s="493">
        <v>560</v>
      </c>
      <c r="C67" s="302" t="s">
        <v>1161</v>
      </c>
      <c r="D67" s="493">
        <v>0</v>
      </c>
    </row>
    <row r="68" spans="1:4" s="474" customFormat="1" ht="18" customHeight="1">
      <c r="A68" s="302" t="s">
        <v>1162</v>
      </c>
      <c r="B68" s="493">
        <v>1790</v>
      </c>
      <c r="C68" s="302" t="s">
        <v>1162</v>
      </c>
      <c r="D68" s="493">
        <v>0</v>
      </c>
    </row>
    <row r="69" spans="1:4" s="474" customFormat="1" ht="18" customHeight="1">
      <c r="A69" s="302" t="s">
        <v>1163</v>
      </c>
      <c r="B69" s="493">
        <v>802</v>
      </c>
      <c r="C69" s="302" t="s">
        <v>1163</v>
      </c>
      <c r="D69" s="493">
        <v>0</v>
      </c>
    </row>
    <row r="70" spans="1:4" s="474" customFormat="1" ht="18" customHeight="1">
      <c r="A70" s="302" t="s">
        <v>1164</v>
      </c>
      <c r="B70" s="493">
        <v>1376</v>
      </c>
      <c r="C70" s="302" t="s">
        <v>1164</v>
      </c>
      <c r="D70" s="493">
        <v>0</v>
      </c>
    </row>
    <row r="71" spans="1:4" s="474" customFormat="1" ht="18" customHeight="1">
      <c r="A71" s="302" t="s">
        <v>67</v>
      </c>
      <c r="B71" s="493">
        <v>1625</v>
      </c>
      <c r="C71" s="302" t="s">
        <v>1033</v>
      </c>
      <c r="D71" s="493">
        <v>0</v>
      </c>
    </row>
    <row r="72" spans="1:4" s="475" customFormat="1" ht="18" customHeight="1">
      <c r="A72" s="491" t="s">
        <v>1165</v>
      </c>
      <c r="B72" s="492">
        <v>0</v>
      </c>
      <c r="C72" s="491" t="s">
        <v>1041</v>
      </c>
      <c r="D72" s="492">
        <f>SUM(D73:D74)</f>
        <v>767</v>
      </c>
    </row>
    <row r="73" spans="1:4" s="474" customFormat="1" ht="18" customHeight="1">
      <c r="A73" s="302" t="s">
        <v>1166</v>
      </c>
      <c r="B73" s="493">
        <v>0</v>
      </c>
      <c r="C73" s="302" t="s">
        <v>1167</v>
      </c>
      <c r="D73" s="493">
        <v>2</v>
      </c>
    </row>
    <row r="74" spans="1:4" s="476" customFormat="1" ht="18" customHeight="1">
      <c r="A74" s="302" t="s">
        <v>1168</v>
      </c>
      <c r="B74" s="493">
        <v>0</v>
      </c>
      <c r="C74" s="302" t="s">
        <v>1169</v>
      </c>
      <c r="D74" s="493">
        <v>765</v>
      </c>
    </row>
    <row r="75" spans="1:4" s="477" customFormat="1" ht="18" customHeight="1">
      <c r="A75" s="491" t="s">
        <v>1170</v>
      </c>
      <c r="B75" s="492">
        <v>0</v>
      </c>
      <c r="C75" s="491"/>
      <c r="D75" s="492"/>
    </row>
    <row r="76" spans="1:4" s="477" customFormat="1" ht="18" customHeight="1">
      <c r="A76" s="491" t="s">
        <v>1171</v>
      </c>
      <c r="B76" s="492">
        <v>391</v>
      </c>
      <c r="C76" s="491"/>
      <c r="D76" s="492"/>
    </row>
    <row r="77" spans="1:4" s="477" customFormat="1" ht="18" customHeight="1">
      <c r="A77" s="491" t="s">
        <v>1172</v>
      </c>
      <c r="B77" s="492">
        <v>4100</v>
      </c>
      <c r="C77" s="491" t="s">
        <v>1173</v>
      </c>
      <c r="D77" s="492">
        <v>0</v>
      </c>
    </row>
    <row r="78" spans="1:4" s="476" customFormat="1" ht="18" customHeight="1">
      <c r="A78" s="302" t="s">
        <v>1174</v>
      </c>
      <c r="B78" s="499">
        <v>4100</v>
      </c>
      <c r="C78" s="302"/>
      <c r="D78" s="499"/>
    </row>
    <row r="79" spans="1:4" s="476" customFormat="1" ht="18" customHeight="1">
      <c r="A79" s="302" t="s">
        <v>1175</v>
      </c>
      <c r="B79" s="499">
        <v>0</v>
      </c>
      <c r="C79" s="302"/>
      <c r="D79" s="499"/>
    </row>
    <row r="80" spans="1:4" s="476" customFormat="1" ht="18" customHeight="1">
      <c r="A80" s="302" t="s">
        <v>1176</v>
      </c>
      <c r="B80" s="499">
        <v>0</v>
      </c>
      <c r="C80" s="302"/>
      <c r="D80" s="499"/>
    </row>
    <row r="81" spans="1:4" s="476" customFormat="1" ht="18" customHeight="1">
      <c r="A81" s="302" t="s">
        <v>1177</v>
      </c>
      <c r="B81" s="499">
        <v>0</v>
      </c>
      <c r="C81" s="302"/>
      <c r="D81" s="499"/>
    </row>
    <row r="82" spans="1:4" s="477" customFormat="1" ht="18" customHeight="1">
      <c r="A82" s="491" t="s">
        <v>1178</v>
      </c>
      <c r="B82" s="492">
        <v>0</v>
      </c>
      <c r="C82" s="491" t="s">
        <v>1044</v>
      </c>
      <c r="D82" s="492">
        <v>20913</v>
      </c>
    </row>
    <row r="83" spans="1:4" s="477" customFormat="1" ht="18" customHeight="1">
      <c r="A83" s="491" t="s">
        <v>1179</v>
      </c>
      <c r="B83" s="492">
        <v>0</v>
      </c>
      <c r="C83" s="491" t="s">
        <v>1180</v>
      </c>
      <c r="D83" s="492">
        <v>20913</v>
      </c>
    </row>
    <row r="84" spans="1:4" s="476" customFormat="1" ht="18" customHeight="1">
      <c r="A84" s="491" t="s">
        <v>1181</v>
      </c>
      <c r="B84" s="499">
        <v>0</v>
      </c>
      <c r="C84" s="302" t="s">
        <v>1182</v>
      </c>
      <c r="D84" s="499">
        <v>20913</v>
      </c>
    </row>
    <row r="85" spans="1:4" s="477" customFormat="1" ht="18" customHeight="1">
      <c r="A85" s="302" t="s">
        <v>1183</v>
      </c>
      <c r="B85" s="499">
        <v>0</v>
      </c>
      <c r="C85" s="302" t="s">
        <v>1184</v>
      </c>
      <c r="D85" s="499">
        <v>0</v>
      </c>
    </row>
    <row r="86" spans="1:4" ht="18" customHeight="1">
      <c r="A86" s="302" t="s">
        <v>1185</v>
      </c>
      <c r="B86" s="499">
        <v>0</v>
      </c>
      <c r="C86" s="302" t="s">
        <v>1186</v>
      </c>
      <c r="D86" s="499">
        <v>0</v>
      </c>
    </row>
    <row r="87" spans="1:4" ht="18" customHeight="1">
      <c r="A87" s="302" t="s">
        <v>1187</v>
      </c>
      <c r="B87" s="499">
        <v>0</v>
      </c>
      <c r="C87" s="302" t="s">
        <v>1188</v>
      </c>
      <c r="D87" s="499">
        <v>0</v>
      </c>
    </row>
    <row r="88" spans="1:4" ht="18" customHeight="1">
      <c r="A88" s="302" t="s">
        <v>1189</v>
      </c>
      <c r="B88" s="499">
        <v>0</v>
      </c>
      <c r="C88" s="302"/>
      <c r="D88" s="499"/>
    </row>
    <row r="89" spans="1:4" s="478" customFormat="1" ht="18" customHeight="1">
      <c r="A89" s="491" t="s">
        <v>1190</v>
      </c>
      <c r="B89" s="492">
        <v>22413</v>
      </c>
      <c r="C89" s="491" t="s">
        <v>1191</v>
      </c>
      <c r="D89" s="492">
        <v>0</v>
      </c>
    </row>
    <row r="90" spans="1:4" ht="18" customHeight="1">
      <c r="A90" s="491" t="s">
        <v>1192</v>
      </c>
      <c r="B90" s="499">
        <v>22413</v>
      </c>
      <c r="C90" s="302" t="s">
        <v>1193</v>
      </c>
      <c r="D90" s="493">
        <v>0</v>
      </c>
    </row>
    <row r="91" spans="1:4" ht="18" customHeight="1">
      <c r="A91" s="302" t="s">
        <v>1194</v>
      </c>
      <c r="B91" s="493">
        <v>22413</v>
      </c>
      <c r="C91" s="302" t="s">
        <v>1195</v>
      </c>
      <c r="D91" s="493">
        <v>0</v>
      </c>
    </row>
    <row r="92" spans="1:4" ht="18" customHeight="1">
      <c r="A92" s="302" t="s">
        <v>1196</v>
      </c>
      <c r="B92" s="493">
        <v>0</v>
      </c>
      <c r="C92" s="302" t="s">
        <v>1197</v>
      </c>
      <c r="D92" s="493">
        <v>0</v>
      </c>
    </row>
    <row r="93" spans="1:4" ht="18" customHeight="1">
      <c r="A93" s="302" t="s">
        <v>1198</v>
      </c>
      <c r="B93" s="493">
        <v>0</v>
      </c>
      <c r="C93" s="302" t="s">
        <v>1199</v>
      </c>
      <c r="D93" s="493">
        <v>0</v>
      </c>
    </row>
    <row r="94" spans="1:4" ht="18" customHeight="1">
      <c r="A94" s="302" t="s">
        <v>1200</v>
      </c>
      <c r="B94" s="493">
        <v>0</v>
      </c>
      <c r="C94" s="302"/>
      <c r="D94" s="499"/>
    </row>
    <row r="95" spans="1:4" s="478" customFormat="1" ht="18" customHeight="1">
      <c r="A95" s="491" t="s">
        <v>1201</v>
      </c>
      <c r="B95" s="500">
        <v>0</v>
      </c>
      <c r="C95" s="491" t="s">
        <v>1202</v>
      </c>
      <c r="D95" s="492">
        <v>0</v>
      </c>
    </row>
    <row r="96" spans="1:4" s="478" customFormat="1" ht="18" customHeight="1">
      <c r="A96" s="491" t="s">
        <v>1203</v>
      </c>
      <c r="B96" s="492">
        <v>0</v>
      </c>
      <c r="C96" s="491" t="s">
        <v>1204</v>
      </c>
      <c r="D96" s="492">
        <v>0</v>
      </c>
    </row>
    <row r="97" spans="1:4" s="478" customFormat="1" ht="18" customHeight="1">
      <c r="A97" s="491" t="s">
        <v>1205</v>
      </c>
      <c r="B97" s="500">
        <v>0</v>
      </c>
      <c r="C97" s="491" t="s">
        <v>1206</v>
      </c>
      <c r="D97" s="492">
        <v>0</v>
      </c>
    </row>
    <row r="98" spans="1:4" s="478" customFormat="1" ht="18" customHeight="1">
      <c r="A98" s="491" t="s">
        <v>1207</v>
      </c>
      <c r="B98" s="492">
        <v>148</v>
      </c>
      <c r="C98" s="491" t="s">
        <v>1045</v>
      </c>
      <c r="D98" s="492">
        <v>630</v>
      </c>
    </row>
    <row r="99" spans="1:4" s="478" customFormat="1" ht="18" customHeight="1">
      <c r="A99" s="491" t="s">
        <v>1208</v>
      </c>
      <c r="B99" s="492">
        <v>4210</v>
      </c>
      <c r="C99" s="491" t="s">
        <v>1209</v>
      </c>
      <c r="D99" s="492">
        <v>0</v>
      </c>
    </row>
    <row r="100" spans="1:4" ht="18" customHeight="1">
      <c r="A100" s="302" t="s">
        <v>1210</v>
      </c>
      <c r="B100" s="499">
        <v>4210</v>
      </c>
      <c r="C100" s="302" t="s">
        <v>1211</v>
      </c>
      <c r="D100" s="499">
        <v>0</v>
      </c>
    </row>
    <row r="101" spans="1:4" ht="18" customHeight="1">
      <c r="A101" s="302" t="s">
        <v>1212</v>
      </c>
      <c r="B101" s="493">
        <v>0</v>
      </c>
      <c r="C101" s="302" t="s">
        <v>1213</v>
      </c>
      <c r="D101" s="493">
        <v>0</v>
      </c>
    </row>
    <row r="102" spans="1:4" ht="18" customHeight="1">
      <c r="A102" s="302" t="s">
        <v>1214</v>
      </c>
      <c r="B102" s="493">
        <v>0</v>
      </c>
      <c r="C102" s="302" t="s">
        <v>1215</v>
      </c>
      <c r="D102" s="493">
        <v>0</v>
      </c>
    </row>
    <row r="103" spans="1:4" ht="18" customHeight="1">
      <c r="A103" s="491" t="s">
        <v>1216</v>
      </c>
      <c r="B103" s="493">
        <v>0</v>
      </c>
      <c r="C103" s="491" t="s">
        <v>1217</v>
      </c>
      <c r="D103" s="493">
        <v>0</v>
      </c>
    </row>
    <row r="104" spans="1:4" ht="18" customHeight="1">
      <c r="A104" s="491" t="s">
        <v>1218</v>
      </c>
      <c r="B104" s="493">
        <v>0</v>
      </c>
      <c r="C104" s="491" t="s">
        <v>1219</v>
      </c>
      <c r="D104" s="493">
        <v>0</v>
      </c>
    </row>
    <row r="105" spans="1:4" ht="18" customHeight="1">
      <c r="A105" s="302"/>
      <c r="B105" s="499"/>
      <c r="C105" s="491" t="s">
        <v>1220</v>
      </c>
      <c r="D105" s="499">
        <v>0</v>
      </c>
    </row>
    <row r="106" spans="1:4" ht="18" customHeight="1">
      <c r="A106" s="302"/>
      <c r="B106" s="499"/>
      <c r="C106" s="491" t="s">
        <v>1046</v>
      </c>
      <c r="D106" s="499">
        <v>0</v>
      </c>
    </row>
    <row r="107" spans="1:4" ht="18" customHeight="1">
      <c r="A107" s="302"/>
      <c r="B107" s="499"/>
      <c r="C107" s="491" t="s">
        <v>1221</v>
      </c>
      <c r="D107" s="499">
        <v>0</v>
      </c>
    </row>
    <row r="108" spans="1:4" ht="18" customHeight="1">
      <c r="A108" s="302"/>
      <c r="B108" s="499"/>
      <c r="C108" s="491" t="s">
        <v>1222</v>
      </c>
      <c r="D108" s="499">
        <v>0</v>
      </c>
    </row>
    <row r="109" spans="1:4" s="478" customFormat="1" ht="18" customHeight="1">
      <c r="A109" s="501" t="s">
        <v>1223</v>
      </c>
      <c r="B109" s="492">
        <f>B99+B98+B89+B77+B76+B6+B5</f>
        <v>238416</v>
      </c>
      <c r="C109" s="501" t="s">
        <v>1224</v>
      </c>
      <c r="D109" s="492">
        <f>D98+D82+D72+D5</f>
        <v>238416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 horizontalCentered="1"/>
  <pageMargins left="0.2" right="0.2" top="0.39" bottom="0.67" header="0.2" footer="0.39"/>
  <pageSetup horizontalDpi="600" verticalDpi="600" orientation="portrait" paperSize="9" scale="90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42"/>
  <sheetViews>
    <sheetView showGridLines="0" showZeros="0" workbookViewId="0" topLeftCell="A1">
      <pane xSplit="1" ySplit="4" topLeftCell="B17" activePane="bottomRight" state="frozen"/>
      <selection pane="bottomRight" activeCell="B30" sqref="B30"/>
    </sheetView>
  </sheetViews>
  <sheetFormatPr defaultColWidth="9.00390625" defaultRowHeight="15" customHeight="1"/>
  <cols>
    <col min="1" max="1" width="48.00390625" style="458" customWidth="1"/>
    <col min="2" max="2" width="24.00390625" style="459" customWidth="1"/>
    <col min="3" max="3" width="10.50390625" style="458" bestFit="1" customWidth="1"/>
    <col min="4" max="16384" width="9.00390625" style="458" customWidth="1"/>
  </cols>
  <sheetData>
    <row r="1" ht="24.75" customHeight="1">
      <c r="A1" s="460" t="s">
        <v>1225</v>
      </c>
    </row>
    <row r="2" spans="1:2" ht="24.75" customHeight="1">
      <c r="A2" s="461" t="s">
        <v>1226</v>
      </c>
      <c r="B2" s="462"/>
    </row>
    <row r="3" spans="1:2" s="454" customFormat="1" ht="24.75" customHeight="1">
      <c r="A3" s="463"/>
      <c r="B3" s="464" t="s">
        <v>34</v>
      </c>
    </row>
    <row r="4" spans="1:2" s="455" customFormat="1" ht="24.75" customHeight="1">
      <c r="A4" s="465" t="s">
        <v>35</v>
      </c>
      <c r="B4" s="466" t="s">
        <v>1227</v>
      </c>
    </row>
    <row r="5" spans="1:3" s="456" customFormat="1" ht="24.75" customHeight="1">
      <c r="A5" s="467" t="s">
        <v>43</v>
      </c>
      <c r="B5" s="391">
        <f>SUM(B6:B21)</f>
        <v>17825</v>
      </c>
      <c r="C5" s="468"/>
    </row>
    <row r="6" spans="1:2" s="456" customFormat="1" ht="24.75" customHeight="1">
      <c r="A6" s="469" t="s">
        <v>1228</v>
      </c>
      <c r="B6" s="470">
        <v>7743</v>
      </c>
    </row>
    <row r="7" spans="1:2" s="456" customFormat="1" ht="24.75" customHeight="1">
      <c r="A7" s="469" t="s">
        <v>1229</v>
      </c>
      <c r="B7" s="470">
        <v>4108</v>
      </c>
    </row>
    <row r="8" spans="1:2" s="456" customFormat="1" ht="24.75" customHeight="1">
      <c r="A8" s="469" t="s">
        <v>1230</v>
      </c>
      <c r="B8" s="470"/>
    </row>
    <row r="9" spans="1:2" s="456" customFormat="1" ht="24.75" customHeight="1">
      <c r="A9" s="469" t="s">
        <v>1231</v>
      </c>
      <c r="B9" s="470">
        <v>338</v>
      </c>
    </row>
    <row r="10" spans="1:2" s="456" customFormat="1" ht="24.75" customHeight="1">
      <c r="A10" s="469" t="s">
        <v>1232</v>
      </c>
      <c r="B10" s="470">
        <v>780</v>
      </c>
    </row>
    <row r="11" spans="1:2" s="456" customFormat="1" ht="24.75" customHeight="1">
      <c r="A11" s="469" t="s">
        <v>1233</v>
      </c>
      <c r="B11" s="470">
        <v>1070</v>
      </c>
    </row>
    <row r="12" spans="1:2" s="456" customFormat="1" ht="24.75" customHeight="1">
      <c r="A12" s="469" t="s">
        <v>1234</v>
      </c>
      <c r="B12" s="470">
        <v>293</v>
      </c>
    </row>
    <row r="13" spans="1:2" s="456" customFormat="1" ht="24.75" customHeight="1">
      <c r="A13" s="469" t="s">
        <v>1235</v>
      </c>
      <c r="B13" s="470">
        <v>280</v>
      </c>
    </row>
    <row r="14" spans="1:2" s="456" customFormat="1" ht="24.75" customHeight="1">
      <c r="A14" s="469" t="s">
        <v>1236</v>
      </c>
      <c r="B14" s="470">
        <v>228</v>
      </c>
    </row>
    <row r="15" spans="1:2" s="456" customFormat="1" ht="24.75" customHeight="1">
      <c r="A15" s="469" t="s">
        <v>1237</v>
      </c>
      <c r="B15" s="470">
        <v>800</v>
      </c>
    </row>
    <row r="16" spans="1:2" s="456" customFormat="1" ht="24.75" customHeight="1">
      <c r="A16" s="469" t="s">
        <v>1238</v>
      </c>
      <c r="B16" s="470">
        <v>240</v>
      </c>
    </row>
    <row r="17" spans="1:2" s="456" customFormat="1" ht="24.75" customHeight="1">
      <c r="A17" s="469" t="s">
        <v>1239</v>
      </c>
      <c r="B17" s="470">
        <v>1200</v>
      </c>
    </row>
    <row r="18" spans="1:2" s="456" customFormat="1" ht="24.75" customHeight="1">
      <c r="A18" s="469" t="s">
        <v>1240</v>
      </c>
      <c r="B18" s="470">
        <v>640</v>
      </c>
    </row>
    <row r="19" spans="1:2" s="456" customFormat="1" ht="24.75" customHeight="1">
      <c r="A19" s="469" t="s">
        <v>1241</v>
      </c>
      <c r="B19" s="470"/>
    </row>
    <row r="20" spans="1:2" s="456" customFormat="1" ht="24.75" customHeight="1">
      <c r="A20" s="469" t="s">
        <v>1242</v>
      </c>
      <c r="B20" s="470">
        <v>105</v>
      </c>
    </row>
    <row r="21" spans="1:2" s="456" customFormat="1" ht="24.75" customHeight="1">
      <c r="A21" s="469" t="s">
        <v>1243</v>
      </c>
      <c r="B21" s="470"/>
    </row>
    <row r="22" spans="1:3" s="456" customFormat="1" ht="24.75" customHeight="1">
      <c r="A22" s="471" t="s">
        <v>60</v>
      </c>
      <c r="B22" s="391">
        <f>SUM(B23:B29)</f>
        <v>10591</v>
      </c>
      <c r="C22" s="468"/>
    </row>
    <row r="23" spans="1:2" s="456" customFormat="1" ht="24.75" customHeight="1">
      <c r="A23" s="469" t="s">
        <v>1244</v>
      </c>
      <c r="B23" s="470">
        <v>2958</v>
      </c>
    </row>
    <row r="24" spans="1:2" s="456" customFormat="1" ht="24.75" customHeight="1">
      <c r="A24" s="469" t="s">
        <v>1245</v>
      </c>
      <c r="B24" s="470">
        <v>1520</v>
      </c>
    </row>
    <row r="25" spans="1:2" s="456" customFormat="1" ht="24.75" customHeight="1">
      <c r="A25" s="469" t="s">
        <v>1246</v>
      </c>
      <c r="B25" s="470">
        <v>1813</v>
      </c>
    </row>
    <row r="26" spans="1:2" s="456" customFormat="1" ht="24.75" customHeight="1">
      <c r="A26" s="469" t="s">
        <v>1247</v>
      </c>
      <c r="B26" s="470"/>
    </row>
    <row r="27" spans="1:2" s="456" customFormat="1" ht="24.75" customHeight="1">
      <c r="A27" s="397" t="s">
        <v>1248</v>
      </c>
      <c r="B27" s="470">
        <v>4300</v>
      </c>
    </row>
    <row r="28" spans="1:2" s="456" customFormat="1" ht="24.75" customHeight="1">
      <c r="A28" s="469" t="s">
        <v>1249</v>
      </c>
      <c r="B28" s="470"/>
    </row>
    <row r="29" spans="1:2" s="456" customFormat="1" ht="24.75" customHeight="1">
      <c r="A29" s="469" t="s">
        <v>1250</v>
      </c>
      <c r="B29" s="470"/>
    </row>
    <row r="30" spans="1:2" s="455" customFormat="1" ht="24.75" customHeight="1">
      <c r="A30" s="472" t="s">
        <v>1251</v>
      </c>
      <c r="B30" s="391">
        <f>SUM(B5,B22)</f>
        <v>28416</v>
      </c>
    </row>
    <row r="31" spans="1:2" s="457" customFormat="1" ht="16.5" customHeight="1">
      <c r="A31" s="458"/>
      <c r="B31" s="459"/>
    </row>
    <row r="32" spans="1:2" s="457" customFormat="1" ht="14.25" customHeight="1">
      <c r="A32" s="458"/>
      <c r="B32" s="459"/>
    </row>
    <row r="42" ht="15" customHeight="1">
      <c r="C42" s="473"/>
    </row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00000000000001" right="0.7900000000000001" top="0.71" bottom="0.7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14"/>
  <sheetViews>
    <sheetView showGridLines="0" showZeros="0" workbookViewId="0" topLeftCell="A1">
      <pane ySplit="6" topLeftCell="A228" activePane="bottomLeft" state="frozen"/>
      <selection pane="bottomLeft" activeCell="B237" sqref="B237"/>
    </sheetView>
  </sheetViews>
  <sheetFormatPr defaultColWidth="9.00390625" defaultRowHeight="18.75" customHeight="1"/>
  <cols>
    <col min="1" max="1" width="46.875" style="309" bestFit="1" customWidth="1"/>
    <col min="2" max="2" width="15.875" style="426" customWidth="1"/>
    <col min="3" max="3" width="15.875" style="427" customWidth="1"/>
    <col min="4" max="5" width="15.875" style="309" customWidth="1"/>
    <col min="6" max="6" width="12.875" style="309" customWidth="1"/>
    <col min="7" max="16384" width="9.00390625" style="309" customWidth="1"/>
  </cols>
  <sheetData>
    <row r="1" spans="1:5" s="309" customFormat="1" ht="18.75" customHeight="1">
      <c r="A1" s="428" t="s">
        <v>1252</v>
      </c>
      <c r="B1" s="429"/>
      <c r="C1" s="430"/>
      <c r="D1" s="428"/>
      <c r="E1" s="428"/>
    </row>
    <row r="2" spans="1:6" s="309" customFormat="1" ht="25.5">
      <c r="A2" s="431" t="s">
        <v>1253</v>
      </c>
      <c r="B2" s="432"/>
      <c r="C2" s="433"/>
      <c r="D2" s="431"/>
      <c r="E2" s="431"/>
      <c r="F2" s="431"/>
    </row>
    <row r="3" spans="1:6" s="309" customFormat="1" ht="18.75" customHeight="1">
      <c r="A3" s="434"/>
      <c r="B3" s="427"/>
      <c r="C3" s="427"/>
      <c r="D3" s="434"/>
      <c r="E3" s="434"/>
      <c r="F3" s="319"/>
    </row>
    <row r="4" spans="1:6" s="309" customFormat="1" ht="18.75" customHeight="1">
      <c r="A4" s="435" t="s">
        <v>35</v>
      </c>
      <c r="B4" s="436" t="s">
        <v>1254</v>
      </c>
      <c r="C4" s="436"/>
      <c r="D4" s="436"/>
      <c r="E4" s="436"/>
      <c r="F4" s="441" t="s">
        <v>1255</v>
      </c>
    </row>
    <row r="5" spans="1:6" s="309" customFormat="1" ht="18.75" customHeight="1">
      <c r="A5" s="437"/>
      <c r="B5" s="436" t="s">
        <v>1256</v>
      </c>
      <c r="C5" s="436"/>
      <c r="D5" s="436"/>
      <c r="E5" s="436"/>
      <c r="F5" s="441"/>
    </row>
    <row r="6" spans="1:6" s="425" customFormat="1" ht="33" customHeight="1">
      <c r="A6" s="438"/>
      <c r="B6" s="436" t="s">
        <v>1257</v>
      </c>
      <c r="C6" s="128" t="s">
        <v>1258</v>
      </c>
      <c r="D6" s="128" t="s">
        <v>1259</v>
      </c>
      <c r="E6" s="128" t="s">
        <v>1260</v>
      </c>
      <c r="F6" s="441"/>
    </row>
    <row r="7" spans="1:6" s="309" customFormat="1" ht="18.75" customHeight="1">
      <c r="A7" s="439" t="s">
        <v>74</v>
      </c>
      <c r="B7" s="440">
        <f>SUM(C7:E7)</f>
        <v>19126</v>
      </c>
      <c r="C7" s="440">
        <f>SUM(C8,C20,C29,C40,C52,C63,C74,C86,C95,C108,C118,C127,C138,C152,C159,C167,C173,C180,C187,C194,C201,C207,C215,C221,C227,C233,C251)</f>
        <v>19117</v>
      </c>
      <c r="D7" s="336">
        <f>SUM(D8,D20,D29,D40,D52,D63,D74,D86,D95,D108,D118,D127,D138,D152,D159,D167,D173,D180,D187,D194,D201,D207,D215,D221,D227,D233,D251)</f>
        <v>0</v>
      </c>
      <c r="E7" s="336">
        <f>SUM(E8,E20,E29,E40,E52,E63,E74,E86,E95,E108,E118,E127,E138,E152,E159,E167,E173,E180,E187,E194,E201,E207,E215,E221,E227,E233,E251)</f>
        <v>9</v>
      </c>
      <c r="F7" s="336"/>
    </row>
    <row r="8" spans="1:6" s="309" customFormat="1" ht="18.75" customHeight="1">
      <c r="A8" s="439" t="s">
        <v>75</v>
      </c>
      <c r="B8" s="440">
        <f aca="true" t="shared" si="0" ref="B8:B71">SUM(C8:E8)</f>
        <v>756</v>
      </c>
      <c r="C8" s="440">
        <f>SUM(C9:C19)</f>
        <v>756</v>
      </c>
      <c r="D8" s="440">
        <f>SUM(D9:D19)</f>
        <v>0</v>
      </c>
      <c r="E8" s="440">
        <f>SUM(E9:E19)</f>
        <v>0</v>
      </c>
      <c r="F8" s="442"/>
    </row>
    <row r="9" spans="1:6" s="309" customFormat="1" ht="18.75" customHeight="1">
      <c r="A9" s="439" t="s">
        <v>76</v>
      </c>
      <c r="B9" s="440">
        <f t="shared" si="0"/>
        <v>493</v>
      </c>
      <c r="C9" s="440">
        <v>493</v>
      </c>
      <c r="D9" s="440"/>
      <c r="E9" s="440"/>
      <c r="F9" s="443"/>
    </row>
    <row r="10" spans="1:6" s="309" customFormat="1" ht="18.75" customHeight="1">
      <c r="A10" s="439" t="s">
        <v>77</v>
      </c>
      <c r="B10" s="440">
        <f t="shared" si="0"/>
        <v>103</v>
      </c>
      <c r="C10" s="440">
        <v>103</v>
      </c>
      <c r="D10" s="440"/>
      <c r="E10" s="440"/>
      <c r="F10" s="443"/>
    </row>
    <row r="11" spans="1:6" s="309" customFormat="1" ht="18.75" customHeight="1">
      <c r="A11" s="439" t="s">
        <v>78</v>
      </c>
      <c r="B11" s="440">
        <f t="shared" si="0"/>
        <v>0</v>
      </c>
      <c r="C11" s="440"/>
      <c r="D11" s="440"/>
      <c r="E11" s="440"/>
      <c r="F11" s="443"/>
    </row>
    <row r="12" spans="1:6" s="309" customFormat="1" ht="18.75" customHeight="1">
      <c r="A12" s="439" t="s">
        <v>79</v>
      </c>
      <c r="B12" s="440">
        <f t="shared" si="0"/>
        <v>70</v>
      </c>
      <c r="C12" s="440">
        <v>70</v>
      </c>
      <c r="D12" s="440"/>
      <c r="E12" s="440"/>
      <c r="F12" s="443"/>
    </row>
    <row r="13" spans="1:6" s="309" customFormat="1" ht="18.75" customHeight="1">
      <c r="A13" s="439" t="s">
        <v>80</v>
      </c>
      <c r="B13" s="440">
        <f t="shared" si="0"/>
        <v>5</v>
      </c>
      <c r="C13" s="440">
        <v>5</v>
      </c>
      <c r="D13" s="440"/>
      <c r="E13" s="440"/>
      <c r="F13" s="443"/>
    </row>
    <row r="14" spans="1:6" s="309" customFormat="1" ht="18.75" customHeight="1">
      <c r="A14" s="439" t="s">
        <v>81</v>
      </c>
      <c r="B14" s="440">
        <f t="shared" si="0"/>
        <v>19</v>
      </c>
      <c r="C14" s="440">
        <v>19</v>
      </c>
      <c r="D14" s="440"/>
      <c r="E14" s="440"/>
      <c r="F14" s="443"/>
    </row>
    <row r="15" spans="1:6" s="309" customFormat="1" ht="18.75" customHeight="1">
      <c r="A15" s="439" t="s">
        <v>82</v>
      </c>
      <c r="B15" s="440">
        <f t="shared" si="0"/>
        <v>23</v>
      </c>
      <c r="C15" s="440">
        <v>23</v>
      </c>
      <c r="D15" s="440"/>
      <c r="E15" s="440"/>
      <c r="F15" s="443"/>
    </row>
    <row r="16" spans="1:6" s="309" customFormat="1" ht="18.75" customHeight="1">
      <c r="A16" s="439" t="s">
        <v>83</v>
      </c>
      <c r="B16" s="440">
        <f t="shared" si="0"/>
        <v>40</v>
      </c>
      <c r="C16" s="440">
        <v>40</v>
      </c>
      <c r="D16" s="440"/>
      <c r="E16" s="440"/>
      <c r="F16" s="443"/>
    </row>
    <row r="17" spans="1:6" s="309" customFormat="1" ht="18.75" customHeight="1">
      <c r="A17" s="439" t="s">
        <v>84</v>
      </c>
      <c r="B17" s="440">
        <f t="shared" si="0"/>
        <v>3</v>
      </c>
      <c r="C17" s="440">
        <v>3</v>
      </c>
      <c r="D17" s="440"/>
      <c r="E17" s="440"/>
      <c r="F17" s="443"/>
    </row>
    <row r="18" spans="1:6" s="309" customFormat="1" ht="18.75" customHeight="1">
      <c r="A18" s="439" t="s">
        <v>85</v>
      </c>
      <c r="B18" s="440">
        <f t="shared" si="0"/>
        <v>0</v>
      </c>
      <c r="C18" s="440"/>
      <c r="D18" s="440"/>
      <c r="E18" s="440"/>
      <c r="F18" s="443"/>
    </row>
    <row r="19" spans="1:6" s="309" customFormat="1" ht="18.75" customHeight="1">
      <c r="A19" s="439" t="s">
        <v>86</v>
      </c>
      <c r="B19" s="440">
        <f t="shared" si="0"/>
        <v>0</v>
      </c>
      <c r="C19" s="440"/>
      <c r="D19" s="440"/>
      <c r="E19" s="440"/>
      <c r="F19" s="443"/>
    </row>
    <row r="20" spans="1:6" s="309" customFormat="1" ht="18.75" customHeight="1">
      <c r="A20" s="439" t="s">
        <v>87</v>
      </c>
      <c r="B20" s="440">
        <f t="shared" si="0"/>
        <v>627</v>
      </c>
      <c r="C20" s="440">
        <f>SUM(C21:C28)</f>
        <v>627</v>
      </c>
      <c r="D20" s="440">
        <f>SUM(D21:D28)</f>
        <v>0</v>
      </c>
      <c r="E20" s="440">
        <f>SUM(E21:E28)</f>
        <v>0</v>
      </c>
      <c r="F20" s="443"/>
    </row>
    <row r="21" spans="1:6" s="309" customFormat="1" ht="18.75" customHeight="1">
      <c r="A21" s="439" t="s">
        <v>76</v>
      </c>
      <c r="B21" s="440">
        <f t="shared" si="0"/>
        <v>401</v>
      </c>
      <c r="C21" s="440">
        <v>401</v>
      </c>
      <c r="D21" s="440"/>
      <c r="E21" s="440"/>
      <c r="F21" s="443"/>
    </row>
    <row r="22" spans="1:6" s="309" customFormat="1" ht="18.75" customHeight="1">
      <c r="A22" s="439" t="s">
        <v>77</v>
      </c>
      <c r="B22" s="440">
        <f t="shared" si="0"/>
        <v>126</v>
      </c>
      <c r="C22" s="440">
        <v>126</v>
      </c>
      <c r="D22" s="440"/>
      <c r="E22" s="440"/>
      <c r="F22" s="443"/>
    </row>
    <row r="23" spans="1:6" s="309" customFormat="1" ht="18.75" customHeight="1">
      <c r="A23" s="439" t="s">
        <v>78</v>
      </c>
      <c r="B23" s="440">
        <f t="shared" si="0"/>
        <v>0</v>
      </c>
      <c r="C23" s="440"/>
      <c r="D23" s="440"/>
      <c r="E23" s="440"/>
      <c r="F23" s="443"/>
    </row>
    <row r="24" spans="1:6" s="309" customFormat="1" ht="18.75" customHeight="1">
      <c r="A24" s="439" t="s">
        <v>88</v>
      </c>
      <c r="B24" s="440">
        <f t="shared" si="0"/>
        <v>60</v>
      </c>
      <c r="C24" s="440">
        <v>60</v>
      </c>
      <c r="D24" s="440"/>
      <c r="E24" s="440"/>
      <c r="F24" s="443"/>
    </row>
    <row r="25" spans="1:6" s="309" customFormat="1" ht="18.75" customHeight="1">
      <c r="A25" s="439" t="s">
        <v>89</v>
      </c>
      <c r="B25" s="440">
        <f t="shared" si="0"/>
        <v>30</v>
      </c>
      <c r="C25" s="440">
        <v>30</v>
      </c>
      <c r="D25" s="440"/>
      <c r="E25" s="440"/>
      <c r="F25" s="443"/>
    </row>
    <row r="26" spans="1:6" s="309" customFormat="1" ht="18.75" customHeight="1">
      <c r="A26" s="439" t="s">
        <v>90</v>
      </c>
      <c r="B26" s="440">
        <f t="shared" si="0"/>
        <v>10</v>
      </c>
      <c r="C26" s="440">
        <v>10</v>
      </c>
      <c r="D26" s="440"/>
      <c r="E26" s="440"/>
      <c r="F26" s="443"/>
    </row>
    <row r="27" spans="1:6" s="309" customFormat="1" ht="18.75" customHeight="1">
      <c r="A27" s="439" t="s">
        <v>85</v>
      </c>
      <c r="B27" s="440">
        <f t="shared" si="0"/>
        <v>0</v>
      </c>
      <c r="C27" s="440"/>
      <c r="D27" s="440"/>
      <c r="E27" s="440"/>
      <c r="F27" s="443"/>
    </row>
    <row r="28" spans="1:6" s="309" customFormat="1" ht="18.75" customHeight="1">
      <c r="A28" s="439" t="s">
        <v>91</v>
      </c>
      <c r="B28" s="440">
        <f t="shared" si="0"/>
        <v>0</v>
      </c>
      <c r="C28" s="440"/>
      <c r="D28" s="440"/>
      <c r="E28" s="440"/>
      <c r="F28" s="443"/>
    </row>
    <row r="29" spans="1:6" s="309" customFormat="1" ht="18.75" customHeight="1">
      <c r="A29" s="439" t="s">
        <v>92</v>
      </c>
      <c r="B29" s="440">
        <f t="shared" si="0"/>
        <v>7661</v>
      </c>
      <c r="C29" s="440">
        <f>SUM(C30:C39)</f>
        <v>7661</v>
      </c>
      <c r="D29" s="440">
        <f>SUM(D30:D39)</f>
        <v>0</v>
      </c>
      <c r="E29" s="440">
        <f>SUM(E30:E39)</f>
        <v>0</v>
      </c>
      <c r="F29" s="443"/>
    </row>
    <row r="30" spans="1:6" s="309" customFormat="1" ht="18.75" customHeight="1">
      <c r="A30" s="439" t="s">
        <v>76</v>
      </c>
      <c r="B30" s="440">
        <f t="shared" si="0"/>
        <v>5204</v>
      </c>
      <c r="C30" s="440">
        <v>5204</v>
      </c>
      <c r="D30" s="440"/>
      <c r="E30" s="440"/>
      <c r="F30" s="443"/>
    </row>
    <row r="31" spans="1:6" s="309" customFormat="1" ht="18.75" customHeight="1">
      <c r="A31" s="439" t="s">
        <v>77</v>
      </c>
      <c r="B31" s="440">
        <f t="shared" si="0"/>
        <v>2050</v>
      </c>
      <c r="C31" s="440">
        <v>2050</v>
      </c>
      <c r="D31" s="440"/>
      <c r="E31" s="440"/>
      <c r="F31" s="443"/>
    </row>
    <row r="32" spans="1:6" s="309" customFormat="1" ht="18.75" customHeight="1">
      <c r="A32" s="439" t="s">
        <v>78</v>
      </c>
      <c r="B32" s="440">
        <f t="shared" si="0"/>
        <v>0</v>
      </c>
      <c r="C32" s="440"/>
      <c r="D32" s="440"/>
      <c r="E32" s="440"/>
      <c r="F32" s="443"/>
    </row>
    <row r="33" spans="1:6" s="309" customFormat="1" ht="18.75" customHeight="1">
      <c r="A33" s="439" t="s">
        <v>93</v>
      </c>
      <c r="B33" s="440">
        <f t="shared" si="0"/>
        <v>0</v>
      </c>
      <c r="C33" s="440"/>
      <c r="D33" s="440"/>
      <c r="E33" s="440"/>
      <c r="F33" s="443"/>
    </row>
    <row r="34" spans="1:6" s="309" customFormat="1" ht="18.75" customHeight="1">
      <c r="A34" s="439" t="s">
        <v>94</v>
      </c>
      <c r="B34" s="440">
        <f t="shared" si="0"/>
        <v>0</v>
      </c>
      <c r="C34" s="440"/>
      <c r="D34" s="440"/>
      <c r="E34" s="440"/>
      <c r="F34" s="443"/>
    </row>
    <row r="35" spans="1:6" s="309" customFormat="1" ht="18.75" customHeight="1">
      <c r="A35" s="439" t="s">
        <v>95</v>
      </c>
      <c r="B35" s="440">
        <f t="shared" si="0"/>
        <v>138</v>
      </c>
      <c r="C35" s="440">
        <v>138</v>
      </c>
      <c r="D35" s="440"/>
      <c r="E35" s="440"/>
      <c r="F35" s="443"/>
    </row>
    <row r="36" spans="1:6" s="309" customFormat="1" ht="18.75" customHeight="1">
      <c r="A36" s="439" t="s">
        <v>96</v>
      </c>
      <c r="B36" s="440">
        <f t="shared" si="0"/>
        <v>23</v>
      </c>
      <c r="C36" s="440">
        <v>23</v>
      </c>
      <c r="D36" s="440"/>
      <c r="E36" s="440"/>
      <c r="F36" s="443"/>
    </row>
    <row r="37" spans="1:6" s="309" customFormat="1" ht="18.75" customHeight="1">
      <c r="A37" s="439" t="s">
        <v>97</v>
      </c>
      <c r="B37" s="440">
        <f t="shared" si="0"/>
        <v>0</v>
      </c>
      <c r="C37" s="440"/>
      <c r="D37" s="440"/>
      <c r="E37" s="440"/>
      <c r="F37" s="443"/>
    </row>
    <row r="38" spans="1:6" s="309" customFormat="1" ht="18.75" customHeight="1">
      <c r="A38" s="439" t="s">
        <v>85</v>
      </c>
      <c r="B38" s="440">
        <f t="shared" si="0"/>
        <v>246</v>
      </c>
      <c r="C38" s="440">
        <v>246</v>
      </c>
      <c r="D38" s="440"/>
      <c r="E38" s="440"/>
      <c r="F38" s="443"/>
    </row>
    <row r="39" spans="1:6" s="309" customFormat="1" ht="18.75" customHeight="1">
      <c r="A39" s="439" t="s">
        <v>98</v>
      </c>
      <c r="B39" s="440">
        <f t="shared" si="0"/>
        <v>0</v>
      </c>
      <c r="C39" s="440"/>
      <c r="D39" s="440"/>
      <c r="E39" s="440"/>
      <c r="F39" s="443"/>
    </row>
    <row r="40" spans="1:6" s="309" customFormat="1" ht="18.75" customHeight="1">
      <c r="A40" s="439" t="s">
        <v>99</v>
      </c>
      <c r="B40" s="440">
        <f t="shared" si="0"/>
        <v>368</v>
      </c>
      <c r="C40" s="440">
        <f>SUM(C41:C51)</f>
        <v>368</v>
      </c>
      <c r="D40" s="440">
        <f>SUM(D41:D51)</f>
        <v>0</v>
      </c>
      <c r="E40" s="440">
        <f>SUM(E41:E51)</f>
        <v>0</v>
      </c>
      <c r="F40" s="443"/>
    </row>
    <row r="41" spans="1:6" s="309" customFormat="1" ht="18.75" customHeight="1">
      <c r="A41" s="439" t="s">
        <v>76</v>
      </c>
      <c r="B41" s="440">
        <f t="shared" si="0"/>
        <v>274</v>
      </c>
      <c r="C41" s="440">
        <v>274</v>
      </c>
      <c r="D41" s="440"/>
      <c r="E41" s="440"/>
      <c r="F41" s="443"/>
    </row>
    <row r="42" spans="1:6" s="309" customFormat="1" ht="18.75" customHeight="1">
      <c r="A42" s="439" t="s">
        <v>77</v>
      </c>
      <c r="B42" s="440">
        <f t="shared" si="0"/>
        <v>19</v>
      </c>
      <c r="C42" s="440">
        <v>19</v>
      </c>
      <c r="D42" s="440"/>
      <c r="E42" s="440"/>
      <c r="F42" s="443"/>
    </row>
    <row r="43" spans="1:6" s="309" customFormat="1" ht="18.75" customHeight="1">
      <c r="A43" s="439" t="s">
        <v>78</v>
      </c>
      <c r="B43" s="440">
        <f t="shared" si="0"/>
        <v>0</v>
      </c>
      <c r="C43" s="440"/>
      <c r="D43" s="440"/>
      <c r="E43" s="440"/>
      <c r="F43" s="443"/>
    </row>
    <row r="44" spans="1:6" s="309" customFormat="1" ht="18.75" customHeight="1">
      <c r="A44" s="439" t="s">
        <v>100</v>
      </c>
      <c r="B44" s="440">
        <f t="shared" si="0"/>
        <v>0</v>
      </c>
      <c r="C44" s="440"/>
      <c r="D44" s="440"/>
      <c r="E44" s="440"/>
      <c r="F44" s="443"/>
    </row>
    <row r="45" spans="1:6" s="309" customFormat="1" ht="18.75" customHeight="1">
      <c r="A45" s="439" t="s">
        <v>101</v>
      </c>
      <c r="B45" s="440">
        <f t="shared" si="0"/>
        <v>0</v>
      </c>
      <c r="C45" s="440"/>
      <c r="D45" s="440"/>
      <c r="E45" s="440"/>
      <c r="F45" s="443"/>
    </row>
    <row r="46" spans="1:6" s="309" customFormat="1" ht="18.75" customHeight="1">
      <c r="A46" s="439" t="s">
        <v>102</v>
      </c>
      <c r="B46" s="440">
        <f t="shared" si="0"/>
        <v>0</v>
      </c>
      <c r="C46" s="440"/>
      <c r="D46" s="440"/>
      <c r="E46" s="440"/>
      <c r="F46" s="443"/>
    </row>
    <row r="47" spans="1:6" s="309" customFormat="1" ht="18.75" customHeight="1">
      <c r="A47" s="439" t="s">
        <v>103</v>
      </c>
      <c r="B47" s="440">
        <f t="shared" si="0"/>
        <v>0</v>
      </c>
      <c r="C47" s="440"/>
      <c r="D47" s="440"/>
      <c r="E47" s="440"/>
      <c r="F47" s="443"/>
    </row>
    <row r="48" spans="1:6" s="309" customFormat="1" ht="18.75" customHeight="1">
      <c r="A48" s="439" t="s">
        <v>104</v>
      </c>
      <c r="B48" s="440">
        <f t="shared" si="0"/>
        <v>0</v>
      </c>
      <c r="C48" s="440"/>
      <c r="D48" s="440"/>
      <c r="E48" s="440"/>
      <c r="F48" s="443"/>
    </row>
    <row r="49" spans="1:6" s="309" customFormat="1" ht="18.75" customHeight="1">
      <c r="A49" s="439" t="s">
        <v>105</v>
      </c>
      <c r="B49" s="440">
        <f t="shared" si="0"/>
        <v>0</v>
      </c>
      <c r="C49" s="440"/>
      <c r="D49" s="440"/>
      <c r="E49" s="440"/>
      <c r="F49" s="443"/>
    </row>
    <row r="50" spans="1:6" s="309" customFormat="1" ht="18.75" customHeight="1">
      <c r="A50" s="439" t="s">
        <v>85</v>
      </c>
      <c r="B50" s="440">
        <f t="shared" si="0"/>
        <v>0</v>
      </c>
      <c r="C50" s="440"/>
      <c r="D50" s="440"/>
      <c r="E50" s="440"/>
      <c r="F50" s="443"/>
    </row>
    <row r="51" spans="1:6" s="309" customFormat="1" ht="18.75" customHeight="1">
      <c r="A51" s="439" t="s">
        <v>106</v>
      </c>
      <c r="B51" s="440">
        <f t="shared" si="0"/>
        <v>75</v>
      </c>
      <c r="C51" s="440">
        <v>75</v>
      </c>
      <c r="D51" s="440"/>
      <c r="E51" s="440"/>
      <c r="F51" s="443"/>
    </row>
    <row r="52" spans="1:6" s="309" customFormat="1" ht="18.75" customHeight="1">
      <c r="A52" s="439" t="s">
        <v>107</v>
      </c>
      <c r="B52" s="440">
        <f t="shared" si="0"/>
        <v>401</v>
      </c>
      <c r="C52" s="440">
        <f>SUM(C53:C62)</f>
        <v>401</v>
      </c>
      <c r="D52" s="440">
        <f>SUM(D53:D62)</f>
        <v>0</v>
      </c>
      <c r="E52" s="440">
        <f>SUM(E53:E62)</f>
        <v>0</v>
      </c>
      <c r="F52" s="443"/>
    </row>
    <row r="53" spans="1:6" s="309" customFormat="1" ht="18.75" customHeight="1">
      <c r="A53" s="439" t="s">
        <v>76</v>
      </c>
      <c r="B53" s="440">
        <f t="shared" si="0"/>
        <v>181</v>
      </c>
      <c r="C53" s="440">
        <v>181</v>
      </c>
      <c r="D53" s="440"/>
      <c r="E53" s="440"/>
      <c r="F53" s="443"/>
    </row>
    <row r="54" spans="1:6" s="309" customFormat="1" ht="18.75" customHeight="1">
      <c r="A54" s="439" t="s">
        <v>77</v>
      </c>
      <c r="B54" s="440">
        <f t="shared" si="0"/>
        <v>2</v>
      </c>
      <c r="C54" s="440">
        <v>2</v>
      </c>
      <c r="D54" s="440"/>
      <c r="E54" s="440"/>
      <c r="F54" s="443"/>
    </row>
    <row r="55" spans="1:6" s="309" customFormat="1" ht="18.75" customHeight="1">
      <c r="A55" s="439" t="s">
        <v>78</v>
      </c>
      <c r="B55" s="440">
        <f t="shared" si="0"/>
        <v>0</v>
      </c>
      <c r="C55" s="440"/>
      <c r="D55" s="440"/>
      <c r="E55" s="440"/>
      <c r="F55" s="443"/>
    </row>
    <row r="56" spans="1:6" s="309" customFormat="1" ht="18.75" customHeight="1">
      <c r="A56" s="439" t="s">
        <v>108</v>
      </c>
      <c r="B56" s="440">
        <f t="shared" si="0"/>
        <v>0</v>
      </c>
      <c r="C56" s="440"/>
      <c r="D56" s="440"/>
      <c r="E56" s="440"/>
      <c r="F56" s="443"/>
    </row>
    <row r="57" spans="1:6" s="309" customFormat="1" ht="18.75" customHeight="1">
      <c r="A57" s="439" t="s">
        <v>109</v>
      </c>
      <c r="B57" s="440">
        <f t="shared" si="0"/>
        <v>88</v>
      </c>
      <c r="C57" s="440">
        <v>88</v>
      </c>
      <c r="D57" s="440"/>
      <c r="E57" s="440"/>
      <c r="F57" s="443"/>
    </row>
    <row r="58" spans="1:6" s="309" customFormat="1" ht="18.75" customHeight="1">
      <c r="A58" s="439" t="s">
        <v>110</v>
      </c>
      <c r="B58" s="440">
        <f t="shared" si="0"/>
        <v>0</v>
      </c>
      <c r="C58" s="440"/>
      <c r="D58" s="440"/>
      <c r="E58" s="440"/>
      <c r="F58" s="443"/>
    </row>
    <row r="59" spans="1:6" s="309" customFormat="1" ht="18.75" customHeight="1">
      <c r="A59" s="439" t="s">
        <v>111</v>
      </c>
      <c r="B59" s="440">
        <f t="shared" si="0"/>
        <v>130</v>
      </c>
      <c r="C59" s="440">
        <v>130</v>
      </c>
      <c r="D59" s="440"/>
      <c r="E59" s="440"/>
      <c r="F59" s="443"/>
    </row>
    <row r="60" spans="1:6" s="309" customFormat="1" ht="18.75" customHeight="1">
      <c r="A60" s="439" t="s">
        <v>112</v>
      </c>
      <c r="B60" s="440">
        <f t="shared" si="0"/>
        <v>0</v>
      </c>
      <c r="C60" s="440"/>
      <c r="D60" s="440"/>
      <c r="E60" s="440"/>
      <c r="F60" s="443"/>
    </row>
    <row r="61" spans="1:6" s="309" customFormat="1" ht="18.75" customHeight="1">
      <c r="A61" s="439" t="s">
        <v>85</v>
      </c>
      <c r="B61" s="440">
        <f t="shared" si="0"/>
        <v>0</v>
      </c>
      <c r="C61" s="440"/>
      <c r="D61" s="440"/>
      <c r="E61" s="440"/>
      <c r="F61" s="443"/>
    </row>
    <row r="62" spans="1:6" s="309" customFormat="1" ht="18.75" customHeight="1">
      <c r="A62" s="439" t="s">
        <v>113</v>
      </c>
      <c r="B62" s="440">
        <f t="shared" si="0"/>
        <v>0</v>
      </c>
      <c r="C62" s="440"/>
      <c r="D62" s="440"/>
      <c r="E62" s="440"/>
      <c r="F62" s="443"/>
    </row>
    <row r="63" spans="1:6" s="309" customFormat="1" ht="18.75" customHeight="1">
      <c r="A63" s="439" t="s">
        <v>114</v>
      </c>
      <c r="B63" s="440">
        <f t="shared" si="0"/>
        <v>744</v>
      </c>
      <c r="C63" s="440">
        <f>SUM(C64:C73)</f>
        <v>744</v>
      </c>
      <c r="D63" s="440">
        <f>SUM(D64:D73)</f>
        <v>0</v>
      </c>
      <c r="E63" s="440">
        <f>SUM(E64:E73)</f>
        <v>0</v>
      </c>
      <c r="F63" s="443"/>
    </row>
    <row r="64" spans="1:6" s="309" customFormat="1" ht="18.75" customHeight="1">
      <c r="A64" s="439" t="s">
        <v>76</v>
      </c>
      <c r="B64" s="440">
        <f t="shared" si="0"/>
        <v>509</v>
      </c>
      <c r="C64" s="440">
        <v>509</v>
      </c>
      <c r="D64" s="440"/>
      <c r="E64" s="440"/>
      <c r="F64" s="443"/>
    </row>
    <row r="65" spans="1:6" s="309" customFormat="1" ht="18.75" customHeight="1">
      <c r="A65" s="439" t="s">
        <v>77</v>
      </c>
      <c r="B65" s="440">
        <f t="shared" si="0"/>
        <v>85</v>
      </c>
      <c r="C65" s="440">
        <v>85</v>
      </c>
      <c r="D65" s="440"/>
      <c r="E65" s="440"/>
      <c r="F65" s="443"/>
    </row>
    <row r="66" spans="1:6" s="309" customFormat="1" ht="18.75" customHeight="1">
      <c r="A66" s="439" t="s">
        <v>78</v>
      </c>
      <c r="B66" s="440">
        <f t="shared" si="0"/>
        <v>0</v>
      </c>
      <c r="C66" s="440"/>
      <c r="D66" s="440"/>
      <c r="E66" s="440"/>
      <c r="F66" s="443"/>
    </row>
    <row r="67" spans="1:6" s="309" customFormat="1" ht="18.75" customHeight="1">
      <c r="A67" s="439" t="s">
        <v>115</v>
      </c>
      <c r="B67" s="440">
        <f t="shared" si="0"/>
        <v>0</v>
      </c>
      <c r="C67" s="440"/>
      <c r="D67" s="440"/>
      <c r="E67" s="440"/>
      <c r="F67" s="443"/>
    </row>
    <row r="68" spans="1:6" s="309" customFormat="1" ht="18.75" customHeight="1">
      <c r="A68" s="439" t="s">
        <v>116</v>
      </c>
      <c r="B68" s="440">
        <f t="shared" si="0"/>
        <v>0</v>
      </c>
      <c r="C68" s="440"/>
      <c r="D68" s="440"/>
      <c r="E68" s="440"/>
      <c r="F68" s="443"/>
    </row>
    <row r="69" spans="1:6" s="309" customFormat="1" ht="18.75" customHeight="1">
      <c r="A69" s="439" t="s">
        <v>117</v>
      </c>
      <c r="B69" s="440">
        <f t="shared" si="0"/>
        <v>15</v>
      </c>
      <c r="C69" s="440">
        <v>15</v>
      </c>
      <c r="D69" s="440"/>
      <c r="E69" s="440"/>
      <c r="F69" s="443"/>
    </row>
    <row r="70" spans="1:6" s="309" customFormat="1" ht="18.75" customHeight="1">
      <c r="A70" s="439" t="s">
        <v>118</v>
      </c>
      <c r="B70" s="440">
        <f t="shared" si="0"/>
        <v>0</v>
      </c>
      <c r="C70" s="440"/>
      <c r="D70" s="440"/>
      <c r="E70" s="440"/>
      <c r="F70" s="443"/>
    </row>
    <row r="71" spans="1:6" s="309" customFormat="1" ht="18.75" customHeight="1">
      <c r="A71" s="439" t="s">
        <v>119</v>
      </c>
      <c r="B71" s="440">
        <f t="shared" si="0"/>
        <v>0</v>
      </c>
      <c r="C71" s="440"/>
      <c r="D71" s="440"/>
      <c r="E71" s="440"/>
      <c r="F71" s="443"/>
    </row>
    <row r="72" spans="1:6" s="309" customFormat="1" ht="18.75" customHeight="1">
      <c r="A72" s="439" t="s">
        <v>85</v>
      </c>
      <c r="B72" s="440">
        <f aca="true" t="shared" si="1" ref="B72:B135">SUM(C72:E72)</f>
        <v>30</v>
      </c>
      <c r="C72" s="440">
        <v>30</v>
      </c>
      <c r="D72" s="440"/>
      <c r="E72" s="440"/>
      <c r="F72" s="443"/>
    </row>
    <row r="73" spans="1:6" s="309" customFormat="1" ht="18.75" customHeight="1">
      <c r="A73" s="439" t="s">
        <v>120</v>
      </c>
      <c r="B73" s="440">
        <f t="shared" si="1"/>
        <v>105</v>
      </c>
      <c r="C73" s="440">
        <v>105</v>
      </c>
      <c r="D73" s="440"/>
      <c r="E73" s="440"/>
      <c r="F73" s="443"/>
    </row>
    <row r="74" spans="1:6" s="309" customFormat="1" ht="18.75" customHeight="1">
      <c r="A74" s="439" t="s">
        <v>121</v>
      </c>
      <c r="B74" s="440">
        <f t="shared" si="1"/>
        <v>680</v>
      </c>
      <c r="C74" s="440">
        <f>SUM(C75:C85)</f>
        <v>680</v>
      </c>
      <c r="D74" s="440">
        <f>SUM(D75:D85)</f>
        <v>0</v>
      </c>
      <c r="E74" s="440">
        <f>SUM(E75:E85)</f>
        <v>0</v>
      </c>
      <c r="F74" s="443"/>
    </row>
    <row r="75" spans="1:6" s="309" customFormat="1" ht="18.75" customHeight="1">
      <c r="A75" s="439" t="s">
        <v>76</v>
      </c>
      <c r="B75" s="440">
        <f t="shared" si="1"/>
        <v>270</v>
      </c>
      <c r="C75" s="440">
        <v>270</v>
      </c>
      <c r="D75" s="440"/>
      <c r="E75" s="440"/>
      <c r="F75" s="443"/>
    </row>
    <row r="76" spans="1:6" s="309" customFormat="1" ht="18.75" customHeight="1">
      <c r="A76" s="439" t="s">
        <v>77</v>
      </c>
      <c r="B76" s="440">
        <f t="shared" si="1"/>
        <v>410</v>
      </c>
      <c r="C76" s="440">
        <v>410</v>
      </c>
      <c r="D76" s="440"/>
      <c r="E76" s="440"/>
      <c r="F76" s="443"/>
    </row>
    <row r="77" spans="1:6" s="309" customFormat="1" ht="18.75" customHeight="1">
      <c r="A77" s="439" t="s">
        <v>78</v>
      </c>
      <c r="B77" s="440">
        <f t="shared" si="1"/>
        <v>0</v>
      </c>
      <c r="C77" s="440"/>
      <c r="D77" s="440"/>
      <c r="E77" s="440"/>
      <c r="F77" s="443"/>
    </row>
    <row r="78" spans="1:6" s="309" customFormat="1" ht="18.75" customHeight="1">
      <c r="A78" s="439" t="s">
        <v>122</v>
      </c>
      <c r="B78" s="440">
        <f t="shared" si="1"/>
        <v>0</v>
      </c>
      <c r="C78" s="440"/>
      <c r="D78" s="440"/>
      <c r="E78" s="440"/>
      <c r="F78" s="443"/>
    </row>
    <row r="79" spans="1:6" s="309" customFormat="1" ht="18.75" customHeight="1">
      <c r="A79" s="439" t="s">
        <v>123</v>
      </c>
      <c r="B79" s="440">
        <f t="shared" si="1"/>
        <v>0</v>
      </c>
      <c r="C79" s="440"/>
      <c r="D79" s="440"/>
      <c r="E79" s="440"/>
      <c r="F79" s="443"/>
    </row>
    <row r="80" spans="1:6" s="309" customFormat="1" ht="18.75" customHeight="1">
      <c r="A80" s="439" t="s">
        <v>124</v>
      </c>
      <c r="B80" s="440">
        <f t="shared" si="1"/>
        <v>0</v>
      </c>
      <c r="C80" s="440"/>
      <c r="D80" s="440"/>
      <c r="E80" s="440"/>
      <c r="F80" s="443"/>
    </row>
    <row r="81" spans="1:6" s="309" customFormat="1" ht="18.75" customHeight="1">
      <c r="A81" s="439" t="s">
        <v>125</v>
      </c>
      <c r="B81" s="440">
        <f t="shared" si="1"/>
        <v>0</v>
      </c>
      <c r="C81" s="440"/>
      <c r="D81" s="440"/>
      <c r="E81" s="440"/>
      <c r="F81" s="443"/>
    </row>
    <row r="82" spans="1:6" s="309" customFormat="1" ht="18.75" customHeight="1">
      <c r="A82" s="439" t="s">
        <v>126</v>
      </c>
      <c r="B82" s="440">
        <f t="shared" si="1"/>
        <v>0</v>
      </c>
      <c r="C82" s="440"/>
      <c r="D82" s="440"/>
      <c r="E82" s="440"/>
      <c r="F82" s="443"/>
    </row>
    <row r="83" spans="1:6" s="309" customFormat="1" ht="18.75" customHeight="1">
      <c r="A83" s="439" t="s">
        <v>118</v>
      </c>
      <c r="B83" s="440">
        <f t="shared" si="1"/>
        <v>0</v>
      </c>
      <c r="C83" s="440"/>
      <c r="D83" s="440"/>
      <c r="E83" s="440"/>
      <c r="F83" s="443"/>
    </row>
    <row r="84" spans="1:6" s="309" customFormat="1" ht="18.75" customHeight="1">
      <c r="A84" s="439" t="s">
        <v>85</v>
      </c>
      <c r="B84" s="440">
        <f t="shared" si="1"/>
        <v>0</v>
      </c>
      <c r="C84" s="440"/>
      <c r="D84" s="440"/>
      <c r="E84" s="440"/>
      <c r="F84" s="443"/>
    </row>
    <row r="85" spans="1:6" s="309" customFormat="1" ht="18.75" customHeight="1">
      <c r="A85" s="439" t="s">
        <v>127</v>
      </c>
      <c r="B85" s="440">
        <f t="shared" si="1"/>
        <v>0</v>
      </c>
      <c r="C85" s="440"/>
      <c r="D85" s="440"/>
      <c r="E85" s="440"/>
      <c r="F85" s="443"/>
    </row>
    <row r="86" spans="1:6" s="309" customFormat="1" ht="18.75" customHeight="1">
      <c r="A86" s="439" t="s">
        <v>128</v>
      </c>
      <c r="B86" s="440">
        <f t="shared" si="1"/>
        <v>242</v>
      </c>
      <c r="C86" s="440">
        <f>SUM(C87:C94)</f>
        <v>242</v>
      </c>
      <c r="D86" s="440">
        <f>SUM(D87:D94)</f>
        <v>0</v>
      </c>
      <c r="E86" s="440">
        <f>SUM(E87:E94)</f>
        <v>0</v>
      </c>
      <c r="F86" s="443"/>
    </row>
    <row r="87" spans="1:6" s="309" customFormat="1" ht="18.75" customHeight="1">
      <c r="A87" s="439" t="s">
        <v>76</v>
      </c>
      <c r="B87" s="440">
        <f t="shared" si="1"/>
        <v>203</v>
      </c>
      <c r="C87" s="440">
        <v>203</v>
      </c>
      <c r="D87" s="440"/>
      <c r="E87" s="440"/>
      <c r="F87" s="443"/>
    </row>
    <row r="88" spans="1:6" s="309" customFormat="1" ht="18.75" customHeight="1">
      <c r="A88" s="439" t="s">
        <v>77</v>
      </c>
      <c r="B88" s="440">
        <f t="shared" si="1"/>
        <v>21</v>
      </c>
      <c r="C88" s="440">
        <v>21</v>
      </c>
      <c r="D88" s="440"/>
      <c r="E88" s="440"/>
      <c r="F88" s="443"/>
    </row>
    <row r="89" spans="1:6" s="309" customFormat="1" ht="18.75" customHeight="1">
      <c r="A89" s="439" t="s">
        <v>78</v>
      </c>
      <c r="B89" s="440">
        <f t="shared" si="1"/>
        <v>0</v>
      </c>
      <c r="C89" s="440"/>
      <c r="D89" s="440"/>
      <c r="E89" s="440"/>
      <c r="F89" s="443"/>
    </row>
    <row r="90" spans="1:6" s="309" customFormat="1" ht="18.75" customHeight="1">
      <c r="A90" s="439" t="s">
        <v>129</v>
      </c>
      <c r="B90" s="440">
        <f t="shared" si="1"/>
        <v>13</v>
      </c>
      <c r="C90" s="440">
        <v>13</v>
      </c>
      <c r="D90" s="440"/>
      <c r="E90" s="440"/>
      <c r="F90" s="443"/>
    </row>
    <row r="91" spans="1:6" s="309" customFormat="1" ht="18.75" customHeight="1">
      <c r="A91" s="439" t="s">
        <v>130</v>
      </c>
      <c r="B91" s="440">
        <f t="shared" si="1"/>
        <v>0</v>
      </c>
      <c r="C91" s="440"/>
      <c r="D91" s="440"/>
      <c r="E91" s="440"/>
      <c r="F91" s="443"/>
    </row>
    <row r="92" spans="1:6" s="309" customFormat="1" ht="18.75" customHeight="1">
      <c r="A92" s="439" t="s">
        <v>118</v>
      </c>
      <c r="B92" s="440">
        <f t="shared" si="1"/>
        <v>5</v>
      </c>
      <c r="C92" s="440">
        <v>5</v>
      </c>
      <c r="D92" s="440"/>
      <c r="E92" s="440"/>
      <c r="F92" s="443"/>
    </row>
    <row r="93" spans="1:6" s="309" customFormat="1" ht="18.75" customHeight="1">
      <c r="A93" s="439" t="s">
        <v>85</v>
      </c>
      <c r="B93" s="440">
        <f t="shared" si="1"/>
        <v>0</v>
      </c>
      <c r="C93" s="440"/>
      <c r="D93" s="440"/>
      <c r="E93" s="440"/>
      <c r="F93" s="443"/>
    </row>
    <row r="94" spans="1:6" s="309" customFormat="1" ht="18.75" customHeight="1">
      <c r="A94" s="439" t="s">
        <v>131</v>
      </c>
      <c r="B94" s="440">
        <f t="shared" si="1"/>
        <v>0</v>
      </c>
      <c r="C94" s="440"/>
      <c r="D94" s="440"/>
      <c r="E94" s="440"/>
      <c r="F94" s="443"/>
    </row>
    <row r="95" spans="1:6" s="309" customFormat="1" ht="18.75" customHeight="1">
      <c r="A95" s="439" t="s">
        <v>132</v>
      </c>
      <c r="B95" s="440">
        <f t="shared" si="1"/>
        <v>0</v>
      </c>
      <c r="C95" s="440">
        <f>SUM(C96:C107)</f>
        <v>0</v>
      </c>
      <c r="D95" s="440"/>
      <c r="E95" s="440"/>
      <c r="F95" s="443"/>
    </row>
    <row r="96" spans="1:6" s="309" customFormat="1" ht="18.75" customHeight="1">
      <c r="A96" s="439" t="s">
        <v>76</v>
      </c>
      <c r="B96" s="440">
        <f t="shared" si="1"/>
        <v>0</v>
      </c>
      <c r="C96" s="440"/>
      <c r="D96" s="440"/>
      <c r="E96" s="440"/>
      <c r="F96" s="443"/>
    </row>
    <row r="97" spans="1:6" s="309" customFormat="1" ht="18.75" customHeight="1">
      <c r="A97" s="439" t="s">
        <v>77</v>
      </c>
      <c r="B97" s="440">
        <f t="shared" si="1"/>
        <v>0</v>
      </c>
      <c r="C97" s="440"/>
      <c r="D97" s="440"/>
      <c r="E97" s="440"/>
      <c r="F97" s="443"/>
    </row>
    <row r="98" spans="1:6" s="309" customFormat="1" ht="18.75" customHeight="1">
      <c r="A98" s="439" t="s">
        <v>78</v>
      </c>
      <c r="B98" s="440">
        <f t="shared" si="1"/>
        <v>0</v>
      </c>
      <c r="C98" s="440"/>
      <c r="D98" s="440"/>
      <c r="E98" s="440"/>
      <c r="F98" s="443"/>
    </row>
    <row r="99" spans="1:6" s="309" customFormat="1" ht="18.75" customHeight="1">
      <c r="A99" s="439" t="s">
        <v>1261</v>
      </c>
      <c r="B99" s="440">
        <f t="shared" si="1"/>
        <v>0</v>
      </c>
      <c r="C99" s="440"/>
      <c r="D99" s="440"/>
      <c r="E99" s="440"/>
      <c r="F99" s="443"/>
    </row>
    <row r="100" spans="1:6" s="309" customFormat="1" ht="18.75" customHeight="1">
      <c r="A100" s="439" t="s">
        <v>1262</v>
      </c>
      <c r="B100" s="440">
        <f t="shared" si="1"/>
        <v>0</v>
      </c>
      <c r="C100" s="440"/>
      <c r="D100" s="440"/>
      <c r="E100" s="440"/>
      <c r="F100" s="443"/>
    </row>
    <row r="101" spans="1:6" s="309" customFormat="1" ht="18.75" customHeight="1">
      <c r="A101" s="439" t="s">
        <v>118</v>
      </c>
      <c r="B101" s="440">
        <f t="shared" si="1"/>
        <v>0</v>
      </c>
      <c r="C101" s="440"/>
      <c r="D101" s="440"/>
      <c r="E101" s="440"/>
      <c r="F101" s="443"/>
    </row>
    <row r="102" spans="1:6" s="309" customFormat="1" ht="18.75" customHeight="1">
      <c r="A102" s="439" t="s">
        <v>1263</v>
      </c>
      <c r="B102" s="440">
        <f t="shared" si="1"/>
        <v>0</v>
      </c>
      <c r="C102" s="440"/>
      <c r="D102" s="440"/>
      <c r="E102" s="440"/>
      <c r="F102" s="443"/>
    </row>
    <row r="103" spans="1:6" s="309" customFormat="1" ht="18.75" customHeight="1">
      <c r="A103" s="439" t="s">
        <v>1264</v>
      </c>
      <c r="B103" s="440">
        <f t="shared" si="1"/>
        <v>0</v>
      </c>
      <c r="C103" s="440"/>
      <c r="D103" s="440"/>
      <c r="E103" s="440"/>
      <c r="F103" s="443"/>
    </row>
    <row r="104" spans="1:6" s="309" customFormat="1" ht="18.75" customHeight="1">
      <c r="A104" s="439" t="s">
        <v>1265</v>
      </c>
      <c r="B104" s="440">
        <f t="shared" si="1"/>
        <v>0</v>
      </c>
      <c r="C104" s="440"/>
      <c r="D104" s="440"/>
      <c r="E104" s="440"/>
      <c r="F104" s="443"/>
    </row>
    <row r="105" spans="1:6" s="309" customFormat="1" ht="18.75" customHeight="1">
      <c r="A105" s="439" t="s">
        <v>1266</v>
      </c>
      <c r="B105" s="440">
        <f t="shared" si="1"/>
        <v>0</v>
      </c>
      <c r="C105" s="440"/>
      <c r="D105" s="440"/>
      <c r="E105" s="440"/>
      <c r="F105" s="443"/>
    </row>
    <row r="106" spans="1:6" s="309" customFormat="1" ht="18.75" customHeight="1">
      <c r="A106" s="439" t="s">
        <v>85</v>
      </c>
      <c r="B106" s="440">
        <f t="shared" si="1"/>
        <v>0</v>
      </c>
      <c r="C106" s="440"/>
      <c r="D106" s="440"/>
      <c r="E106" s="440"/>
      <c r="F106" s="443"/>
    </row>
    <row r="107" spans="1:6" s="309" customFormat="1" ht="18.75" customHeight="1">
      <c r="A107" s="439" t="s">
        <v>1267</v>
      </c>
      <c r="B107" s="440">
        <f t="shared" si="1"/>
        <v>0</v>
      </c>
      <c r="C107" s="440"/>
      <c r="D107" s="440"/>
      <c r="E107" s="440"/>
      <c r="F107" s="443"/>
    </row>
    <row r="108" spans="1:6" s="309" customFormat="1" ht="18.75" customHeight="1">
      <c r="A108" s="439" t="s">
        <v>133</v>
      </c>
      <c r="B108" s="440">
        <f t="shared" si="1"/>
        <v>0</v>
      </c>
      <c r="C108" s="440">
        <f>SUM(C109:C117)</f>
        <v>0</v>
      </c>
      <c r="D108" s="440">
        <f>SUM(D109:D117)</f>
        <v>0</v>
      </c>
      <c r="E108" s="440">
        <f>SUM(E109:E117)</f>
        <v>0</v>
      </c>
      <c r="F108" s="443"/>
    </row>
    <row r="109" spans="1:6" s="309" customFormat="1" ht="18.75" customHeight="1">
      <c r="A109" s="439" t="s">
        <v>76</v>
      </c>
      <c r="B109" s="440">
        <f t="shared" si="1"/>
        <v>0</v>
      </c>
      <c r="C109" s="440"/>
      <c r="D109" s="440"/>
      <c r="E109" s="440"/>
      <c r="F109" s="443"/>
    </row>
    <row r="110" spans="1:6" s="309" customFormat="1" ht="18.75" customHeight="1">
      <c r="A110" s="439" t="s">
        <v>77</v>
      </c>
      <c r="B110" s="440">
        <f t="shared" si="1"/>
        <v>0</v>
      </c>
      <c r="C110" s="440"/>
      <c r="D110" s="440"/>
      <c r="E110" s="440"/>
      <c r="F110" s="443"/>
    </row>
    <row r="111" spans="1:6" s="309" customFormat="1" ht="18.75" customHeight="1">
      <c r="A111" s="439" t="s">
        <v>78</v>
      </c>
      <c r="B111" s="440">
        <f t="shared" si="1"/>
        <v>0</v>
      </c>
      <c r="C111" s="440"/>
      <c r="D111" s="440"/>
      <c r="E111" s="440"/>
      <c r="F111" s="443"/>
    </row>
    <row r="112" spans="1:6" s="309" customFormat="1" ht="18.75" customHeight="1">
      <c r="A112" s="439" t="s">
        <v>134</v>
      </c>
      <c r="B112" s="440">
        <f t="shared" si="1"/>
        <v>0</v>
      </c>
      <c r="C112" s="440"/>
      <c r="D112" s="440"/>
      <c r="E112" s="440"/>
      <c r="F112" s="443"/>
    </row>
    <row r="113" spans="1:6" s="309" customFormat="1" ht="18.75" customHeight="1">
      <c r="A113" s="439" t="s">
        <v>135</v>
      </c>
      <c r="B113" s="440">
        <f t="shared" si="1"/>
        <v>0</v>
      </c>
      <c r="C113" s="440"/>
      <c r="D113" s="440"/>
      <c r="E113" s="440"/>
      <c r="F113" s="443"/>
    </row>
    <row r="114" spans="1:6" s="309" customFormat="1" ht="18.75" customHeight="1">
      <c r="A114" s="439" t="s">
        <v>136</v>
      </c>
      <c r="B114" s="440">
        <f t="shared" si="1"/>
        <v>0</v>
      </c>
      <c r="C114" s="440"/>
      <c r="D114" s="440"/>
      <c r="E114" s="440"/>
      <c r="F114" s="443"/>
    </row>
    <row r="115" spans="1:6" s="309" customFormat="1" ht="18.75" customHeight="1">
      <c r="A115" s="439" t="s">
        <v>137</v>
      </c>
      <c r="B115" s="440">
        <f t="shared" si="1"/>
        <v>0</v>
      </c>
      <c r="C115" s="440"/>
      <c r="D115" s="440"/>
      <c r="E115" s="440"/>
      <c r="F115" s="443"/>
    </row>
    <row r="116" spans="1:6" s="309" customFormat="1" ht="18.75" customHeight="1">
      <c r="A116" s="439" t="s">
        <v>85</v>
      </c>
      <c r="B116" s="440">
        <f t="shared" si="1"/>
        <v>0</v>
      </c>
      <c r="C116" s="440"/>
      <c r="D116" s="440"/>
      <c r="E116" s="440"/>
      <c r="F116" s="443"/>
    </row>
    <row r="117" spans="1:6" s="309" customFormat="1" ht="18.75" customHeight="1">
      <c r="A117" s="439" t="s">
        <v>138</v>
      </c>
      <c r="B117" s="440">
        <f t="shared" si="1"/>
        <v>0</v>
      </c>
      <c r="C117" s="440"/>
      <c r="D117" s="440"/>
      <c r="E117" s="440"/>
      <c r="F117" s="443"/>
    </row>
    <row r="118" spans="1:6" s="309" customFormat="1" ht="18.75" customHeight="1">
      <c r="A118" s="439" t="s">
        <v>139</v>
      </c>
      <c r="B118" s="440">
        <f t="shared" si="1"/>
        <v>782</v>
      </c>
      <c r="C118" s="440">
        <f>SUM(C119:C126)</f>
        <v>782</v>
      </c>
      <c r="D118" s="440">
        <f>SUM(D119:D126)</f>
        <v>0</v>
      </c>
      <c r="E118" s="440">
        <f>SUM(E119:E126)</f>
        <v>0</v>
      </c>
      <c r="F118" s="443"/>
    </row>
    <row r="119" spans="1:6" s="309" customFormat="1" ht="18.75" customHeight="1">
      <c r="A119" s="439" t="s">
        <v>76</v>
      </c>
      <c r="B119" s="440">
        <f t="shared" si="1"/>
        <v>559</v>
      </c>
      <c r="C119" s="440">
        <v>559</v>
      </c>
      <c r="D119" s="440"/>
      <c r="E119" s="440"/>
      <c r="F119" s="443"/>
    </row>
    <row r="120" spans="1:6" s="309" customFormat="1" ht="18.75" customHeight="1">
      <c r="A120" s="439" t="s">
        <v>77</v>
      </c>
      <c r="B120" s="440">
        <f t="shared" si="1"/>
        <v>223</v>
      </c>
      <c r="C120" s="440">
        <v>223</v>
      </c>
      <c r="D120" s="440"/>
      <c r="E120" s="440"/>
      <c r="F120" s="443"/>
    </row>
    <row r="121" spans="1:6" s="309" customFormat="1" ht="18.75" customHeight="1">
      <c r="A121" s="439" t="s">
        <v>78</v>
      </c>
      <c r="B121" s="440">
        <f t="shared" si="1"/>
        <v>0</v>
      </c>
      <c r="C121" s="440"/>
      <c r="D121" s="440"/>
      <c r="E121" s="440"/>
      <c r="F121" s="443"/>
    </row>
    <row r="122" spans="1:6" s="309" customFormat="1" ht="18.75" customHeight="1">
      <c r="A122" s="439" t="s">
        <v>140</v>
      </c>
      <c r="B122" s="440">
        <f t="shared" si="1"/>
        <v>0</v>
      </c>
      <c r="C122" s="440"/>
      <c r="D122" s="440"/>
      <c r="E122" s="440"/>
      <c r="F122" s="443"/>
    </row>
    <row r="123" spans="1:6" s="309" customFormat="1" ht="18.75" customHeight="1">
      <c r="A123" s="439" t="s">
        <v>141</v>
      </c>
      <c r="B123" s="440">
        <f t="shared" si="1"/>
        <v>0</v>
      </c>
      <c r="C123" s="440"/>
      <c r="D123" s="440"/>
      <c r="E123" s="440"/>
      <c r="F123" s="443"/>
    </row>
    <row r="124" spans="1:6" s="309" customFormat="1" ht="18.75" customHeight="1">
      <c r="A124" s="439" t="s">
        <v>142</v>
      </c>
      <c r="B124" s="440">
        <f t="shared" si="1"/>
        <v>0</v>
      </c>
      <c r="C124" s="440"/>
      <c r="D124" s="440"/>
      <c r="E124" s="440"/>
      <c r="F124" s="443"/>
    </row>
    <row r="125" spans="1:6" s="309" customFormat="1" ht="18.75" customHeight="1">
      <c r="A125" s="439" t="s">
        <v>85</v>
      </c>
      <c r="B125" s="440">
        <f t="shared" si="1"/>
        <v>0</v>
      </c>
      <c r="C125" s="440"/>
      <c r="D125" s="440"/>
      <c r="E125" s="440"/>
      <c r="F125" s="443"/>
    </row>
    <row r="126" spans="1:6" s="309" customFormat="1" ht="18.75" customHeight="1">
      <c r="A126" s="439" t="s">
        <v>143</v>
      </c>
      <c r="B126" s="440">
        <f t="shared" si="1"/>
        <v>0</v>
      </c>
      <c r="C126" s="440"/>
      <c r="D126" s="440"/>
      <c r="E126" s="440"/>
      <c r="F126" s="443"/>
    </row>
    <row r="127" spans="1:6" s="309" customFormat="1" ht="18.75" customHeight="1">
      <c r="A127" s="439" t="s">
        <v>144</v>
      </c>
      <c r="B127" s="440">
        <f t="shared" si="1"/>
        <v>445</v>
      </c>
      <c r="C127" s="440">
        <f>SUM(C128:C137)</f>
        <v>445</v>
      </c>
      <c r="D127" s="440">
        <f>SUM(D128:D137)</f>
        <v>0</v>
      </c>
      <c r="E127" s="440">
        <f>SUM(E128:E137)</f>
        <v>0</v>
      </c>
      <c r="F127" s="443"/>
    </row>
    <row r="128" spans="1:6" s="309" customFormat="1" ht="18.75" customHeight="1">
      <c r="A128" s="439" t="s">
        <v>76</v>
      </c>
      <c r="B128" s="440">
        <f t="shared" si="1"/>
        <v>242</v>
      </c>
      <c r="C128" s="440">
        <v>242</v>
      </c>
      <c r="D128" s="440"/>
      <c r="E128" s="440"/>
      <c r="F128" s="443"/>
    </row>
    <row r="129" spans="1:6" s="309" customFormat="1" ht="18.75" customHeight="1">
      <c r="A129" s="439" t="s">
        <v>77</v>
      </c>
      <c r="B129" s="440">
        <f t="shared" si="1"/>
        <v>3</v>
      </c>
      <c r="C129" s="440">
        <v>3</v>
      </c>
      <c r="D129" s="440"/>
      <c r="E129" s="440"/>
      <c r="F129" s="443"/>
    </row>
    <row r="130" spans="1:6" s="309" customFormat="1" ht="18.75" customHeight="1">
      <c r="A130" s="439" t="s">
        <v>78</v>
      </c>
      <c r="B130" s="440">
        <f t="shared" si="1"/>
        <v>0</v>
      </c>
      <c r="C130" s="440"/>
      <c r="D130" s="440"/>
      <c r="E130" s="440"/>
      <c r="F130" s="443"/>
    </row>
    <row r="131" spans="1:6" s="309" customFormat="1" ht="18.75" customHeight="1">
      <c r="A131" s="439" t="s">
        <v>145</v>
      </c>
      <c r="B131" s="440">
        <f t="shared" si="1"/>
        <v>0</v>
      </c>
      <c r="C131" s="440"/>
      <c r="D131" s="440"/>
      <c r="E131" s="440"/>
      <c r="F131" s="443"/>
    </row>
    <row r="132" spans="1:6" s="309" customFormat="1" ht="18.75" customHeight="1">
      <c r="A132" s="439" t="s">
        <v>146</v>
      </c>
      <c r="B132" s="440">
        <f t="shared" si="1"/>
        <v>0</v>
      </c>
      <c r="C132" s="440"/>
      <c r="D132" s="440"/>
      <c r="E132" s="440"/>
      <c r="F132" s="443"/>
    </row>
    <row r="133" spans="1:6" s="309" customFormat="1" ht="18.75" customHeight="1">
      <c r="A133" s="439" t="s">
        <v>147</v>
      </c>
      <c r="B133" s="440">
        <f t="shared" si="1"/>
        <v>0</v>
      </c>
      <c r="C133" s="440"/>
      <c r="D133" s="440"/>
      <c r="E133" s="440"/>
      <c r="F133" s="443"/>
    </row>
    <row r="134" spans="1:6" s="309" customFormat="1" ht="18.75" customHeight="1">
      <c r="A134" s="439" t="s">
        <v>148</v>
      </c>
      <c r="B134" s="440">
        <f t="shared" si="1"/>
        <v>0</v>
      </c>
      <c r="C134" s="440"/>
      <c r="D134" s="440"/>
      <c r="E134" s="440"/>
      <c r="F134" s="443"/>
    </row>
    <row r="135" spans="1:6" s="309" customFormat="1" ht="18.75" customHeight="1">
      <c r="A135" s="439" t="s">
        <v>149</v>
      </c>
      <c r="B135" s="440">
        <f t="shared" si="1"/>
        <v>200</v>
      </c>
      <c r="C135" s="440">
        <v>200</v>
      </c>
      <c r="D135" s="440"/>
      <c r="E135" s="440"/>
      <c r="F135" s="443"/>
    </row>
    <row r="136" spans="1:6" s="309" customFormat="1" ht="18.75" customHeight="1">
      <c r="A136" s="439" t="s">
        <v>85</v>
      </c>
      <c r="B136" s="440">
        <f aca="true" t="shared" si="2" ref="B136:B199">SUM(C136:E136)</f>
        <v>0</v>
      </c>
      <c r="C136" s="440"/>
      <c r="D136" s="440"/>
      <c r="E136" s="440"/>
      <c r="F136" s="443"/>
    </row>
    <row r="137" spans="1:6" s="309" customFormat="1" ht="18.75" customHeight="1">
      <c r="A137" s="439" t="s">
        <v>150</v>
      </c>
      <c r="B137" s="440">
        <f t="shared" si="2"/>
        <v>0</v>
      </c>
      <c r="C137" s="440"/>
      <c r="D137" s="440"/>
      <c r="E137" s="440"/>
      <c r="F137" s="443"/>
    </row>
    <row r="138" spans="1:6" s="309" customFormat="1" ht="18.75" customHeight="1">
      <c r="A138" s="439" t="s">
        <v>151</v>
      </c>
      <c r="B138" s="440">
        <f t="shared" si="2"/>
        <v>0</v>
      </c>
      <c r="C138" s="440"/>
      <c r="D138" s="440"/>
      <c r="E138" s="440"/>
      <c r="F138" s="443"/>
    </row>
    <row r="139" spans="1:6" s="309" customFormat="1" ht="18.75" customHeight="1">
      <c r="A139" s="439" t="s">
        <v>76</v>
      </c>
      <c r="B139" s="440">
        <f t="shared" si="2"/>
        <v>0</v>
      </c>
      <c r="C139" s="440"/>
      <c r="D139" s="440"/>
      <c r="E139" s="440"/>
      <c r="F139" s="443"/>
    </row>
    <row r="140" spans="1:6" s="309" customFormat="1" ht="18.75" customHeight="1">
      <c r="A140" s="439" t="s">
        <v>77</v>
      </c>
      <c r="B140" s="440">
        <f t="shared" si="2"/>
        <v>0</v>
      </c>
      <c r="C140" s="440"/>
      <c r="D140" s="440"/>
      <c r="E140" s="440"/>
      <c r="F140" s="443"/>
    </row>
    <row r="141" spans="1:6" s="309" customFormat="1" ht="18.75" customHeight="1">
      <c r="A141" s="439" t="s">
        <v>78</v>
      </c>
      <c r="B141" s="440">
        <f t="shared" si="2"/>
        <v>0</v>
      </c>
      <c r="C141" s="440"/>
      <c r="D141" s="440"/>
      <c r="E141" s="440"/>
      <c r="F141" s="443"/>
    </row>
    <row r="142" spans="1:6" s="309" customFormat="1" ht="18.75" customHeight="1">
      <c r="A142" s="439" t="s">
        <v>1268</v>
      </c>
      <c r="B142" s="440">
        <f t="shared" si="2"/>
        <v>0</v>
      </c>
      <c r="C142" s="440"/>
      <c r="D142" s="440"/>
      <c r="E142" s="440"/>
      <c r="F142" s="443"/>
    </row>
    <row r="143" spans="1:6" s="309" customFormat="1" ht="18.75" customHeight="1">
      <c r="A143" s="439" t="s">
        <v>1269</v>
      </c>
      <c r="B143" s="440">
        <f t="shared" si="2"/>
        <v>0</v>
      </c>
      <c r="C143" s="440"/>
      <c r="D143" s="440"/>
      <c r="E143" s="440"/>
      <c r="F143" s="443"/>
    </row>
    <row r="144" spans="1:6" s="309" customFormat="1" ht="18.75" customHeight="1">
      <c r="A144" s="439" t="s">
        <v>1270</v>
      </c>
      <c r="B144" s="440">
        <f t="shared" si="2"/>
        <v>0</v>
      </c>
      <c r="C144" s="440"/>
      <c r="D144" s="440"/>
      <c r="E144" s="440"/>
      <c r="F144" s="443"/>
    </row>
    <row r="145" spans="1:6" s="309" customFormat="1" ht="18.75" customHeight="1">
      <c r="A145" s="439" t="s">
        <v>1271</v>
      </c>
      <c r="B145" s="440">
        <f t="shared" si="2"/>
        <v>0</v>
      </c>
      <c r="C145" s="440"/>
      <c r="D145" s="440"/>
      <c r="E145" s="440"/>
      <c r="F145" s="443"/>
    </row>
    <row r="146" spans="1:6" s="309" customFormat="1" ht="18.75" customHeight="1">
      <c r="A146" s="439" t="s">
        <v>1272</v>
      </c>
      <c r="B146" s="440">
        <f t="shared" si="2"/>
        <v>0</v>
      </c>
      <c r="C146" s="440"/>
      <c r="D146" s="440"/>
      <c r="E146" s="440"/>
      <c r="F146" s="443"/>
    </row>
    <row r="147" spans="1:6" s="309" customFormat="1" ht="18.75" customHeight="1">
      <c r="A147" s="439" t="s">
        <v>1273</v>
      </c>
      <c r="B147" s="440">
        <f t="shared" si="2"/>
        <v>0</v>
      </c>
      <c r="C147" s="440"/>
      <c r="D147" s="440"/>
      <c r="E147" s="440"/>
      <c r="F147" s="443"/>
    </row>
    <row r="148" spans="1:6" s="309" customFormat="1" ht="18.75" customHeight="1">
      <c r="A148" s="439" t="s">
        <v>1274</v>
      </c>
      <c r="B148" s="440">
        <f t="shared" si="2"/>
        <v>0</v>
      </c>
      <c r="C148" s="440"/>
      <c r="D148" s="440"/>
      <c r="E148" s="440"/>
      <c r="F148" s="443"/>
    </row>
    <row r="149" spans="1:6" s="309" customFormat="1" ht="18.75" customHeight="1">
      <c r="A149" s="439" t="s">
        <v>1275</v>
      </c>
      <c r="B149" s="440">
        <f t="shared" si="2"/>
        <v>0</v>
      </c>
      <c r="C149" s="440"/>
      <c r="D149" s="440"/>
      <c r="E149" s="440"/>
      <c r="F149" s="443"/>
    </row>
    <row r="150" spans="1:6" s="309" customFormat="1" ht="18.75" customHeight="1">
      <c r="A150" s="439" t="s">
        <v>85</v>
      </c>
      <c r="B150" s="440">
        <f t="shared" si="2"/>
        <v>0</v>
      </c>
      <c r="C150" s="440"/>
      <c r="D150" s="440"/>
      <c r="E150" s="440"/>
      <c r="F150" s="443"/>
    </row>
    <row r="151" spans="1:6" s="309" customFormat="1" ht="18.75" customHeight="1">
      <c r="A151" s="439" t="s">
        <v>1276</v>
      </c>
      <c r="B151" s="440">
        <f t="shared" si="2"/>
        <v>0</v>
      </c>
      <c r="C151" s="440"/>
      <c r="D151" s="440"/>
      <c r="E151" s="440"/>
      <c r="F151" s="443"/>
    </row>
    <row r="152" spans="1:6" s="309" customFormat="1" ht="18.75" customHeight="1">
      <c r="A152" s="439" t="s">
        <v>152</v>
      </c>
      <c r="B152" s="440">
        <f t="shared" si="2"/>
        <v>0</v>
      </c>
      <c r="C152" s="440">
        <f>SUM(C153:C158)</f>
        <v>0</v>
      </c>
      <c r="D152" s="440">
        <f>SUM(D153:D158)</f>
        <v>0</v>
      </c>
      <c r="E152" s="440">
        <f>SUM(E153:E158)</f>
        <v>0</v>
      </c>
      <c r="F152" s="444"/>
    </row>
    <row r="153" spans="1:6" s="309" customFormat="1" ht="18.75" customHeight="1">
      <c r="A153" s="439" t="s">
        <v>76</v>
      </c>
      <c r="B153" s="440">
        <f t="shared" si="2"/>
        <v>0</v>
      </c>
      <c r="C153" s="440"/>
      <c r="D153" s="440"/>
      <c r="E153" s="440"/>
      <c r="F153" s="443"/>
    </row>
    <row r="154" spans="1:6" s="309" customFormat="1" ht="18.75" customHeight="1">
      <c r="A154" s="439" t="s">
        <v>77</v>
      </c>
      <c r="B154" s="440">
        <f t="shared" si="2"/>
        <v>0</v>
      </c>
      <c r="C154" s="440"/>
      <c r="D154" s="440"/>
      <c r="E154" s="440"/>
      <c r="F154" s="443"/>
    </row>
    <row r="155" spans="1:6" s="309" customFormat="1" ht="18.75" customHeight="1">
      <c r="A155" s="439" t="s">
        <v>78</v>
      </c>
      <c r="B155" s="440">
        <f t="shared" si="2"/>
        <v>0</v>
      </c>
      <c r="C155" s="440"/>
      <c r="D155" s="440"/>
      <c r="E155" s="440"/>
      <c r="F155" s="443"/>
    </row>
    <row r="156" spans="1:6" s="309" customFormat="1" ht="18.75" customHeight="1">
      <c r="A156" s="439" t="s">
        <v>153</v>
      </c>
      <c r="B156" s="440">
        <f t="shared" si="2"/>
        <v>0</v>
      </c>
      <c r="C156" s="440"/>
      <c r="D156" s="440"/>
      <c r="E156" s="440"/>
      <c r="F156" s="443"/>
    </row>
    <row r="157" spans="1:6" s="309" customFormat="1" ht="18.75" customHeight="1">
      <c r="A157" s="439" t="s">
        <v>85</v>
      </c>
      <c r="B157" s="440">
        <f t="shared" si="2"/>
        <v>0</v>
      </c>
      <c r="C157" s="440"/>
      <c r="D157" s="440"/>
      <c r="E157" s="440"/>
      <c r="F157" s="444"/>
    </row>
    <row r="158" spans="1:6" s="309" customFormat="1" ht="18.75" customHeight="1">
      <c r="A158" s="439" t="s">
        <v>154</v>
      </c>
      <c r="B158" s="440">
        <f t="shared" si="2"/>
        <v>0</v>
      </c>
      <c r="C158" s="440"/>
      <c r="D158" s="440"/>
      <c r="E158" s="440"/>
      <c r="F158" s="443"/>
    </row>
    <row r="159" spans="1:6" s="309" customFormat="1" ht="18.75" customHeight="1">
      <c r="A159" s="439" t="s">
        <v>155</v>
      </c>
      <c r="B159" s="440">
        <f t="shared" si="2"/>
        <v>0</v>
      </c>
      <c r="C159" s="440"/>
      <c r="D159" s="440"/>
      <c r="E159" s="440"/>
      <c r="F159" s="443"/>
    </row>
    <row r="160" spans="1:6" s="309" customFormat="1" ht="18.75" customHeight="1">
      <c r="A160" s="439" t="s">
        <v>76</v>
      </c>
      <c r="B160" s="440">
        <f t="shared" si="2"/>
        <v>0</v>
      </c>
      <c r="C160" s="440"/>
      <c r="D160" s="440"/>
      <c r="E160" s="440"/>
      <c r="F160" s="443"/>
    </row>
    <row r="161" spans="1:6" s="309" customFormat="1" ht="18.75" customHeight="1">
      <c r="A161" s="439" t="s">
        <v>77</v>
      </c>
      <c r="B161" s="440">
        <f t="shared" si="2"/>
        <v>0</v>
      </c>
      <c r="C161" s="440"/>
      <c r="D161" s="440"/>
      <c r="E161" s="440"/>
      <c r="F161" s="443"/>
    </row>
    <row r="162" spans="1:6" s="309" customFormat="1" ht="18.75" customHeight="1">
      <c r="A162" s="439" t="s">
        <v>78</v>
      </c>
      <c r="B162" s="440">
        <f t="shared" si="2"/>
        <v>0</v>
      </c>
      <c r="C162" s="440"/>
      <c r="D162" s="440"/>
      <c r="E162" s="440"/>
      <c r="F162" s="443"/>
    </row>
    <row r="163" spans="1:6" s="309" customFormat="1" ht="18.75" customHeight="1">
      <c r="A163" s="439" t="s">
        <v>1277</v>
      </c>
      <c r="B163" s="440">
        <f t="shared" si="2"/>
        <v>0</v>
      </c>
      <c r="C163" s="440"/>
      <c r="D163" s="440"/>
      <c r="E163" s="440"/>
      <c r="F163" s="443"/>
    </row>
    <row r="164" spans="1:6" s="309" customFormat="1" ht="18.75" customHeight="1">
      <c r="A164" s="439" t="s">
        <v>1278</v>
      </c>
      <c r="B164" s="440">
        <f t="shared" si="2"/>
        <v>0</v>
      </c>
      <c r="C164" s="440"/>
      <c r="D164" s="440"/>
      <c r="E164" s="440"/>
      <c r="F164" s="443"/>
    </row>
    <row r="165" spans="1:6" s="309" customFormat="1" ht="18.75" customHeight="1">
      <c r="A165" s="439" t="s">
        <v>85</v>
      </c>
      <c r="B165" s="440">
        <f t="shared" si="2"/>
        <v>0</v>
      </c>
      <c r="C165" s="440"/>
      <c r="D165" s="440"/>
      <c r="E165" s="440"/>
      <c r="F165" s="443"/>
    </row>
    <row r="166" spans="1:6" s="309" customFormat="1" ht="18.75" customHeight="1">
      <c r="A166" s="439" t="s">
        <v>1279</v>
      </c>
      <c r="B166" s="440">
        <f t="shared" si="2"/>
        <v>0</v>
      </c>
      <c r="C166" s="440"/>
      <c r="D166" s="440"/>
      <c r="E166" s="440"/>
      <c r="F166" s="443"/>
    </row>
    <row r="167" spans="1:6" s="309" customFormat="1" ht="18.75" customHeight="1">
      <c r="A167" s="439" t="s">
        <v>156</v>
      </c>
      <c r="B167" s="440">
        <f t="shared" si="2"/>
        <v>103</v>
      </c>
      <c r="C167" s="440">
        <f>SUM(C168:C172)</f>
        <v>103</v>
      </c>
      <c r="D167" s="440">
        <f>SUM(D168:D172)</f>
        <v>0</v>
      </c>
      <c r="E167" s="440">
        <f>SUM(E168:E172)</f>
        <v>0</v>
      </c>
      <c r="F167" s="443"/>
    </row>
    <row r="168" spans="1:6" s="309" customFormat="1" ht="18.75" customHeight="1">
      <c r="A168" s="439" t="s">
        <v>76</v>
      </c>
      <c r="B168" s="440">
        <f t="shared" si="2"/>
        <v>66</v>
      </c>
      <c r="C168" s="440">
        <v>66</v>
      </c>
      <c r="D168" s="440"/>
      <c r="E168" s="440"/>
      <c r="F168" s="443"/>
    </row>
    <row r="169" spans="1:6" s="309" customFormat="1" ht="18.75" customHeight="1">
      <c r="A169" s="439" t="s">
        <v>77</v>
      </c>
      <c r="B169" s="440">
        <f t="shared" si="2"/>
        <v>1</v>
      </c>
      <c r="C169" s="440">
        <v>1</v>
      </c>
      <c r="D169" s="440"/>
      <c r="E169" s="440"/>
      <c r="F169" s="443"/>
    </row>
    <row r="170" spans="1:6" s="309" customFormat="1" ht="18.75" customHeight="1">
      <c r="A170" s="439" t="s">
        <v>78</v>
      </c>
      <c r="B170" s="440">
        <f t="shared" si="2"/>
        <v>0</v>
      </c>
      <c r="C170" s="440"/>
      <c r="D170" s="440"/>
      <c r="E170" s="440"/>
      <c r="F170" s="443"/>
    </row>
    <row r="171" spans="1:6" s="309" customFormat="1" ht="18.75" customHeight="1">
      <c r="A171" s="439" t="s">
        <v>157</v>
      </c>
      <c r="B171" s="440">
        <f t="shared" si="2"/>
        <v>26</v>
      </c>
      <c r="C171" s="440">
        <v>26</v>
      </c>
      <c r="D171" s="440"/>
      <c r="E171" s="440"/>
      <c r="F171" s="443"/>
    </row>
    <row r="172" spans="1:6" s="309" customFormat="1" ht="18.75" customHeight="1">
      <c r="A172" s="439" t="s">
        <v>158</v>
      </c>
      <c r="B172" s="440">
        <f t="shared" si="2"/>
        <v>10</v>
      </c>
      <c r="C172" s="440">
        <v>10</v>
      </c>
      <c r="D172" s="440"/>
      <c r="E172" s="440"/>
      <c r="F172" s="443"/>
    </row>
    <row r="173" spans="1:6" s="309" customFormat="1" ht="18.75" customHeight="1">
      <c r="A173" s="439" t="s">
        <v>159</v>
      </c>
      <c r="B173" s="440">
        <f t="shared" si="2"/>
        <v>57</v>
      </c>
      <c r="C173" s="440">
        <f>SUM(C174:C179)</f>
        <v>57</v>
      </c>
      <c r="D173" s="440">
        <f>SUM(D174:D179)</f>
        <v>0</v>
      </c>
      <c r="E173" s="440">
        <f>SUM(E174:E179)</f>
        <v>0</v>
      </c>
      <c r="F173" s="443"/>
    </row>
    <row r="174" spans="1:6" s="309" customFormat="1" ht="18.75" customHeight="1">
      <c r="A174" s="439" t="s">
        <v>76</v>
      </c>
      <c r="B174" s="440">
        <f t="shared" si="2"/>
        <v>49</v>
      </c>
      <c r="C174" s="440">
        <v>49</v>
      </c>
      <c r="D174" s="440"/>
      <c r="E174" s="440"/>
      <c r="F174" s="443"/>
    </row>
    <row r="175" spans="1:6" s="309" customFormat="1" ht="18.75" customHeight="1">
      <c r="A175" s="439" t="s">
        <v>77</v>
      </c>
      <c r="B175" s="440">
        <f t="shared" si="2"/>
        <v>8</v>
      </c>
      <c r="C175" s="440">
        <v>8</v>
      </c>
      <c r="D175" s="440"/>
      <c r="E175" s="440"/>
      <c r="F175" s="443"/>
    </row>
    <row r="176" spans="1:6" s="309" customFormat="1" ht="18.75" customHeight="1">
      <c r="A176" s="439" t="s">
        <v>78</v>
      </c>
      <c r="B176" s="440">
        <f t="shared" si="2"/>
        <v>0</v>
      </c>
      <c r="C176" s="440"/>
      <c r="D176" s="440"/>
      <c r="E176" s="440"/>
      <c r="F176" s="443"/>
    </row>
    <row r="177" spans="1:6" s="309" customFormat="1" ht="18.75" customHeight="1">
      <c r="A177" s="439" t="s">
        <v>90</v>
      </c>
      <c r="B177" s="440">
        <f t="shared" si="2"/>
        <v>0</v>
      </c>
      <c r="C177" s="440"/>
      <c r="D177" s="440"/>
      <c r="E177" s="440"/>
      <c r="F177" s="443"/>
    </row>
    <row r="178" spans="1:6" s="309" customFormat="1" ht="18.75" customHeight="1">
      <c r="A178" s="439" t="s">
        <v>85</v>
      </c>
      <c r="B178" s="440">
        <f t="shared" si="2"/>
        <v>0</v>
      </c>
      <c r="C178" s="440"/>
      <c r="D178" s="440"/>
      <c r="E178" s="440"/>
      <c r="F178" s="443"/>
    </row>
    <row r="179" spans="1:6" s="309" customFormat="1" ht="18.75" customHeight="1">
      <c r="A179" s="439" t="s">
        <v>160</v>
      </c>
      <c r="B179" s="440">
        <f t="shared" si="2"/>
        <v>0</v>
      </c>
      <c r="C179" s="440"/>
      <c r="D179" s="440"/>
      <c r="E179" s="440"/>
      <c r="F179" s="443"/>
    </row>
    <row r="180" spans="1:6" s="309" customFormat="1" ht="18.75" customHeight="1">
      <c r="A180" s="439" t="s">
        <v>161</v>
      </c>
      <c r="B180" s="440">
        <f t="shared" si="2"/>
        <v>461</v>
      </c>
      <c r="C180" s="440">
        <f>SUM(C181:C186)</f>
        <v>452</v>
      </c>
      <c r="D180" s="440">
        <f>SUM(D181:D186)</f>
        <v>0</v>
      </c>
      <c r="E180" s="440">
        <f>SUM(E181:E186)</f>
        <v>9</v>
      </c>
      <c r="F180" s="443"/>
    </row>
    <row r="181" spans="1:6" s="309" customFormat="1" ht="18.75" customHeight="1">
      <c r="A181" s="439" t="s">
        <v>76</v>
      </c>
      <c r="B181" s="440">
        <f t="shared" si="2"/>
        <v>133</v>
      </c>
      <c r="C181" s="440">
        <v>133</v>
      </c>
      <c r="D181" s="440"/>
      <c r="E181" s="440"/>
      <c r="F181" s="443"/>
    </row>
    <row r="182" spans="1:6" s="309" customFormat="1" ht="18.75" customHeight="1">
      <c r="A182" s="439" t="s">
        <v>77</v>
      </c>
      <c r="B182" s="440">
        <f t="shared" si="2"/>
        <v>189</v>
      </c>
      <c r="C182" s="440">
        <v>189</v>
      </c>
      <c r="D182" s="440"/>
      <c r="E182" s="440"/>
      <c r="F182" s="443"/>
    </row>
    <row r="183" spans="1:6" s="309" customFormat="1" ht="18.75" customHeight="1">
      <c r="A183" s="439" t="s">
        <v>78</v>
      </c>
      <c r="B183" s="440">
        <f t="shared" si="2"/>
        <v>0</v>
      </c>
      <c r="C183" s="440"/>
      <c r="D183" s="440"/>
      <c r="E183" s="440"/>
      <c r="F183" s="443"/>
    </row>
    <row r="184" spans="1:6" s="309" customFormat="1" ht="18.75" customHeight="1">
      <c r="A184" s="439" t="s">
        <v>162</v>
      </c>
      <c r="B184" s="440">
        <f t="shared" si="2"/>
        <v>0</v>
      </c>
      <c r="C184" s="440"/>
      <c r="D184" s="440"/>
      <c r="E184" s="440"/>
      <c r="F184" s="443"/>
    </row>
    <row r="185" spans="1:6" s="309" customFormat="1" ht="18.75" customHeight="1">
      <c r="A185" s="439" t="s">
        <v>85</v>
      </c>
      <c r="B185" s="440">
        <f t="shared" si="2"/>
        <v>0</v>
      </c>
      <c r="C185" s="440"/>
      <c r="D185" s="440"/>
      <c r="E185" s="440"/>
      <c r="F185" s="443"/>
    </row>
    <row r="186" spans="1:6" s="309" customFormat="1" ht="18.75" customHeight="1">
      <c r="A186" s="439" t="s">
        <v>163</v>
      </c>
      <c r="B186" s="440">
        <f t="shared" si="2"/>
        <v>139</v>
      </c>
      <c r="C186" s="440">
        <v>130</v>
      </c>
      <c r="D186" s="440"/>
      <c r="E186" s="440">
        <v>9</v>
      </c>
      <c r="F186" s="443"/>
    </row>
    <row r="187" spans="1:6" s="309" customFormat="1" ht="18.75" customHeight="1">
      <c r="A187" s="439" t="s">
        <v>164</v>
      </c>
      <c r="B187" s="440">
        <f t="shared" si="2"/>
        <v>2947</v>
      </c>
      <c r="C187" s="440">
        <f>SUM(C188:C193)</f>
        <v>2947</v>
      </c>
      <c r="D187" s="440">
        <f>SUM(D188:D193)</f>
        <v>0</v>
      </c>
      <c r="E187" s="440">
        <f>SUM(E188:E193)</f>
        <v>0</v>
      </c>
      <c r="F187" s="443"/>
    </row>
    <row r="188" spans="1:6" s="309" customFormat="1" ht="18.75" customHeight="1">
      <c r="A188" s="439" t="s">
        <v>76</v>
      </c>
      <c r="B188" s="440">
        <f t="shared" si="2"/>
        <v>2338</v>
      </c>
      <c r="C188" s="440">
        <v>2338</v>
      </c>
      <c r="D188" s="440"/>
      <c r="E188" s="440"/>
      <c r="F188" s="443"/>
    </row>
    <row r="189" spans="1:6" s="309" customFormat="1" ht="18.75" customHeight="1">
      <c r="A189" s="439" t="s">
        <v>77</v>
      </c>
      <c r="B189" s="440">
        <f t="shared" si="2"/>
        <v>609</v>
      </c>
      <c r="C189" s="440">
        <v>609</v>
      </c>
      <c r="D189" s="440"/>
      <c r="E189" s="440"/>
      <c r="F189" s="443"/>
    </row>
    <row r="190" spans="1:6" s="309" customFormat="1" ht="18.75" customHeight="1">
      <c r="A190" s="439" t="s">
        <v>78</v>
      </c>
      <c r="B190" s="440">
        <f t="shared" si="2"/>
        <v>0</v>
      </c>
      <c r="C190" s="440"/>
      <c r="D190" s="440"/>
      <c r="E190" s="440"/>
      <c r="F190" s="443"/>
    </row>
    <row r="191" spans="1:6" s="309" customFormat="1" ht="18.75" customHeight="1">
      <c r="A191" s="439" t="s">
        <v>165</v>
      </c>
      <c r="B191" s="440">
        <f t="shared" si="2"/>
        <v>0</v>
      </c>
      <c r="C191" s="440"/>
      <c r="D191" s="440"/>
      <c r="E191" s="440"/>
      <c r="F191" s="443"/>
    </row>
    <row r="192" spans="1:6" s="309" customFormat="1" ht="18.75" customHeight="1">
      <c r="A192" s="439" t="s">
        <v>85</v>
      </c>
      <c r="B192" s="440">
        <f t="shared" si="2"/>
        <v>0</v>
      </c>
      <c r="C192" s="440"/>
      <c r="D192" s="440"/>
      <c r="E192" s="440"/>
      <c r="F192" s="443"/>
    </row>
    <row r="193" spans="1:6" s="309" customFormat="1" ht="18.75" customHeight="1">
      <c r="A193" s="439" t="s">
        <v>166</v>
      </c>
      <c r="B193" s="440">
        <f t="shared" si="2"/>
        <v>0</v>
      </c>
      <c r="C193" s="440"/>
      <c r="D193" s="440"/>
      <c r="E193" s="440"/>
      <c r="F193" s="443"/>
    </row>
    <row r="194" spans="1:6" s="309" customFormat="1" ht="18.75" customHeight="1">
      <c r="A194" s="439" t="s">
        <v>167</v>
      </c>
      <c r="B194" s="440">
        <f t="shared" si="2"/>
        <v>737</v>
      </c>
      <c r="C194" s="440">
        <f>SUM(C195:C200)</f>
        <v>737</v>
      </c>
      <c r="D194" s="440">
        <f>SUM(D195:D200)</f>
        <v>0</v>
      </c>
      <c r="E194" s="440">
        <f>SUM(E195:E200)</f>
        <v>0</v>
      </c>
      <c r="F194" s="443"/>
    </row>
    <row r="195" spans="1:6" s="309" customFormat="1" ht="18.75" customHeight="1">
      <c r="A195" s="439" t="s">
        <v>76</v>
      </c>
      <c r="B195" s="440">
        <f t="shared" si="2"/>
        <v>435</v>
      </c>
      <c r="C195" s="440">
        <v>435</v>
      </c>
      <c r="D195" s="440"/>
      <c r="E195" s="440"/>
      <c r="F195" s="443"/>
    </row>
    <row r="196" spans="1:6" s="309" customFormat="1" ht="18.75" customHeight="1">
      <c r="A196" s="439" t="s">
        <v>77</v>
      </c>
      <c r="B196" s="440">
        <f t="shared" si="2"/>
        <v>302</v>
      </c>
      <c r="C196" s="440">
        <v>302</v>
      </c>
      <c r="D196" s="440"/>
      <c r="E196" s="440"/>
      <c r="F196" s="443"/>
    </row>
    <row r="197" spans="1:6" s="309" customFormat="1" ht="18.75" customHeight="1">
      <c r="A197" s="439" t="s">
        <v>78</v>
      </c>
      <c r="B197" s="440">
        <f t="shared" si="2"/>
        <v>0</v>
      </c>
      <c r="C197" s="440"/>
      <c r="D197" s="440"/>
      <c r="E197" s="440"/>
      <c r="F197" s="443"/>
    </row>
    <row r="198" spans="1:6" s="309" customFormat="1" ht="18.75" customHeight="1">
      <c r="A198" s="439" t="s">
        <v>168</v>
      </c>
      <c r="B198" s="440">
        <f t="shared" si="2"/>
        <v>0</v>
      </c>
      <c r="C198" s="440"/>
      <c r="D198" s="440"/>
      <c r="E198" s="440"/>
      <c r="F198" s="443"/>
    </row>
    <row r="199" spans="1:6" s="309" customFormat="1" ht="18.75" customHeight="1">
      <c r="A199" s="439" t="s">
        <v>85</v>
      </c>
      <c r="B199" s="440">
        <f t="shared" si="2"/>
        <v>0</v>
      </c>
      <c r="C199" s="440"/>
      <c r="D199" s="440"/>
      <c r="E199" s="440"/>
      <c r="F199" s="443"/>
    </row>
    <row r="200" spans="1:6" s="309" customFormat="1" ht="18.75" customHeight="1">
      <c r="A200" s="439" t="s">
        <v>169</v>
      </c>
      <c r="B200" s="440">
        <f aca="true" t="shared" si="3" ref="B200:B263">SUM(C200:E200)</f>
        <v>0</v>
      </c>
      <c r="C200" s="440"/>
      <c r="D200" s="440"/>
      <c r="E200" s="440"/>
      <c r="F200" s="443"/>
    </row>
    <row r="201" spans="1:6" s="309" customFormat="1" ht="18.75" customHeight="1">
      <c r="A201" s="439" t="s">
        <v>170</v>
      </c>
      <c r="B201" s="440">
        <f t="shared" si="3"/>
        <v>499</v>
      </c>
      <c r="C201" s="440">
        <f>SUM(C202:C206)</f>
        <v>499</v>
      </c>
      <c r="D201" s="440">
        <f>SUM(D202:D206)</f>
        <v>0</v>
      </c>
      <c r="E201" s="440">
        <f>SUM(E202:E206)</f>
        <v>0</v>
      </c>
      <c r="F201" s="443"/>
    </row>
    <row r="202" spans="1:6" s="309" customFormat="1" ht="18.75" customHeight="1">
      <c r="A202" s="439" t="s">
        <v>76</v>
      </c>
      <c r="B202" s="440">
        <f t="shared" si="3"/>
        <v>179</v>
      </c>
      <c r="C202" s="440">
        <v>179</v>
      </c>
      <c r="D202" s="440"/>
      <c r="E202" s="440"/>
      <c r="F202" s="443"/>
    </row>
    <row r="203" spans="1:6" s="309" customFormat="1" ht="18.75" customHeight="1">
      <c r="A203" s="439" t="s">
        <v>77</v>
      </c>
      <c r="B203" s="440">
        <f t="shared" si="3"/>
        <v>320</v>
      </c>
      <c r="C203" s="440">
        <v>320</v>
      </c>
      <c r="D203" s="440"/>
      <c r="E203" s="440"/>
      <c r="F203" s="443"/>
    </row>
    <row r="204" spans="1:6" s="309" customFormat="1" ht="18.75" customHeight="1">
      <c r="A204" s="439" t="s">
        <v>78</v>
      </c>
      <c r="B204" s="440">
        <f t="shared" si="3"/>
        <v>0</v>
      </c>
      <c r="C204" s="440"/>
      <c r="D204" s="440"/>
      <c r="E204" s="440"/>
      <c r="F204" s="443"/>
    </row>
    <row r="205" spans="1:6" s="309" customFormat="1" ht="18.75" customHeight="1">
      <c r="A205" s="439" t="s">
        <v>85</v>
      </c>
      <c r="B205" s="440">
        <f t="shared" si="3"/>
        <v>0</v>
      </c>
      <c r="C205" s="440"/>
      <c r="D205" s="440"/>
      <c r="E205" s="440"/>
      <c r="F205" s="443"/>
    </row>
    <row r="206" spans="1:6" s="309" customFormat="1" ht="18.75" customHeight="1">
      <c r="A206" s="439" t="s">
        <v>171</v>
      </c>
      <c r="B206" s="440">
        <f t="shared" si="3"/>
        <v>0</v>
      </c>
      <c r="C206" s="440"/>
      <c r="D206" s="440"/>
      <c r="E206" s="440"/>
      <c r="F206" s="443"/>
    </row>
    <row r="207" spans="1:6" s="309" customFormat="1" ht="18.75" customHeight="1">
      <c r="A207" s="439" t="s">
        <v>172</v>
      </c>
      <c r="B207" s="440">
        <f t="shared" si="3"/>
        <v>128</v>
      </c>
      <c r="C207" s="440">
        <f>SUM(C208:C214)</f>
        <v>128</v>
      </c>
      <c r="D207" s="440">
        <f>SUM(D208:D214)</f>
        <v>0</v>
      </c>
      <c r="E207" s="440">
        <f>SUM(E208:E214)</f>
        <v>0</v>
      </c>
      <c r="F207" s="443"/>
    </row>
    <row r="208" spans="1:6" s="309" customFormat="1" ht="18.75" customHeight="1">
      <c r="A208" s="439" t="s">
        <v>76</v>
      </c>
      <c r="B208" s="440">
        <f t="shared" si="3"/>
        <v>87</v>
      </c>
      <c r="C208" s="440">
        <v>87</v>
      </c>
      <c r="D208" s="440"/>
      <c r="E208" s="440"/>
      <c r="F208" s="443"/>
    </row>
    <row r="209" spans="1:6" s="309" customFormat="1" ht="18.75" customHeight="1">
      <c r="A209" s="439" t="s">
        <v>77</v>
      </c>
      <c r="B209" s="440">
        <f t="shared" si="3"/>
        <v>37</v>
      </c>
      <c r="C209" s="440">
        <v>37</v>
      </c>
      <c r="D209" s="440"/>
      <c r="E209" s="440"/>
      <c r="F209" s="443"/>
    </row>
    <row r="210" spans="1:6" s="309" customFormat="1" ht="18.75" customHeight="1">
      <c r="A210" s="439" t="s">
        <v>78</v>
      </c>
      <c r="B210" s="440">
        <f t="shared" si="3"/>
        <v>0</v>
      </c>
      <c r="C210" s="440"/>
      <c r="D210" s="440"/>
      <c r="E210" s="440"/>
      <c r="F210" s="443"/>
    </row>
    <row r="211" spans="1:6" s="309" customFormat="1" ht="18.75" customHeight="1">
      <c r="A211" s="439" t="s">
        <v>173</v>
      </c>
      <c r="B211" s="440">
        <f t="shared" si="3"/>
        <v>4</v>
      </c>
      <c r="C211" s="440">
        <v>4</v>
      </c>
      <c r="D211" s="440"/>
      <c r="E211" s="440"/>
      <c r="F211" s="443"/>
    </row>
    <row r="212" spans="1:6" s="309" customFormat="1" ht="18.75" customHeight="1">
      <c r="A212" s="439" t="s">
        <v>174</v>
      </c>
      <c r="B212" s="440">
        <f t="shared" si="3"/>
        <v>0</v>
      </c>
      <c r="C212" s="440"/>
      <c r="D212" s="440"/>
      <c r="E212" s="440"/>
      <c r="F212" s="443"/>
    </row>
    <row r="213" spans="1:6" s="309" customFormat="1" ht="18.75" customHeight="1">
      <c r="A213" s="439" t="s">
        <v>85</v>
      </c>
      <c r="B213" s="440">
        <f t="shared" si="3"/>
        <v>0</v>
      </c>
      <c r="C213" s="440"/>
      <c r="D213" s="440"/>
      <c r="E213" s="440"/>
      <c r="F213" s="443"/>
    </row>
    <row r="214" spans="1:6" s="309" customFormat="1" ht="18.75" customHeight="1">
      <c r="A214" s="439" t="s">
        <v>175</v>
      </c>
      <c r="B214" s="440">
        <f t="shared" si="3"/>
        <v>0</v>
      </c>
      <c r="C214" s="440"/>
      <c r="D214" s="440"/>
      <c r="E214" s="440"/>
      <c r="F214" s="444"/>
    </row>
    <row r="215" spans="1:6" s="309" customFormat="1" ht="18.75" customHeight="1">
      <c r="A215" s="439" t="s">
        <v>176</v>
      </c>
      <c r="B215" s="440">
        <f t="shared" si="3"/>
        <v>0</v>
      </c>
      <c r="C215" s="440"/>
      <c r="D215" s="440"/>
      <c r="E215" s="440"/>
      <c r="F215" s="443"/>
    </row>
    <row r="216" spans="1:6" s="309" customFormat="1" ht="18.75" customHeight="1">
      <c r="A216" s="439" t="s">
        <v>76</v>
      </c>
      <c r="B216" s="440">
        <f t="shared" si="3"/>
        <v>0</v>
      </c>
      <c r="C216" s="440"/>
      <c r="D216" s="440"/>
      <c r="E216" s="440"/>
      <c r="F216" s="443"/>
    </row>
    <row r="217" spans="1:6" s="309" customFormat="1" ht="18.75" customHeight="1">
      <c r="A217" s="439" t="s">
        <v>77</v>
      </c>
      <c r="B217" s="440">
        <f t="shared" si="3"/>
        <v>0</v>
      </c>
      <c r="C217" s="440"/>
      <c r="D217" s="440"/>
      <c r="E217" s="440"/>
      <c r="F217" s="443"/>
    </row>
    <row r="218" spans="1:6" s="309" customFormat="1" ht="18.75" customHeight="1">
      <c r="A218" s="439" t="s">
        <v>78</v>
      </c>
      <c r="B218" s="440">
        <f t="shared" si="3"/>
        <v>0</v>
      </c>
      <c r="C218" s="440"/>
      <c r="D218" s="440"/>
      <c r="E218" s="440"/>
      <c r="F218" s="443"/>
    </row>
    <row r="219" spans="1:6" s="309" customFormat="1" ht="18.75" customHeight="1">
      <c r="A219" s="439" t="s">
        <v>85</v>
      </c>
      <c r="B219" s="440">
        <f t="shared" si="3"/>
        <v>0</v>
      </c>
      <c r="C219" s="440"/>
      <c r="D219" s="440"/>
      <c r="E219" s="440"/>
      <c r="F219" s="443"/>
    </row>
    <row r="220" spans="1:6" s="309" customFormat="1" ht="18.75" customHeight="1">
      <c r="A220" s="439" t="s">
        <v>1280</v>
      </c>
      <c r="B220" s="440">
        <f t="shared" si="3"/>
        <v>0</v>
      </c>
      <c r="C220" s="440"/>
      <c r="D220" s="440"/>
      <c r="E220" s="440"/>
      <c r="F220" s="443"/>
    </row>
    <row r="221" spans="1:6" s="309" customFormat="1" ht="18.75" customHeight="1">
      <c r="A221" s="439" t="s">
        <v>177</v>
      </c>
      <c r="B221" s="440">
        <f t="shared" si="3"/>
        <v>0</v>
      </c>
      <c r="C221" s="440"/>
      <c r="D221" s="440"/>
      <c r="E221" s="440"/>
      <c r="F221" s="443"/>
    </row>
    <row r="222" spans="1:6" s="309" customFormat="1" ht="18.75" customHeight="1">
      <c r="A222" s="439" t="s">
        <v>76</v>
      </c>
      <c r="B222" s="440">
        <f t="shared" si="3"/>
        <v>0</v>
      </c>
      <c r="C222" s="440"/>
      <c r="D222" s="440"/>
      <c r="E222" s="440"/>
      <c r="F222" s="443"/>
    </row>
    <row r="223" spans="1:6" s="309" customFormat="1" ht="18.75" customHeight="1">
      <c r="A223" s="439" t="s">
        <v>77</v>
      </c>
      <c r="B223" s="440">
        <f t="shared" si="3"/>
        <v>0</v>
      </c>
      <c r="C223" s="440"/>
      <c r="D223" s="440"/>
      <c r="E223" s="440"/>
      <c r="F223" s="443"/>
    </row>
    <row r="224" spans="1:6" s="309" customFormat="1" ht="18.75" customHeight="1">
      <c r="A224" s="439" t="s">
        <v>78</v>
      </c>
      <c r="B224" s="440">
        <f t="shared" si="3"/>
        <v>0</v>
      </c>
      <c r="C224" s="440"/>
      <c r="D224" s="440"/>
      <c r="E224" s="440"/>
      <c r="F224" s="443"/>
    </row>
    <row r="225" spans="1:6" s="309" customFormat="1" ht="18.75" customHeight="1">
      <c r="A225" s="439" t="s">
        <v>85</v>
      </c>
      <c r="B225" s="440">
        <f t="shared" si="3"/>
        <v>0</v>
      </c>
      <c r="C225" s="440"/>
      <c r="D225" s="440"/>
      <c r="E225" s="440"/>
      <c r="F225" s="443"/>
    </row>
    <row r="226" spans="1:6" s="309" customFormat="1" ht="18.75" customHeight="1">
      <c r="A226" s="439" t="s">
        <v>178</v>
      </c>
      <c r="B226" s="440">
        <f t="shared" si="3"/>
        <v>0</v>
      </c>
      <c r="C226" s="440"/>
      <c r="D226" s="440"/>
      <c r="E226" s="440"/>
      <c r="F226" s="443"/>
    </row>
    <row r="227" spans="1:6" s="309" customFormat="1" ht="18.75" customHeight="1">
      <c r="A227" s="439" t="s">
        <v>179</v>
      </c>
      <c r="B227" s="440">
        <f t="shared" si="3"/>
        <v>0</v>
      </c>
      <c r="C227" s="440"/>
      <c r="D227" s="440"/>
      <c r="E227" s="440"/>
      <c r="F227" s="443"/>
    </row>
    <row r="228" spans="1:6" s="309" customFormat="1" ht="18.75" customHeight="1">
      <c r="A228" s="439" t="s">
        <v>76</v>
      </c>
      <c r="B228" s="440">
        <f t="shared" si="3"/>
        <v>0</v>
      </c>
      <c r="C228" s="440"/>
      <c r="D228" s="440"/>
      <c r="E228" s="440"/>
      <c r="F228" s="443"/>
    </row>
    <row r="229" spans="1:6" s="309" customFormat="1" ht="18.75" customHeight="1">
      <c r="A229" s="439" t="s">
        <v>77</v>
      </c>
      <c r="B229" s="440">
        <f t="shared" si="3"/>
        <v>0</v>
      </c>
      <c r="C229" s="440"/>
      <c r="D229" s="440"/>
      <c r="E229" s="440"/>
      <c r="F229" s="443"/>
    </row>
    <row r="230" spans="1:6" s="309" customFormat="1" ht="18.75" customHeight="1">
      <c r="A230" s="439" t="s">
        <v>78</v>
      </c>
      <c r="B230" s="440">
        <f t="shared" si="3"/>
        <v>0</v>
      </c>
      <c r="C230" s="440"/>
      <c r="D230" s="440"/>
      <c r="E230" s="440"/>
      <c r="F230" s="443"/>
    </row>
    <row r="231" spans="1:6" s="309" customFormat="1" ht="18.75" customHeight="1">
      <c r="A231" s="439" t="s">
        <v>85</v>
      </c>
      <c r="B231" s="440">
        <f t="shared" si="3"/>
        <v>0</v>
      </c>
      <c r="C231" s="440"/>
      <c r="D231" s="440"/>
      <c r="E231" s="440"/>
      <c r="F231" s="443"/>
    </row>
    <row r="232" spans="1:6" s="309" customFormat="1" ht="18.75" customHeight="1">
      <c r="A232" s="439" t="s">
        <v>180</v>
      </c>
      <c r="B232" s="440">
        <f t="shared" si="3"/>
        <v>0</v>
      </c>
      <c r="C232" s="440"/>
      <c r="D232" s="440"/>
      <c r="E232" s="440"/>
      <c r="F232" s="443"/>
    </row>
    <row r="233" spans="1:6" s="309" customFormat="1" ht="18.75" customHeight="1">
      <c r="A233" s="439" t="s">
        <v>181</v>
      </c>
      <c r="B233" s="440">
        <f t="shared" si="3"/>
        <v>917</v>
      </c>
      <c r="C233" s="440">
        <f>SUM(C234:C250)</f>
        <v>917</v>
      </c>
      <c r="D233" s="440">
        <f>SUM(D234:D250)</f>
        <v>0</v>
      </c>
      <c r="E233" s="440">
        <f>SUM(E234:E250)</f>
        <v>0</v>
      </c>
      <c r="F233" s="443"/>
    </row>
    <row r="234" spans="1:6" s="309" customFormat="1" ht="18.75" customHeight="1">
      <c r="A234" s="439" t="s">
        <v>76</v>
      </c>
      <c r="B234" s="440">
        <f t="shared" si="3"/>
        <v>711</v>
      </c>
      <c r="C234" s="440">
        <v>711</v>
      </c>
      <c r="D234" s="440"/>
      <c r="E234" s="440"/>
      <c r="F234" s="443"/>
    </row>
    <row r="235" spans="1:6" s="309" customFormat="1" ht="18.75" customHeight="1">
      <c r="A235" s="439" t="s">
        <v>77</v>
      </c>
      <c r="B235" s="440">
        <f t="shared" si="3"/>
        <v>20</v>
      </c>
      <c r="C235" s="440">
        <v>20</v>
      </c>
      <c r="D235" s="440"/>
      <c r="E235" s="440"/>
      <c r="F235" s="443"/>
    </row>
    <row r="236" spans="1:6" s="309" customFormat="1" ht="18.75" customHeight="1">
      <c r="A236" s="439" t="s">
        <v>1281</v>
      </c>
      <c r="B236" s="440">
        <v>29</v>
      </c>
      <c r="C236" s="440">
        <v>29</v>
      </c>
      <c r="D236" s="440"/>
      <c r="E236" s="440"/>
      <c r="F236" s="443"/>
    </row>
    <row r="237" spans="1:6" s="309" customFormat="1" ht="18.75" customHeight="1">
      <c r="A237" s="439" t="s">
        <v>78</v>
      </c>
      <c r="B237" s="440">
        <f aca="true" t="shared" si="4" ref="B237:B264">SUM(C237:E237)</f>
        <v>0</v>
      </c>
      <c r="C237" s="440"/>
      <c r="D237" s="440"/>
      <c r="E237" s="440"/>
      <c r="F237" s="443"/>
    </row>
    <row r="238" spans="1:6" s="309" customFormat="1" ht="18.75" customHeight="1">
      <c r="A238" s="439" t="s">
        <v>182</v>
      </c>
      <c r="B238" s="440">
        <f t="shared" si="4"/>
        <v>0</v>
      </c>
      <c r="C238" s="440"/>
      <c r="D238" s="440"/>
      <c r="E238" s="440"/>
      <c r="F238" s="443"/>
    </row>
    <row r="239" spans="1:6" s="309" customFormat="1" ht="18.75" customHeight="1">
      <c r="A239" s="439" t="s">
        <v>183</v>
      </c>
      <c r="B239" s="440">
        <f t="shared" si="4"/>
        <v>20</v>
      </c>
      <c r="C239" s="440">
        <v>20</v>
      </c>
      <c r="D239" s="440"/>
      <c r="E239" s="440"/>
      <c r="F239" s="443"/>
    </row>
    <row r="240" spans="1:6" s="309" customFormat="1" ht="18.75" customHeight="1">
      <c r="A240" s="439" t="s">
        <v>184</v>
      </c>
      <c r="B240" s="440">
        <f t="shared" si="4"/>
        <v>0</v>
      </c>
      <c r="C240" s="440"/>
      <c r="D240" s="440"/>
      <c r="E240" s="440"/>
      <c r="F240" s="443"/>
    </row>
    <row r="241" spans="1:6" s="309" customFormat="1" ht="18.75" customHeight="1">
      <c r="A241" s="439" t="s">
        <v>185</v>
      </c>
      <c r="B241" s="440">
        <f t="shared" si="4"/>
        <v>0</v>
      </c>
      <c r="C241" s="440"/>
      <c r="D241" s="440"/>
      <c r="E241" s="440"/>
      <c r="F241" s="443"/>
    </row>
    <row r="242" spans="1:6" s="309" customFormat="1" ht="18.75" customHeight="1">
      <c r="A242" s="439" t="s">
        <v>118</v>
      </c>
      <c r="B242" s="440">
        <f t="shared" si="4"/>
        <v>0</v>
      </c>
      <c r="C242" s="440"/>
      <c r="D242" s="440"/>
      <c r="E242" s="440"/>
      <c r="F242" s="443"/>
    </row>
    <row r="243" spans="1:6" s="309" customFormat="1" ht="18.75" customHeight="1">
      <c r="A243" s="439" t="s">
        <v>186</v>
      </c>
      <c r="B243" s="440">
        <f t="shared" si="4"/>
        <v>0</v>
      </c>
      <c r="C243" s="440"/>
      <c r="D243" s="440"/>
      <c r="E243" s="440"/>
      <c r="F243" s="443"/>
    </row>
    <row r="244" spans="1:6" s="309" customFormat="1" ht="18.75" customHeight="1">
      <c r="A244" s="439" t="s">
        <v>187</v>
      </c>
      <c r="B244" s="440">
        <f t="shared" si="4"/>
        <v>15</v>
      </c>
      <c r="C244" s="440">
        <v>15</v>
      </c>
      <c r="D244" s="440"/>
      <c r="E244" s="440"/>
      <c r="F244" s="443"/>
    </row>
    <row r="245" spans="1:6" s="309" customFormat="1" ht="18.75" customHeight="1">
      <c r="A245" s="439" t="s">
        <v>188</v>
      </c>
      <c r="B245" s="440">
        <f t="shared" si="4"/>
        <v>0</v>
      </c>
      <c r="C245" s="440"/>
      <c r="D245" s="440"/>
      <c r="E245" s="440"/>
      <c r="F245" s="443"/>
    </row>
    <row r="246" spans="1:6" s="309" customFormat="1" ht="18.75" customHeight="1">
      <c r="A246" s="439" t="s">
        <v>189</v>
      </c>
      <c r="B246" s="440">
        <f t="shared" si="4"/>
        <v>10</v>
      </c>
      <c r="C246" s="440">
        <v>10</v>
      </c>
      <c r="D246" s="440"/>
      <c r="E246" s="440"/>
      <c r="F246" s="443"/>
    </row>
    <row r="247" spans="1:6" s="309" customFormat="1" ht="18.75" customHeight="1">
      <c r="A247" s="439" t="s">
        <v>190</v>
      </c>
      <c r="B247" s="440">
        <f t="shared" si="4"/>
        <v>0</v>
      </c>
      <c r="C247" s="440"/>
      <c r="D247" s="440"/>
      <c r="E247" s="440"/>
      <c r="F247" s="443"/>
    </row>
    <row r="248" spans="1:6" s="309" customFormat="1" ht="18.75" customHeight="1">
      <c r="A248" s="439" t="s">
        <v>191</v>
      </c>
      <c r="B248" s="440">
        <f t="shared" si="4"/>
        <v>65</v>
      </c>
      <c r="C248" s="440">
        <v>65</v>
      </c>
      <c r="D248" s="440"/>
      <c r="E248" s="440"/>
      <c r="F248" s="443"/>
    </row>
    <row r="249" spans="1:6" s="309" customFormat="1" ht="18.75" customHeight="1">
      <c r="A249" s="439" t="s">
        <v>85</v>
      </c>
      <c r="B249" s="440">
        <f t="shared" si="4"/>
        <v>0</v>
      </c>
      <c r="C249" s="440"/>
      <c r="D249" s="440"/>
      <c r="E249" s="440"/>
      <c r="F249" s="443"/>
    </row>
    <row r="250" spans="1:6" s="309" customFormat="1" ht="18.75" customHeight="1">
      <c r="A250" s="439" t="s">
        <v>192</v>
      </c>
      <c r="B250" s="440">
        <f t="shared" si="4"/>
        <v>47</v>
      </c>
      <c r="C250" s="440">
        <v>47</v>
      </c>
      <c r="D250" s="440"/>
      <c r="E250" s="440"/>
      <c r="F250" s="443"/>
    </row>
    <row r="251" spans="1:6" s="309" customFormat="1" ht="18.75" customHeight="1">
      <c r="A251" s="439" t="s">
        <v>193</v>
      </c>
      <c r="B251" s="440">
        <f t="shared" si="4"/>
        <v>571</v>
      </c>
      <c r="C251" s="440">
        <f>SUM(C252:C253)</f>
        <v>571</v>
      </c>
      <c r="D251" s="440"/>
      <c r="E251" s="440"/>
      <c r="F251" s="443"/>
    </row>
    <row r="252" spans="1:6" s="309" customFormat="1" ht="18.75" customHeight="1">
      <c r="A252" s="439" t="s">
        <v>194</v>
      </c>
      <c r="B252" s="440">
        <f t="shared" si="4"/>
        <v>0</v>
      </c>
      <c r="C252" s="440"/>
      <c r="D252" s="440"/>
      <c r="E252" s="440"/>
      <c r="F252" s="443"/>
    </row>
    <row r="253" spans="1:6" s="309" customFormat="1" ht="18.75" customHeight="1">
      <c r="A253" s="439" t="s">
        <v>195</v>
      </c>
      <c r="B253" s="440">
        <f t="shared" si="4"/>
        <v>571</v>
      </c>
      <c r="C253" s="440">
        <v>571</v>
      </c>
      <c r="D253" s="440"/>
      <c r="E253" s="440"/>
      <c r="F253" s="443"/>
    </row>
    <row r="254" spans="1:6" s="309" customFormat="1" ht="18.75" customHeight="1">
      <c r="A254" s="439" t="s">
        <v>196</v>
      </c>
      <c r="B254" s="440">
        <f t="shared" si="4"/>
        <v>0</v>
      </c>
      <c r="C254" s="440"/>
      <c r="D254" s="440"/>
      <c r="E254" s="440"/>
      <c r="F254" s="336"/>
    </row>
    <row r="255" spans="1:6" s="309" customFormat="1" ht="18.75" customHeight="1">
      <c r="A255" s="439" t="s">
        <v>197</v>
      </c>
      <c r="B255" s="440">
        <f t="shared" si="4"/>
        <v>0</v>
      </c>
      <c r="C255" s="440"/>
      <c r="D255" s="440"/>
      <c r="E255" s="440"/>
      <c r="F255" s="443"/>
    </row>
    <row r="256" spans="1:6" s="309" customFormat="1" ht="18.75" customHeight="1">
      <c r="A256" s="439" t="s">
        <v>76</v>
      </c>
      <c r="B256" s="440">
        <f t="shared" si="4"/>
        <v>0</v>
      </c>
      <c r="C256" s="440"/>
      <c r="D256" s="440"/>
      <c r="E256" s="440"/>
      <c r="F256" s="443"/>
    </row>
    <row r="257" spans="1:6" s="309" customFormat="1" ht="18.75" customHeight="1">
      <c r="A257" s="439" t="s">
        <v>198</v>
      </c>
      <c r="B257" s="440">
        <f t="shared" si="4"/>
        <v>0</v>
      </c>
      <c r="C257" s="440"/>
      <c r="D257" s="440"/>
      <c r="E257" s="440"/>
      <c r="F257" s="443"/>
    </row>
    <row r="258" spans="1:6" s="309" customFormat="1" ht="18.75" customHeight="1">
      <c r="A258" s="439" t="s">
        <v>199</v>
      </c>
      <c r="B258" s="440">
        <f t="shared" si="4"/>
        <v>0</v>
      </c>
      <c r="C258" s="440"/>
      <c r="D258" s="440"/>
      <c r="E258" s="440"/>
      <c r="F258" s="443"/>
    </row>
    <row r="259" spans="1:6" s="309" customFormat="1" ht="18.75" customHeight="1">
      <c r="A259" s="439" t="s">
        <v>200</v>
      </c>
      <c r="B259" s="440">
        <f t="shared" si="4"/>
        <v>0</v>
      </c>
      <c r="C259" s="440"/>
      <c r="D259" s="440"/>
      <c r="E259" s="440"/>
      <c r="F259" s="443"/>
    </row>
    <row r="260" spans="1:6" s="309" customFormat="1" ht="18.75" customHeight="1">
      <c r="A260" s="439" t="s">
        <v>201</v>
      </c>
      <c r="B260" s="440">
        <f t="shared" si="4"/>
        <v>0</v>
      </c>
      <c r="C260" s="440"/>
      <c r="D260" s="440"/>
      <c r="E260" s="440"/>
      <c r="F260" s="443"/>
    </row>
    <row r="261" spans="1:6" s="309" customFormat="1" ht="18.75" customHeight="1">
      <c r="A261" s="439" t="s">
        <v>202</v>
      </c>
      <c r="B261" s="440">
        <f t="shared" si="4"/>
        <v>0</v>
      </c>
      <c r="C261" s="440"/>
      <c r="D261" s="440"/>
      <c r="E261" s="440"/>
      <c r="F261" s="443"/>
    </row>
    <row r="262" spans="1:6" s="309" customFormat="1" ht="18.75" customHeight="1">
      <c r="A262" s="439" t="s">
        <v>203</v>
      </c>
      <c r="B262" s="440">
        <f t="shared" si="4"/>
        <v>0</v>
      </c>
      <c r="C262" s="440"/>
      <c r="D262" s="440"/>
      <c r="E262" s="440"/>
      <c r="F262" s="443"/>
    </row>
    <row r="263" spans="1:6" s="309" customFormat="1" ht="18.75" customHeight="1">
      <c r="A263" s="439" t="s">
        <v>204</v>
      </c>
      <c r="B263" s="440">
        <f t="shared" si="4"/>
        <v>0</v>
      </c>
      <c r="C263" s="440"/>
      <c r="D263" s="440"/>
      <c r="E263" s="440"/>
      <c r="F263" s="443"/>
    </row>
    <row r="264" spans="1:6" s="309" customFormat="1" ht="18.75" customHeight="1">
      <c r="A264" s="439" t="s">
        <v>205</v>
      </c>
      <c r="B264" s="440">
        <f t="shared" si="4"/>
        <v>0</v>
      </c>
      <c r="C264" s="440"/>
      <c r="D264" s="440"/>
      <c r="E264" s="440"/>
      <c r="F264" s="443"/>
    </row>
    <row r="265" spans="1:6" s="309" customFormat="1" ht="18.75" customHeight="1">
      <c r="A265" s="439" t="s">
        <v>206</v>
      </c>
      <c r="B265" s="440">
        <f aca="true" t="shared" si="5" ref="B265:B328">SUM(C265:E265)</f>
        <v>0</v>
      </c>
      <c r="C265" s="440"/>
      <c r="D265" s="440"/>
      <c r="E265" s="440"/>
      <c r="F265" s="443"/>
    </row>
    <row r="266" spans="1:6" s="309" customFormat="1" ht="18.75" customHeight="1">
      <c r="A266" s="439" t="s">
        <v>207</v>
      </c>
      <c r="B266" s="440">
        <f t="shared" si="5"/>
        <v>0</v>
      </c>
      <c r="C266" s="440"/>
      <c r="D266" s="440"/>
      <c r="E266" s="440"/>
      <c r="F266" s="443"/>
    </row>
    <row r="267" spans="1:6" s="309" customFormat="1" ht="18.75" customHeight="1">
      <c r="A267" s="439" t="s">
        <v>208</v>
      </c>
      <c r="B267" s="440">
        <f t="shared" si="5"/>
        <v>0</v>
      </c>
      <c r="C267" s="440"/>
      <c r="D267" s="440"/>
      <c r="E267" s="440"/>
      <c r="F267" s="443"/>
    </row>
    <row r="268" spans="1:6" s="309" customFormat="1" ht="18.75" customHeight="1">
      <c r="A268" s="439" t="s">
        <v>209</v>
      </c>
      <c r="B268" s="440">
        <f t="shared" si="5"/>
        <v>0</v>
      </c>
      <c r="C268" s="440"/>
      <c r="D268" s="440"/>
      <c r="E268" s="440"/>
      <c r="F268" s="443"/>
    </row>
    <row r="269" spans="1:6" s="309" customFormat="1" ht="18.75" customHeight="1">
      <c r="A269" s="439" t="s">
        <v>210</v>
      </c>
      <c r="B269" s="440">
        <f t="shared" si="5"/>
        <v>0</v>
      </c>
      <c r="C269" s="440"/>
      <c r="D269" s="440"/>
      <c r="E269" s="440"/>
      <c r="F269" s="443"/>
    </row>
    <row r="270" spans="1:6" s="309" customFormat="1" ht="18.75" customHeight="1">
      <c r="A270" s="439" t="s">
        <v>76</v>
      </c>
      <c r="B270" s="440">
        <f t="shared" si="5"/>
        <v>0</v>
      </c>
      <c r="C270" s="440"/>
      <c r="D270" s="440"/>
      <c r="E270" s="440"/>
      <c r="F270" s="443"/>
    </row>
    <row r="271" spans="1:6" s="309" customFormat="1" ht="18.75" customHeight="1">
      <c r="A271" s="439" t="s">
        <v>211</v>
      </c>
      <c r="B271" s="440">
        <f t="shared" si="5"/>
        <v>0</v>
      </c>
      <c r="C271" s="440"/>
      <c r="D271" s="440"/>
      <c r="E271" s="440"/>
      <c r="F271" s="443"/>
    </row>
    <row r="272" spans="1:6" s="309" customFormat="1" ht="18.75" customHeight="1">
      <c r="A272" s="439" t="s">
        <v>212</v>
      </c>
      <c r="B272" s="440">
        <f t="shared" si="5"/>
        <v>0</v>
      </c>
      <c r="C272" s="440"/>
      <c r="D272" s="440"/>
      <c r="E272" s="440"/>
      <c r="F272" s="443"/>
    </row>
    <row r="273" spans="1:6" s="309" customFormat="1" ht="18.75" customHeight="1">
      <c r="A273" s="439" t="s">
        <v>213</v>
      </c>
      <c r="B273" s="440">
        <f t="shared" si="5"/>
        <v>704</v>
      </c>
      <c r="C273" s="440">
        <f>C274+C276+C278+C280+C290</f>
        <v>704</v>
      </c>
      <c r="D273" s="440"/>
      <c r="E273" s="440"/>
      <c r="F273" s="336"/>
    </row>
    <row r="274" spans="1:6" s="309" customFormat="1" ht="18" customHeight="1">
      <c r="A274" s="439" t="s">
        <v>214</v>
      </c>
      <c r="B274" s="440">
        <f t="shared" si="5"/>
        <v>0</v>
      </c>
      <c r="C274" s="440"/>
      <c r="D274" s="440"/>
      <c r="E274" s="440"/>
      <c r="F274" s="443"/>
    </row>
    <row r="275" spans="1:6" s="309" customFormat="1" ht="18.75" customHeight="1">
      <c r="A275" s="439" t="s">
        <v>215</v>
      </c>
      <c r="B275" s="440">
        <f t="shared" si="5"/>
        <v>0</v>
      </c>
      <c r="C275" s="440"/>
      <c r="D275" s="440"/>
      <c r="E275" s="440"/>
      <c r="F275" s="443"/>
    </row>
    <row r="276" spans="1:6" s="309" customFormat="1" ht="18.75" customHeight="1">
      <c r="A276" s="439" t="s">
        <v>216</v>
      </c>
      <c r="B276" s="440">
        <f t="shared" si="5"/>
        <v>0</v>
      </c>
      <c r="C276" s="440"/>
      <c r="D276" s="440"/>
      <c r="E276" s="440"/>
      <c r="F276" s="443"/>
    </row>
    <row r="277" spans="1:6" s="309" customFormat="1" ht="18.75" customHeight="1">
      <c r="A277" s="439" t="s">
        <v>217</v>
      </c>
      <c r="B277" s="440">
        <f t="shared" si="5"/>
        <v>0</v>
      </c>
      <c r="C277" s="440"/>
      <c r="D277" s="440"/>
      <c r="E277" s="440"/>
      <c r="F277" s="443"/>
    </row>
    <row r="278" spans="1:6" s="309" customFormat="1" ht="18.75" customHeight="1">
      <c r="A278" s="439" t="s">
        <v>218</v>
      </c>
      <c r="B278" s="440">
        <f t="shared" si="5"/>
        <v>0</v>
      </c>
      <c r="C278" s="440"/>
      <c r="D278" s="440"/>
      <c r="E278" s="440"/>
      <c r="F278" s="443"/>
    </row>
    <row r="279" spans="1:6" s="309" customFormat="1" ht="18.75" customHeight="1">
      <c r="A279" s="439" t="s">
        <v>219</v>
      </c>
      <c r="B279" s="440">
        <f t="shared" si="5"/>
        <v>0</v>
      </c>
      <c r="C279" s="440"/>
      <c r="D279" s="440"/>
      <c r="E279" s="440"/>
      <c r="F279" s="444"/>
    </row>
    <row r="280" spans="1:6" s="309" customFormat="1" ht="18.75" customHeight="1">
      <c r="A280" s="439" t="s">
        <v>220</v>
      </c>
      <c r="B280" s="440">
        <f t="shared" si="5"/>
        <v>211</v>
      </c>
      <c r="C280" s="440">
        <f>SUM(C281:C289)</f>
        <v>211</v>
      </c>
      <c r="D280" s="440">
        <f>SUM(D281:D289)</f>
        <v>0</v>
      </c>
      <c r="E280" s="440">
        <f>SUM(E281:E289)</f>
        <v>0</v>
      </c>
      <c r="F280" s="443"/>
    </row>
    <row r="281" spans="1:6" s="309" customFormat="1" ht="18.75" customHeight="1">
      <c r="A281" s="439" t="s">
        <v>221</v>
      </c>
      <c r="B281" s="440">
        <f t="shared" si="5"/>
        <v>20</v>
      </c>
      <c r="C281" s="440">
        <v>20</v>
      </c>
      <c r="D281" s="440"/>
      <c r="E281" s="440"/>
      <c r="F281" s="443"/>
    </row>
    <row r="282" spans="1:6" s="309" customFormat="1" ht="18.75" customHeight="1">
      <c r="A282" s="439" t="s">
        <v>222</v>
      </c>
      <c r="B282" s="440">
        <f t="shared" si="5"/>
        <v>0</v>
      </c>
      <c r="C282" s="440"/>
      <c r="D282" s="440"/>
      <c r="E282" s="440"/>
      <c r="F282" s="443"/>
    </row>
    <row r="283" spans="1:6" s="309" customFormat="1" ht="18.75" customHeight="1">
      <c r="A283" s="439" t="s">
        <v>223</v>
      </c>
      <c r="B283" s="440">
        <f t="shared" si="5"/>
        <v>0</v>
      </c>
      <c r="C283" s="440"/>
      <c r="D283" s="440"/>
      <c r="E283" s="440"/>
      <c r="F283" s="443"/>
    </row>
    <row r="284" spans="1:6" s="309" customFormat="1" ht="18.75" customHeight="1">
      <c r="A284" s="439" t="s">
        <v>224</v>
      </c>
      <c r="B284" s="440">
        <f t="shared" si="5"/>
        <v>0</v>
      </c>
      <c r="C284" s="440"/>
      <c r="D284" s="440"/>
      <c r="E284" s="440"/>
      <c r="F284" s="443"/>
    </row>
    <row r="285" spans="1:6" s="309" customFormat="1" ht="18.75" customHeight="1">
      <c r="A285" s="439" t="s">
        <v>225</v>
      </c>
      <c r="B285" s="440">
        <f t="shared" si="5"/>
        <v>0</v>
      </c>
      <c r="C285" s="440"/>
      <c r="D285" s="440"/>
      <c r="E285" s="440"/>
      <c r="F285" s="443"/>
    </row>
    <row r="286" spans="1:6" s="309" customFormat="1" ht="18.75" customHeight="1">
      <c r="A286" s="439" t="s">
        <v>226</v>
      </c>
      <c r="B286" s="440">
        <f t="shared" si="5"/>
        <v>0</v>
      </c>
      <c r="C286" s="440"/>
      <c r="D286" s="440"/>
      <c r="E286" s="440"/>
      <c r="F286" s="443"/>
    </row>
    <row r="287" spans="1:6" s="309" customFormat="1" ht="18.75" customHeight="1">
      <c r="A287" s="439" t="s">
        <v>227</v>
      </c>
      <c r="B287" s="440">
        <f t="shared" si="5"/>
        <v>121</v>
      </c>
      <c r="C287" s="440">
        <v>121</v>
      </c>
      <c r="D287" s="440"/>
      <c r="E287" s="440"/>
      <c r="F287" s="443"/>
    </row>
    <row r="288" spans="1:6" s="309" customFormat="1" ht="18.75" customHeight="1">
      <c r="A288" s="439" t="s">
        <v>228</v>
      </c>
      <c r="B288" s="440">
        <f t="shared" si="5"/>
        <v>0</v>
      </c>
      <c r="C288" s="440"/>
      <c r="D288" s="440"/>
      <c r="E288" s="440"/>
      <c r="F288" s="443"/>
    </row>
    <row r="289" spans="1:6" s="309" customFormat="1" ht="18.75" customHeight="1">
      <c r="A289" s="439" t="s">
        <v>229</v>
      </c>
      <c r="B289" s="440">
        <f t="shared" si="5"/>
        <v>70</v>
      </c>
      <c r="C289" s="440">
        <v>70</v>
      </c>
      <c r="D289" s="440"/>
      <c r="E289" s="440"/>
      <c r="F289" s="443"/>
    </row>
    <row r="290" spans="1:6" s="309" customFormat="1" ht="18.75" customHeight="1">
      <c r="A290" s="439" t="s">
        <v>230</v>
      </c>
      <c r="B290" s="440">
        <f t="shared" si="5"/>
        <v>493</v>
      </c>
      <c r="C290" s="440">
        <f>C291</f>
        <v>493</v>
      </c>
      <c r="D290" s="440"/>
      <c r="E290" s="440"/>
      <c r="F290" s="443"/>
    </row>
    <row r="291" spans="1:6" s="309" customFormat="1" ht="18.75" customHeight="1">
      <c r="A291" s="439" t="s">
        <v>231</v>
      </c>
      <c r="B291" s="440">
        <f t="shared" si="5"/>
        <v>493</v>
      </c>
      <c r="C291" s="440">
        <v>493</v>
      </c>
      <c r="D291" s="440"/>
      <c r="E291" s="440"/>
      <c r="F291" s="443"/>
    </row>
    <row r="292" spans="1:6" s="309" customFormat="1" ht="18.75" customHeight="1">
      <c r="A292" s="439" t="s">
        <v>232</v>
      </c>
      <c r="B292" s="440">
        <f t="shared" si="5"/>
        <v>5836</v>
      </c>
      <c r="C292" s="440">
        <f>C293+C296+C305+C312+C320+C329+C346+C350+C352+C354</f>
        <v>5836</v>
      </c>
      <c r="D292" s="440">
        <f>D293+D296+D305+D312+D320+D329+D346+D350+D352+D354</f>
        <v>0</v>
      </c>
      <c r="E292" s="440">
        <f>E293+E296+E305+E312+E320+E329+E346+E350+E352+E354</f>
        <v>0</v>
      </c>
      <c r="F292" s="336"/>
    </row>
    <row r="293" spans="1:6" s="309" customFormat="1" ht="18.75" customHeight="1">
      <c r="A293" s="439" t="s">
        <v>233</v>
      </c>
      <c r="B293" s="440">
        <f t="shared" si="5"/>
        <v>0</v>
      </c>
      <c r="C293" s="440"/>
      <c r="D293" s="440"/>
      <c r="E293" s="440"/>
      <c r="F293" s="443"/>
    </row>
    <row r="294" spans="1:6" s="309" customFormat="1" ht="18.75" customHeight="1">
      <c r="A294" s="439" t="s">
        <v>234</v>
      </c>
      <c r="B294" s="440">
        <f t="shared" si="5"/>
        <v>0</v>
      </c>
      <c r="C294" s="440"/>
      <c r="D294" s="440"/>
      <c r="E294" s="440"/>
      <c r="F294" s="443"/>
    </row>
    <row r="295" spans="1:6" s="309" customFormat="1" ht="18.75" customHeight="1">
      <c r="A295" s="439" t="s">
        <v>235</v>
      </c>
      <c r="B295" s="440">
        <f t="shared" si="5"/>
        <v>0</v>
      </c>
      <c r="C295" s="440"/>
      <c r="D295" s="440"/>
      <c r="E295" s="440"/>
      <c r="F295" s="443"/>
    </row>
    <row r="296" spans="1:6" s="309" customFormat="1" ht="18.75" customHeight="1">
      <c r="A296" s="439" t="s">
        <v>236</v>
      </c>
      <c r="B296" s="440">
        <f t="shared" si="5"/>
        <v>4099</v>
      </c>
      <c r="C296" s="440">
        <f>SUM(C297:C304)</f>
        <v>4099</v>
      </c>
      <c r="D296" s="440">
        <f>SUM(D297:D304)</f>
        <v>0</v>
      </c>
      <c r="E296" s="440">
        <f>SUM(E297:E304)</f>
        <v>0</v>
      </c>
      <c r="F296" s="443"/>
    </row>
    <row r="297" spans="1:6" s="309" customFormat="1" ht="18.75" customHeight="1">
      <c r="A297" s="439" t="s">
        <v>76</v>
      </c>
      <c r="B297" s="440">
        <f t="shared" si="5"/>
        <v>3141</v>
      </c>
      <c r="C297" s="440">
        <v>3141</v>
      </c>
      <c r="D297" s="440"/>
      <c r="E297" s="440"/>
      <c r="F297" s="443"/>
    </row>
    <row r="298" spans="1:6" s="309" customFormat="1" ht="18.75" customHeight="1">
      <c r="A298" s="439" t="s">
        <v>77</v>
      </c>
      <c r="B298" s="440">
        <f t="shared" si="5"/>
        <v>461</v>
      </c>
      <c r="C298" s="440">
        <v>461</v>
      </c>
      <c r="D298" s="440"/>
      <c r="E298" s="440"/>
      <c r="F298" s="443"/>
    </row>
    <row r="299" spans="1:6" s="309" customFormat="1" ht="18.75" customHeight="1">
      <c r="A299" s="439" t="s">
        <v>78</v>
      </c>
      <c r="B299" s="440">
        <f t="shared" si="5"/>
        <v>0</v>
      </c>
      <c r="C299" s="440"/>
      <c r="D299" s="440"/>
      <c r="E299" s="440"/>
      <c r="F299" s="443"/>
    </row>
    <row r="300" spans="1:6" s="309" customFormat="1" ht="18.75" customHeight="1">
      <c r="A300" s="439" t="s">
        <v>118</v>
      </c>
      <c r="B300" s="440">
        <f t="shared" si="5"/>
        <v>296</v>
      </c>
      <c r="C300" s="440">
        <v>296</v>
      </c>
      <c r="D300" s="440"/>
      <c r="E300" s="440"/>
      <c r="F300" s="443"/>
    </row>
    <row r="301" spans="1:6" s="309" customFormat="1" ht="18.75" customHeight="1">
      <c r="A301" s="439" t="s">
        <v>237</v>
      </c>
      <c r="B301" s="440">
        <f t="shared" si="5"/>
        <v>192</v>
      </c>
      <c r="C301" s="440">
        <v>192</v>
      </c>
      <c r="D301" s="440"/>
      <c r="E301" s="440"/>
      <c r="F301" s="443"/>
    </row>
    <row r="302" spans="1:6" s="309" customFormat="1" ht="18.75" customHeight="1">
      <c r="A302" s="439" t="s">
        <v>239</v>
      </c>
      <c r="B302" s="440">
        <f t="shared" si="5"/>
        <v>9</v>
      </c>
      <c r="C302" s="440">
        <v>9</v>
      </c>
      <c r="D302" s="440"/>
      <c r="E302" s="440"/>
      <c r="F302" s="443"/>
    </row>
    <row r="303" spans="1:6" s="309" customFormat="1" ht="18.75" customHeight="1">
      <c r="A303" s="439" t="s">
        <v>85</v>
      </c>
      <c r="B303" s="440">
        <f t="shared" si="5"/>
        <v>0</v>
      </c>
      <c r="C303" s="440"/>
      <c r="D303" s="440"/>
      <c r="E303" s="440"/>
      <c r="F303" s="443"/>
    </row>
    <row r="304" spans="1:6" s="309" customFormat="1" ht="18.75" customHeight="1">
      <c r="A304" s="439" t="s">
        <v>240</v>
      </c>
      <c r="B304" s="440">
        <f t="shared" si="5"/>
        <v>0</v>
      </c>
      <c r="C304" s="440"/>
      <c r="D304" s="440"/>
      <c r="E304" s="440"/>
      <c r="F304" s="443"/>
    </row>
    <row r="305" spans="1:6" s="309" customFormat="1" ht="18.75" customHeight="1">
      <c r="A305" s="439" t="s">
        <v>241</v>
      </c>
      <c r="B305" s="440">
        <f t="shared" si="5"/>
        <v>0</v>
      </c>
      <c r="C305" s="440"/>
      <c r="D305" s="440"/>
      <c r="E305" s="440"/>
      <c r="F305" s="443"/>
    </row>
    <row r="306" spans="1:6" s="309" customFormat="1" ht="18.75" customHeight="1">
      <c r="A306" s="439" t="s">
        <v>76</v>
      </c>
      <c r="B306" s="440">
        <f t="shared" si="5"/>
        <v>0</v>
      </c>
      <c r="C306" s="440"/>
      <c r="D306" s="440"/>
      <c r="E306" s="440"/>
      <c r="F306" s="443"/>
    </row>
    <row r="307" spans="1:6" s="309" customFormat="1" ht="18.75" customHeight="1">
      <c r="A307" s="439" t="s">
        <v>77</v>
      </c>
      <c r="B307" s="440">
        <f t="shared" si="5"/>
        <v>0</v>
      </c>
      <c r="C307" s="440"/>
      <c r="D307" s="440"/>
      <c r="E307" s="440"/>
      <c r="F307" s="443"/>
    </row>
    <row r="308" spans="1:6" s="309" customFormat="1" ht="18.75" customHeight="1">
      <c r="A308" s="439" t="s">
        <v>78</v>
      </c>
      <c r="B308" s="440">
        <f t="shared" si="5"/>
        <v>0</v>
      </c>
      <c r="C308" s="440"/>
      <c r="D308" s="440"/>
      <c r="E308" s="440"/>
      <c r="F308" s="443"/>
    </row>
    <row r="309" spans="1:6" s="309" customFormat="1" ht="18.75" customHeight="1">
      <c r="A309" s="439" t="s">
        <v>1282</v>
      </c>
      <c r="B309" s="440">
        <f t="shared" si="5"/>
        <v>0</v>
      </c>
      <c r="C309" s="440"/>
      <c r="D309" s="440"/>
      <c r="E309" s="440"/>
      <c r="F309" s="443"/>
    </row>
    <row r="310" spans="1:6" s="309" customFormat="1" ht="18.75" customHeight="1">
      <c r="A310" s="439" t="s">
        <v>85</v>
      </c>
      <c r="B310" s="440">
        <f t="shared" si="5"/>
        <v>0</v>
      </c>
      <c r="C310" s="440"/>
      <c r="D310" s="440"/>
      <c r="E310" s="440"/>
      <c r="F310" s="443"/>
    </row>
    <row r="311" spans="1:6" s="309" customFormat="1" ht="18.75" customHeight="1">
      <c r="A311" s="439" t="s">
        <v>1283</v>
      </c>
      <c r="B311" s="440">
        <f t="shared" si="5"/>
        <v>0</v>
      </c>
      <c r="C311" s="440"/>
      <c r="D311" s="440"/>
      <c r="E311" s="440"/>
      <c r="F311" s="443"/>
    </row>
    <row r="312" spans="1:6" s="309" customFormat="1" ht="18.75" customHeight="1">
      <c r="A312" s="439" t="s">
        <v>242</v>
      </c>
      <c r="B312" s="440">
        <f t="shared" si="5"/>
        <v>376</v>
      </c>
      <c r="C312" s="440">
        <f>SUM(C313:C319)</f>
        <v>376</v>
      </c>
      <c r="D312" s="440">
        <f>SUM(D313:D319)</f>
        <v>0</v>
      </c>
      <c r="E312" s="440">
        <f>SUM(E313:E319)</f>
        <v>0</v>
      </c>
      <c r="F312" s="443"/>
    </row>
    <row r="313" spans="1:6" s="309" customFormat="1" ht="18.75" customHeight="1">
      <c r="A313" s="439" t="s">
        <v>76</v>
      </c>
      <c r="B313" s="440">
        <f t="shared" si="5"/>
        <v>322</v>
      </c>
      <c r="C313" s="440">
        <v>322</v>
      </c>
      <c r="D313" s="440"/>
      <c r="E313" s="440"/>
      <c r="F313" s="443"/>
    </row>
    <row r="314" spans="1:6" s="309" customFormat="1" ht="18.75" customHeight="1">
      <c r="A314" s="439" t="s">
        <v>77</v>
      </c>
      <c r="B314" s="440">
        <f t="shared" si="5"/>
        <v>54</v>
      </c>
      <c r="C314" s="440">
        <v>54</v>
      </c>
      <c r="D314" s="440"/>
      <c r="E314" s="440"/>
      <c r="F314" s="443"/>
    </row>
    <row r="315" spans="1:6" s="309" customFormat="1" ht="18.75" customHeight="1">
      <c r="A315" s="439" t="s">
        <v>78</v>
      </c>
      <c r="B315" s="440">
        <f t="shared" si="5"/>
        <v>0</v>
      </c>
      <c r="C315" s="440"/>
      <c r="D315" s="440"/>
      <c r="E315" s="440"/>
      <c r="F315" s="443"/>
    </row>
    <row r="316" spans="1:6" s="309" customFormat="1" ht="18.75" customHeight="1">
      <c r="A316" s="439" t="s">
        <v>243</v>
      </c>
      <c r="B316" s="440">
        <f t="shared" si="5"/>
        <v>0</v>
      </c>
      <c r="C316" s="440"/>
      <c r="D316" s="440"/>
      <c r="E316" s="440"/>
      <c r="F316" s="443"/>
    </row>
    <row r="317" spans="1:6" s="309" customFormat="1" ht="18.75" customHeight="1">
      <c r="A317" s="439" t="s">
        <v>244</v>
      </c>
      <c r="B317" s="440">
        <f t="shared" si="5"/>
        <v>0</v>
      </c>
      <c r="C317" s="440"/>
      <c r="D317" s="440"/>
      <c r="E317" s="440"/>
      <c r="F317" s="443"/>
    </row>
    <row r="318" spans="1:6" s="309" customFormat="1" ht="18.75" customHeight="1">
      <c r="A318" s="439" t="s">
        <v>85</v>
      </c>
      <c r="B318" s="440">
        <f t="shared" si="5"/>
        <v>0</v>
      </c>
      <c r="C318" s="440"/>
      <c r="D318" s="440"/>
      <c r="E318" s="440"/>
      <c r="F318" s="443"/>
    </row>
    <row r="319" spans="1:6" s="309" customFormat="1" ht="18.75" customHeight="1">
      <c r="A319" s="439" t="s">
        <v>245</v>
      </c>
      <c r="B319" s="440">
        <f t="shared" si="5"/>
        <v>0</v>
      </c>
      <c r="C319" s="440"/>
      <c r="D319" s="440"/>
      <c r="E319" s="440"/>
      <c r="F319" s="443"/>
    </row>
    <row r="320" spans="1:6" s="309" customFormat="1" ht="18.75" customHeight="1">
      <c r="A320" s="439" t="s">
        <v>246</v>
      </c>
      <c r="B320" s="440">
        <f t="shared" si="5"/>
        <v>698</v>
      </c>
      <c r="C320" s="440">
        <f>SUM(C321:C328)</f>
        <v>698</v>
      </c>
      <c r="D320" s="440">
        <f>SUM(D321:D328)</f>
        <v>0</v>
      </c>
      <c r="E320" s="440">
        <f>SUM(E321:E328)</f>
        <v>0</v>
      </c>
      <c r="F320" s="443"/>
    </row>
    <row r="321" spans="1:6" s="309" customFormat="1" ht="18.75" customHeight="1">
      <c r="A321" s="439" t="s">
        <v>76</v>
      </c>
      <c r="B321" s="440">
        <f t="shared" si="5"/>
        <v>596</v>
      </c>
      <c r="C321" s="440">
        <v>596</v>
      </c>
      <c r="D321" s="440"/>
      <c r="E321" s="440"/>
      <c r="F321" s="443"/>
    </row>
    <row r="322" spans="1:6" s="309" customFormat="1" ht="18.75" customHeight="1">
      <c r="A322" s="439" t="s">
        <v>77</v>
      </c>
      <c r="B322" s="440">
        <f t="shared" si="5"/>
        <v>47</v>
      </c>
      <c r="C322" s="440">
        <v>47</v>
      </c>
      <c r="D322" s="440"/>
      <c r="E322" s="440"/>
      <c r="F322" s="443"/>
    </row>
    <row r="323" spans="1:6" s="309" customFormat="1" ht="18.75" customHeight="1">
      <c r="A323" s="439" t="s">
        <v>78</v>
      </c>
      <c r="B323" s="440">
        <f t="shared" si="5"/>
        <v>0</v>
      </c>
      <c r="C323" s="440"/>
      <c r="D323" s="440"/>
      <c r="E323" s="440"/>
      <c r="F323" s="443"/>
    </row>
    <row r="324" spans="1:6" s="309" customFormat="1" ht="18.75" customHeight="1">
      <c r="A324" s="439" t="s">
        <v>247</v>
      </c>
      <c r="B324" s="440">
        <f t="shared" si="5"/>
        <v>45</v>
      </c>
      <c r="C324" s="440">
        <v>45</v>
      </c>
      <c r="D324" s="440"/>
      <c r="E324" s="440"/>
      <c r="F324" s="443"/>
    </row>
    <row r="325" spans="1:6" s="309" customFormat="1" ht="18.75" customHeight="1">
      <c r="A325" s="439" t="s">
        <v>248</v>
      </c>
      <c r="B325" s="440">
        <f t="shared" si="5"/>
        <v>10</v>
      </c>
      <c r="C325" s="440">
        <v>10</v>
      </c>
      <c r="D325" s="440"/>
      <c r="E325" s="440"/>
      <c r="F325" s="443"/>
    </row>
    <row r="326" spans="1:6" s="309" customFormat="1" ht="18.75" customHeight="1">
      <c r="A326" s="439" t="s">
        <v>249</v>
      </c>
      <c r="B326" s="440">
        <f t="shared" si="5"/>
        <v>0</v>
      </c>
      <c r="C326" s="440"/>
      <c r="D326" s="440"/>
      <c r="E326" s="440"/>
      <c r="F326" s="443"/>
    </row>
    <row r="327" spans="1:6" s="309" customFormat="1" ht="18.75" customHeight="1">
      <c r="A327" s="439" t="s">
        <v>85</v>
      </c>
      <c r="B327" s="440">
        <f t="shared" si="5"/>
        <v>0</v>
      </c>
      <c r="C327" s="440"/>
      <c r="D327" s="440"/>
      <c r="E327" s="440"/>
      <c r="F327" s="443"/>
    </row>
    <row r="328" spans="1:6" s="309" customFormat="1" ht="18.75" customHeight="1">
      <c r="A328" s="439" t="s">
        <v>250</v>
      </c>
      <c r="B328" s="440">
        <f t="shared" si="5"/>
        <v>0</v>
      </c>
      <c r="C328" s="440"/>
      <c r="D328" s="440"/>
      <c r="E328" s="440"/>
      <c r="F328" s="443"/>
    </row>
    <row r="329" spans="1:6" s="309" customFormat="1" ht="18.75" customHeight="1">
      <c r="A329" s="439" t="s">
        <v>251</v>
      </c>
      <c r="B329" s="440">
        <f aca="true" t="shared" si="6" ref="B329:B336">SUM(C329:E329)</f>
        <v>663</v>
      </c>
      <c r="C329" s="440">
        <f>SUM(C330:C345)</f>
        <v>663</v>
      </c>
      <c r="D329" s="440">
        <f>SUM(D330:D345)</f>
        <v>0</v>
      </c>
      <c r="E329" s="440">
        <f>SUM(E330:E345)</f>
        <v>0</v>
      </c>
      <c r="F329" s="443"/>
    </row>
    <row r="330" spans="1:6" s="309" customFormat="1" ht="18.75" customHeight="1">
      <c r="A330" s="439" t="s">
        <v>76</v>
      </c>
      <c r="B330" s="440">
        <f t="shared" si="6"/>
        <v>589</v>
      </c>
      <c r="C330" s="440">
        <v>589</v>
      </c>
      <c r="D330" s="440"/>
      <c r="E330" s="440"/>
      <c r="F330" s="443"/>
    </row>
    <row r="331" spans="1:6" s="309" customFormat="1" ht="18.75" customHeight="1">
      <c r="A331" s="439" t="s">
        <v>77</v>
      </c>
      <c r="B331" s="440">
        <f t="shared" si="6"/>
        <v>43</v>
      </c>
      <c r="C331" s="440">
        <v>43</v>
      </c>
      <c r="D331" s="440"/>
      <c r="E331" s="440"/>
      <c r="F331" s="443"/>
    </row>
    <row r="332" spans="1:6" s="309" customFormat="1" ht="18.75" customHeight="1">
      <c r="A332" s="439" t="s">
        <v>78</v>
      </c>
      <c r="B332" s="440">
        <f t="shared" si="6"/>
        <v>0</v>
      </c>
      <c r="C332" s="440"/>
      <c r="D332" s="440"/>
      <c r="E332" s="440"/>
      <c r="F332" s="443"/>
    </row>
    <row r="333" spans="1:6" s="309" customFormat="1" ht="18.75" customHeight="1">
      <c r="A333" s="439" t="s">
        <v>252</v>
      </c>
      <c r="B333" s="440">
        <f t="shared" si="6"/>
        <v>5</v>
      </c>
      <c r="C333" s="440">
        <v>5</v>
      </c>
      <c r="D333" s="440"/>
      <c r="E333" s="440"/>
      <c r="F333" s="443"/>
    </row>
    <row r="334" spans="1:6" s="309" customFormat="1" ht="18.75" customHeight="1">
      <c r="A334" s="439" t="s">
        <v>253</v>
      </c>
      <c r="B334" s="440">
        <f t="shared" si="6"/>
        <v>2</v>
      </c>
      <c r="C334" s="440">
        <v>2</v>
      </c>
      <c r="D334" s="440"/>
      <c r="E334" s="440"/>
      <c r="F334" s="443"/>
    </row>
    <row r="335" spans="1:6" s="309" customFormat="1" ht="18.75" customHeight="1">
      <c r="A335" s="439" t="s">
        <v>254</v>
      </c>
      <c r="B335" s="440">
        <f t="shared" si="6"/>
        <v>0</v>
      </c>
      <c r="C335" s="440"/>
      <c r="D335" s="440"/>
      <c r="E335" s="440"/>
      <c r="F335" s="443"/>
    </row>
    <row r="336" spans="1:6" s="309" customFormat="1" ht="18.75" customHeight="1">
      <c r="A336" s="439" t="s">
        <v>1284</v>
      </c>
      <c r="B336" s="440">
        <f t="shared" si="6"/>
        <v>5</v>
      </c>
      <c r="C336" s="440">
        <v>5</v>
      </c>
      <c r="D336" s="440"/>
      <c r="E336" s="440"/>
      <c r="F336" s="443"/>
    </row>
    <row r="337" spans="1:6" s="309" customFormat="1" ht="18.75" customHeight="1">
      <c r="A337" s="439" t="s">
        <v>255</v>
      </c>
      <c r="B337" s="440">
        <f aca="true" t="shared" si="7" ref="B337:B393">SUM(C337:E337)</f>
        <v>0</v>
      </c>
      <c r="C337" s="440"/>
      <c r="D337" s="440"/>
      <c r="E337" s="440"/>
      <c r="F337" s="443"/>
    </row>
    <row r="338" spans="1:6" s="309" customFormat="1" ht="18.75" customHeight="1">
      <c r="A338" s="439" t="s">
        <v>256</v>
      </c>
      <c r="B338" s="440">
        <f t="shared" si="7"/>
        <v>0</v>
      </c>
      <c r="C338" s="440"/>
      <c r="D338" s="440"/>
      <c r="E338" s="440"/>
      <c r="F338" s="443"/>
    </row>
    <row r="339" spans="1:6" s="309" customFormat="1" ht="18.75" customHeight="1">
      <c r="A339" s="439" t="s">
        <v>257</v>
      </c>
      <c r="B339" s="440">
        <f t="shared" si="7"/>
        <v>0</v>
      </c>
      <c r="C339" s="440"/>
      <c r="D339" s="440"/>
      <c r="E339" s="440"/>
      <c r="F339" s="443"/>
    </row>
    <row r="340" spans="1:6" s="309" customFormat="1" ht="18.75" customHeight="1">
      <c r="A340" s="439" t="s">
        <v>258</v>
      </c>
      <c r="B340" s="440">
        <f t="shared" si="7"/>
        <v>6</v>
      </c>
      <c r="C340" s="440">
        <v>6</v>
      </c>
      <c r="D340" s="440"/>
      <c r="E340" s="440"/>
      <c r="F340" s="443"/>
    </row>
    <row r="341" spans="1:6" s="309" customFormat="1" ht="18.75" customHeight="1">
      <c r="A341" s="439" t="s">
        <v>259</v>
      </c>
      <c r="B341" s="440">
        <f t="shared" si="7"/>
        <v>0</v>
      </c>
      <c r="C341" s="440"/>
      <c r="D341" s="440"/>
      <c r="E341" s="440"/>
      <c r="F341" s="443"/>
    </row>
    <row r="342" spans="1:6" s="309" customFormat="1" ht="18.75" customHeight="1">
      <c r="A342" s="439" t="s">
        <v>260</v>
      </c>
      <c r="B342" s="440">
        <f t="shared" si="7"/>
        <v>13</v>
      </c>
      <c r="C342" s="440">
        <v>13</v>
      </c>
      <c r="D342" s="440"/>
      <c r="E342" s="440"/>
      <c r="F342" s="443"/>
    </row>
    <row r="343" spans="1:6" s="309" customFormat="1" ht="18.75" customHeight="1">
      <c r="A343" s="439" t="s">
        <v>118</v>
      </c>
      <c r="B343" s="440">
        <f t="shared" si="7"/>
        <v>0</v>
      </c>
      <c r="C343" s="440"/>
      <c r="D343" s="440"/>
      <c r="E343" s="440"/>
      <c r="F343" s="443"/>
    </row>
    <row r="344" spans="1:6" s="309" customFormat="1" ht="18.75" customHeight="1">
      <c r="A344" s="439" t="s">
        <v>85</v>
      </c>
      <c r="B344" s="440">
        <f t="shared" si="7"/>
        <v>0</v>
      </c>
      <c r="C344" s="440"/>
      <c r="D344" s="440"/>
      <c r="E344" s="440"/>
      <c r="F344" s="443"/>
    </row>
    <row r="345" spans="1:6" s="309" customFormat="1" ht="18.75" customHeight="1">
      <c r="A345" s="439" t="s">
        <v>261</v>
      </c>
      <c r="B345" s="440">
        <f t="shared" si="7"/>
        <v>0</v>
      </c>
      <c r="C345" s="440"/>
      <c r="D345" s="440"/>
      <c r="E345" s="440"/>
      <c r="F345" s="443"/>
    </row>
    <row r="346" spans="1:6" s="309" customFormat="1" ht="18.75" customHeight="1">
      <c r="A346" s="439" t="s">
        <v>262</v>
      </c>
      <c r="B346" s="440">
        <f t="shared" si="7"/>
        <v>0</v>
      </c>
      <c r="C346" s="440"/>
      <c r="D346" s="440"/>
      <c r="E346" s="440"/>
      <c r="F346" s="443"/>
    </row>
    <row r="347" spans="1:6" s="309" customFormat="1" ht="18.75" customHeight="1">
      <c r="A347" s="439" t="s">
        <v>76</v>
      </c>
      <c r="B347" s="440">
        <f t="shared" si="7"/>
        <v>0</v>
      </c>
      <c r="C347" s="440"/>
      <c r="D347" s="440"/>
      <c r="E347" s="440"/>
      <c r="F347" s="443"/>
    </row>
    <row r="348" spans="1:6" s="309" customFormat="1" ht="18.75" customHeight="1">
      <c r="A348" s="439" t="s">
        <v>263</v>
      </c>
      <c r="B348" s="440">
        <f t="shared" si="7"/>
        <v>0</v>
      </c>
      <c r="C348" s="440"/>
      <c r="D348" s="440"/>
      <c r="E348" s="440"/>
      <c r="F348" s="443"/>
    </row>
    <row r="349" spans="1:6" s="309" customFormat="1" ht="18.75" customHeight="1">
      <c r="A349" s="439" t="s">
        <v>76</v>
      </c>
      <c r="B349" s="440">
        <f t="shared" si="7"/>
        <v>0</v>
      </c>
      <c r="C349" s="440"/>
      <c r="D349" s="440"/>
      <c r="E349" s="440"/>
      <c r="F349" s="443"/>
    </row>
    <row r="350" spans="1:6" s="309" customFormat="1" ht="18.75" customHeight="1">
      <c r="A350" s="439" t="s">
        <v>264</v>
      </c>
      <c r="B350" s="440">
        <f t="shared" si="7"/>
        <v>0</v>
      </c>
      <c r="C350" s="440"/>
      <c r="D350" s="440"/>
      <c r="E350" s="440"/>
      <c r="F350" s="443"/>
    </row>
    <row r="351" spans="1:6" s="309" customFormat="1" ht="18.75" customHeight="1">
      <c r="A351" s="439" t="s">
        <v>76</v>
      </c>
      <c r="B351" s="440">
        <f t="shared" si="7"/>
        <v>0</v>
      </c>
      <c r="C351" s="440"/>
      <c r="D351" s="440"/>
      <c r="E351" s="440"/>
      <c r="F351" s="443"/>
    </row>
    <row r="352" spans="1:6" s="309" customFormat="1" ht="18.75" customHeight="1">
      <c r="A352" s="439" t="s">
        <v>265</v>
      </c>
      <c r="B352" s="440">
        <f t="shared" si="7"/>
        <v>0</v>
      </c>
      <c r="C352" s="440"/>
      <c r="D352" s="440"/>
      <c r="E352" s="440"/>
      <c r="F352" s="443"/>
    </row>
    <row r="353" spans="1:6" s="309" customFormat="1" ht="18.75" customHeight="1">
      <c r="A353" s="439" t="s">
        <v>76</v>
      </c>
      <c r="B353" s="440">
        <f t="shared" si="7"/>
        <v>0</v>
      </c>
      <c r="C353" s="440"/>
      <c r="D353" s="440"/>
      <c r="E353" s="440"/>
      <c r="F353" s="443"/>
    </row>
    <row r="354" spans="1:6" s="309" customFormat="1" ht="18.75" customHeight="1">
      <c r="A354" s="439" t="s">
        <v>266</v>
      </c>
      <c r="B354" s="440">
        <f t="shared" si="7"/>
        <v>0</v>
      </c>
      <c r="C354" s="440"/>
      <c r="D354" s="440"/>
      <c r="E354" s="440"/>
      <c r="F354" s="443"/>
    </row>
    <row r="355" spans="1:6" s="309" customFormat="1" ht="18.75" customHeight="1">
      <c r="A355" s="439" t="s">
        <v>267</v>
      </c>
      <c r="B355" s="440">
        <f t="shared" si="7"/>
        <v>0</v>
      </c>
      <c r="C355" s="440"/>
      <c r="D355" s="440"/>
      <c r="E355" s="440"/>
      <c r="F355" s="443"/>
    </row>
    <row r="356" spans="1:6" s="309" customFormat="1" ht="18.75" customHeight="1">
      <c r="A356" s="439" t="s">
        <v>268</v>
      </c>
      <c r="B356" s="440">
        <f t="shared" si="7"/>
        <v>19314</v>
      </c>
      <c r="C356" s="440">
        <f>C357+C362+C371+C378+C384+C388+C392+C396+C402+C409</f>
        <v>19314</v>
      </c>
      <c r="D356" s="440"/>
      <c r="E356" s="440"/>
      <c r="F356" s="336"/>
    </row>
    <row r="357" spans="1:6" s="309" customFormat="1" ht="18.75" customHeight="1">
      <c r="A357" s="439" t="s">
        <v>269</v>
      </c>
      <c r="B357" s="440">
        <f t="shared" si="7"/>
        <v>966</v>
      </c>
      <c r="C357" s="440">
        <f>SUM(C358:C361)</f>
        <v>966</v>
      </c>
      <c r="D357" s="440">
        <f>SUM(D358:D361)</f>
        <v>0</v>
      </c>
      <c r="E357" s="440">
        <f>SUM(E358:E361)</f>
        <v>0</v>
      </c>
      <c r="F357" s="443"/>
    </row>
    <row r="358" spans="1:6" s="309" customFormat="1" ht="18.75" customHeight="1">
      <c r="A358" s="439" t="s">
        <v>76</v>
      </c>
      <c r="B358" s="440">
        <f t="shared" si="7"/>
        <v>465</v>
      </c>
      <c r="C358" s="440">
        <v>465</v>
      </c>
      <c r="D358" s="440"/>
      <c r="E358" s="440"/>
      <c r="F358" s="443"/>
    </row>
    <row r="359" spans="1:6" s="309" customFormat="1" ht="18.75" customHeight="1">
      <c r="A359" s="439" t="s">
        <v>77</v>
      </c>
      <c r="B359" s="440">
        <f t="shared" si="7"/>
        <v>133</v>
      </c>
      <c r="C359" s="440">
        <v>133</v>
      </c>
      <c r="D359" s="440"/>
      <c r="E359" s="440"/>
      <c r="F359" s="443"/>
    </row>
    <row r="360" spans="1:6" s="309" customFormat="1" ht="18.75" customHeight="1">
      <c r="A360" s="439" t="s">
        <v>78</v>
      </c>
      <c r="B360" s="440">
        <f t="shared" si="7"/>
        <v>0</v>
      </c>
      <c r="C360" s="440"/>
      <c r="D360" s="440"/>
      <c r="E360" s="440"/>
      <c r="F360" s="443"/>
    </row>
    <row r="361" spans="1:6" s="309" customFormat="1" ht="18.75" customHeight="1">
      <c r="A361" s="439" t="s">
        <v>270</v>
      </c>
      <c r="B361" s="440">
        <f t="shared" si="7"/>
        <v>368</v>
      </c>
      <c r="C361" s="440">
        <v>368</v>
      </c>
      <c r="D361" s="440"/>
      <c r="E361" s="440"/>
      <c r="F361" s="443"/>
    </row>
    <row r="362" spans="1:6" s="309" customFormat="1" ht="18.75" customHeight="1">
      <c r="A362" s="439" t="s">
        <v>271</v>
      </c>
      <c r="B362" s="440">
        <f t="shared" si="7"/>
        <v>17660</v>
      </c>
      <c r="C362" s="440">
        <f>SUM(C363:C370)</f>
        <v>17660</v>
      </c>
      <c r="D362" s="440">
        <f>SUM(D363:D370)</f>
        <v>0</v>
      </c>
      <c r="E362" s="440">
        <f>SUM(E363:E370)</f>
        <v>0</v>
      </c>
      <c r="F362" s="443"/>
    </row>
    <row r="363" spans="1:6" s="309" customFormat="1" ht="18.75" customHeight="1">
      <c r="A363" s="439" t="s">
        <v>272</v>
      </c>
      <c r="B363" s="440">
        <f t="shared" si="7"/>
        <v>2049</v>
      </c>
      <c r="C363" s="440">
        <v>2049</v>
      </c>
      <c r="D363" s="440"/>
      <c r="E363" s="440"/>
      <c r="F363" s="443"/>
    </row>
    <row r="364" spans="1:6" s="309" customFormat="1" ht="18.75" customHeight="1">
      <c r="A364" s="439" t="s">
        <v>273</v>
      </c>
      <c r="B364" s="440">
        <f t="shared" si="7"/>
        <v>9288</v>
      </c>
      <c r="C364" s="440">
        <v>9288</v>
      </c>
      <c r="D364" s="440"/>
      <c r="E364" s="440"/>
      <c r="F364" s="443"/>
    </row>
    <row r="365" spans="1:6" s="309" customFormat="1" ht="18.75" customHeight="1">
      <c r="A365" s="439" t="s">
        <v>274</v>
      </c>
      <c r="B365" s="440">
        <f t="shared" si="7"/>
        <v>3014</v>
      </c>
      <c r="C365" s="440">
        <v>3014</v>
      </c>
      <c r="D365" s="440"/>
      <c r="E365" s="440"/>
      <c r="F365" s="443"/>
    </row>
    <row r="366" spans="1:6" s="309" customFormat="1" ht="18.75" customHeight="1">
      <c r="A366" s="439" t="s">
        <v>275</v>
      </c>
      <c r="B366" s="440">
        <f t="shared" si="7"/>
        <v>2057</v>
      </c>
      <c r="C366" s="440">
        <v>2057</v>
      </c>
      <c r="D366" s="440"/>
      <c r="E366" s="440"/>
      <c r="F366" s="443"/>
    </row>
    <row r="367" spans="1:6" s="309" customFormat="1" ht="18.75" customHeight="1">
      <c r="A367" s="439" t="s">
        <v>276</v>
      </c>
      <c r="B367" s="440">
        <f t="shared" si="7"/>
        <v>0</v>
      </c>
      <c r="C367" s="440"/>
      <c r="D367" s="440"/>
      <c r="E367" s="440"/>
      <c r="F367" s="443"/>
    </row>
    <row r="368" spans="1:6" s="309" customFormat="1" ht="18.75" customHeight="1">
      <c r="A368" s="439" t="s">
        <v>277</v>
      </c>
      <c r="B368" s="440">
        <f t="shared" si="7"/>
        <v>0</v>
      </c>
      <c r="C368" s="440"/>
      <c r="D368" s="440"/>
      <c r="E368" s="440"/>
      <c r="F368" s="443"/>
    </row>
    <row r="369" spans="1:6" s="309" customFormat="1" ht="18.75" customHeight="1">
      <c r="A369" s="439" t="s">
        <v>278</v>
      </c>
      <c r="B369" s="440">
        <f t="shared" si="7"/>
        <v>0</v>
      </c>
      <c r="C369" s="440"/>
      <c r="D369" s="440"/>
      <c r="E369" s="440"/>
      <c r="F369" s="443"/>
    </row>
    <row r="370" spans="1:6" s="309" customFormat="1" ht="18.75" customHeight="1">
      <c r="A370" s="439" t="s">
        <v>279</v>
      </c>
      <c r="B370" s="440">
        <f t="shared" si="7"/>
        <v>1252</v>
      </c>
      <c r="C370" s="440">
        <v>1252</v>
      </c>
      <c r="D370" s="440"/>
      <c r="E370" s="440"/>
      <c r="F370" s="443"/>
    </row>
    <row r="371" spans="1:6" s="309" customFormat="1" ht="18.75" customHeight="1">
      <c r="A371" s="439" t="s">
        <v>280</v>
      </c>
      <c r="B371" s="440">
        <f t="shared" si="7"/>
        <v>407</v>
      </c>
      <c r="C371" s="440">
        <f>SUM(C372:C377)</f>
        <v>407</v>
      </c>
      <c r="D371" s="440">
        <f>SUM(D372:D377)</f>
        <v>0</v>
      </c>
      <c r="E371" s="440">
        <f>SUM(E372:E377)</f>
        <v>0</v>
      </c>
      <c r="F371" s="443"/>
    </row>
    <row r="372" spans="1:6" s="309" customFormat="1" ht="18.75" customHeight="1">
      <c r="A372" s="439" t="s">
        <v>281</v>
      </c>
      <c r="B372" s="440">
        <f t="shared" si="7"/>
        <v>0</v>
      </c>
      <c r="C372" s="440"/>
      <c r="D372" s="440"/>
      <c r="E372" s="440"/>
      <c r="F372" s="443"/>
    </row>
    <row r="373" spans="1:6" s="309" customFormat="1" ht="18.75" customHeight="1">
      <c r="A373" s="439" t="s">
        <v>282</v>
      </c>
      <c r="B373" s="440">
        <f t="shared" si="7"/>
        <v>0</v>
      </c>
      <c r="C373" s="440"/>
      <c r="D373" s="440"/>
      <c r="E373" s="440"/>
      <c r="F373" s="443"/>
    </row>
    <row r="374" spans="1:6" s="309" customFormat="1" ht="18.75" customHeight="1">
      <c r="A374" s="439" t="s">
        <v>283</v>
      </c>
      <c r="B374" s="440">
        <f t="shared" si="7"/>
        <v>0</v>
      </c>
      <c r="C374" s="440"/>
      <c r="D374" s="440"/>
      <c r="E374" s="440"/>
      <c r="F374" s="443"/>
    </row>
    <row r="375" spans="1:6" s="309" customFormat="1" ht="18.75" customHeight="1">
      <c r="A375" s="439" t="s">
        <v>284</v>
      </c>
      <c r="B375" s="440">
        <f t="shared" si="7"/>
        <v>407</v>
      </c>
      <c r="C375" s="440">
        <v>407</v>
      </c>
      <c r="D375" s="440"/>
      <c r="E375" s="440"/>
      <c r="F375" s="443"/>
    </row>
    <row r="376" spans="1:6" s="309" customFormat="1" ht="18.75" customHeight="1">
      <c r="A376" s="439" t="s">
        <v>285</v>
      </c>
      <c r="B376" s="440">
        <f t="shared" si="7"/>
        <v>0</v>
      </c>
      <c r="C376" s="440"/>
      <c r="D376" s="440"/>
      <c r="E376" s="440"/>
      <c r="F376" s="443"/>
    </row>
    <row r="377" spans="1:6" s="309" customFormat="1" ht="18.75" customHeight="1">
      <c r="A377" s="439" t="s">
        <v>286</v>
      </c>
      <c r="B377" s="440">
        <f t="shared" si="7"/>
        <v>0</v>
      </c>
      <c r="C377" s="440"/>
      <c r="D377" s="440"/>
      <c r="E377" s="440"/>
      <c r="F377" s="443"/>
    </row>
    <row r="378" spans="1:6" s="309" customFormat="1" ht="18.75" customHeight="1">
      <c r="A378" s="439" t="s">
        <v>287</v>
      </c>
      <c r="B378" s="440">
        <f t="shared" si="7"/>
        <v>0</v>
      </c>
      <c r="C378" s="440"/>
      <c r="D378" s="440"/>
      <c r="E378" s="440"/>
      <c r="F378" s="443"/>
    </row>
    <row r="379" spans="1:6" s="309" customFormat="1" ht="18.75" customHeight="1">
      <c r="A379" s="439" t="s">
        <v>288</v>
      </c>
      <c r="B379" s="440">
        <f t="shared" si="7"/>
        <v>0</v>
      </c>
      <c r="C379" s="440"/>
      <c r="D379" s="440"/>
      <c r="E379" s="440"/>
      <c r="F379" s="443"/>
    </row>
    <row r="380" spans="1:6" s="309" customFormat="1" ht="18.75" customHeight="1">
      <c r="A380" s="439" t="s">
        <v>289</v>
      </c>
      <c r="B380" s="440">
        <f t="shared" si="7"/>
        <v>0</v>
      </c>
      <c r="C380" s="440"/>
      <c r="D380" s="440"/>
      <c r="E380" s="440"/>
      <c r="F380" s="443"/>
    </row>
    <row r="381" spans="1:6" s="309" customFormat="1" ht="18.75" customHeight="1">
      <c r="A381" s="439" t="s">
        <v>290</v>
      </c>
      <c r="B381" s="440">
        <f t="shared" si="7"/>
        <v>0</v>
      </c>
      <c r="C381" s="440"/>
      <c r="D381" s="440"/>
      <c r="E381" s="440"/>
      <c r="F381" s="443"/>
    </row>
    <row r="382" spans="1:6" s="309" customFormat="1" ht="18.75" customHeight="1">
      <c r="A382" s="439" t="s">
        <v>291</v>
      </c>
      <c r="B382" s="440">
        <f t="shared" si="7"/>
        <v>0</v>
      </c>
      <c r="C382" s="440"/>
      <c r="D382" s="440"/>
      <c r="E382" s="440"/>
      <c r="F382" s="443"/>
    </row>
    <row r="383" spans="1:6" s="309" customFormat="1" ht="18.75" customHeight="1">
      <c r="A383" s="439" t="s">
        <v>292</v>
      </c>
      <c r="B383" s="440">
        <f t="shared" si="7"/>
        <v>0</v>
      </c>
      <c r="C383" s="440"/>
      <c r="D383" s="440"/>
      <c r="E383" s="440"/>
      <c r="F383" s="443"/>
    </row>
    <row r="384" spans="1:6" s="309" customFormat="1" ht="18.75" customHeight="1">
      <c r="A384" s="439" t="s">
        <v>293</v>
      </c>
      <c r="B384" s="440">
        <f t="shared" si="7"/>
        <v>0</v>
      </c>
      <c r="C384" s="440"/>
      <c r="D384" s="440"/>
      <c r="E384" s="440"/>
      <c r="F384" s="444"/>
    </row>
    <row r="385" spans="1:6" s="309" customFormat="1" ht="18.75" customHeight="1">
      <c r="A385" s="439" t="s">
        <v>294</v>
      </c>
      <c r="B385" s="440">
        <f t="shared" si="7"/>
        <v>0</v>
      </c>
      <c r="C385" s="440"/>
      <c r="D385" s="440"/>
      <c r="E385" s="440"/>
      <c r="F385" s="443"/>
    </row>
    <row r="386" spans="1:6" s="309" customFormat="1" ht="18.75" customHeight="1">
      <c r="A386" s="439" t="s">
        <v>295</v>
      </c>
      <c r="B386" s="440">
        <f t="shared" si="7"/>
        <v>0</v>
      </c>
      <c r="C386" s="440"/>
      <c r="D386" s="440"/>
      <c r="E386" s="440"/>
      <c r="F386" s="443"/>
    </row>
    <row r="387" spans="1:6" s="309" customFormat="1" ht="18.75" customHeight="1">
      <c r="A387" s="439" t="s">
        <v>296</v>
      </c>
      <c r="B387" s="440">
        <f t="shared" si="7"/>
        <v>0</v>
      </c>
      <c r="C387" s="440"/>
      <c r="D387" s="440"/>
      <c r="E387" s="440"/>
      <c r="F387" s="443"/>
    </row>
    <row r="388" spans="1:6" s="309" customFormat="1" ht="18.75" customHeight="1">
      <c r="A388" s="439" t="s">
        <v>297</v>
      </c>
      <c r="B388" s="440">
        <f t="shared" si="7"/>
        <v>0</v>
      </c>
      <c r="C388" s="440"/>
      <c r="D388" s="440"/>
      <c r="E388" s="440"/>
      <c r="F388" s="443"/>
    </row>
    <row r="389" spans="1:6" s="309" customFormat="1" ht="18.75" customHeight="1">
      <c r="A389" s="439" t="s">
        <v>298</v>
      </c>
      <c r="B389" s="440">
        <f t="shared" si="7"/>
        <v>0</v>
      </c>
      <c r="C389" s="440"/>
      <c r="D389" s="440"/>
      <c r="E389" s="440"/>
      <c r="F389" s="443"/>
    </row>
    <row r="390" spans="1:6" s="309" customFormat="1" ht="18.75" customHeight="1">
      <c r="A390" s="439" t="s">
        <v>299</v>
      </c>
      <c r="B390" s="440">
        <f t="shared" si="7"/>
        <v>0</v>
      </c>
      <c r="C390" s="440"/>
      <c r="D390" s="440"/>
      <c r="E390" s="440"/>
      <c r="F390" s="443"/>
    </row>
    <row r="391" spans="1:6" s="309" customFormat="1" ht="18.75" customHeight="1">
      <c r="A391" s="439" t="s">
        <v>300</v>
      </c>
      <c r="B391" s="440">
        <f t="shared" si="7"/>
        <v>0</v>
      </c>
      <c r="C391" s="440"/>
      <c r="D391" s="440"/>
      <c r="E391" s="440"/>
      <c r="F391" s="443"/>
    </row>
    <row r="392" spans="1:6" s="309" customFormat="1" ht="18.75" customHeight="1">
      <c r="A392" s="439" t="s">
        <v>301</v>
      </c>
      <c r="B392" s="440">
        <f t="shared" si="7"/>
        <v>281</v>
      </c>
      <c r="C392" s="440">
        <f>SUM(C393:C395)</f>
        <v>281</v>
      </c>
      <c r="D392" s="440">
        <f>SUM(D393:D395)</f>
        <v>0</v>
      </c>
      <c r="E392" s="440">
        <f>SUM(E393:E395)</f>
        <v>0</v>
      </c>
      <c r="F392" s="443"/>
    </row>
    <row r="393" spans="1:6" s="309" customFormat="1" ht="18.75" customHeight="1">
      <c r="A393" s="439" t="s">
        <v>302</v>
      </c>
      <c r="B393" s="440">
        <f t="shared" si="7"/>
        <v>281</v>
      </c>
      <c r="C393" s="440">
        <v>281</v>
      </c>
      <c r="D393" s="440"/>
      <c r="E393" s="440"/>
      <c r="F393" s="443"/>
    </row>
    <row r="394" spans="1:6" s="309" customFormat="1" ht="18.75" customHeight="1">
      <c r="A394" s="439" t="s">
        <v>303</v>
      </c>
      <c r="B394" s="440">
        <f aca="true" t="shared" si="8" ref="B394:B457">SUM(C394:E394)</f>
        <v>0</v>
      </c>
      <c r="C394" s="440"/>
      <c r="D394" s="440"/>
      <c r="E394" s="440"/>
      <c r="F394" s="443"/>
    </row>
    <row r="395" spans="1:6" s="309" customFormat="1" ht="18.75" customHeight="1">
      <c r="A395" s="439" t="s">
        <v>304</v>
      </c>
      <c r="B395" s="440">
        <f t="shared" si="8"/>
        <v>0</v>
      </c>
      <c r="C395" s="440"/>
      <c r="D395" s="440"/>
      <c r="E395" s="440"/>
      <c r="F395" s="443"/>
    </row>
    <row r="396" spans="1:6" s="309" customFormat="1" ht="18.75" customHeight="1">
      <c r="A396" s="439" t="s">
        <v>305</v>
      </c>
      <c r="B396" s="440">
        <f t="shared" si="8"/>
        <v>0</v>
      </c>
      <c r="C396" s="440">
        <f>SUM(C397:C401)</f>
        <v>0</v>
      </c>
      <c r="D396" s="440">
        <f>SUM(D397:D401)</f>
        <v>0</v>
      </c>
      <c r="E396" s="440">
        <f>SUM(E397:E401)</f>
        <v>0</v>
      </c>
      <c r="F396" s="443"/>
    </row>
    <row r="397" spans="1:6" s="309" customFormat="1" ht="18.75" customHeight="1">
      <c r="A397" s="439" t="s">
        <v>306</v>
      </c>
      <c r="B397" s="440">
        <f t="shared" si="8"/>
        <v>0</v>
      </c>
      <c r="C397" s="440"/>
      <c r="D397" s="440"/>
      <c r="E397" s="440"/>
      <c r="F397" s="443"/>
    </row>
    <row r="398" spans="1:6" s="309" customFormat="1" ht="18.75" customHeight="1">
      <c r="A398" s="439" t="s">
        <v>307</v>
      </c>
      <c r="B398" s="440">
        <f t="shared" si="8"/>
        <v>0</v>
      </c>
      <c r="C398" s="440"/>
      <c r="D398" s="440"/>
      <c r="E398" s="440"/>
      <c r="F398" s="443"/>
    </row>
    <row r="399" spans="1:6" s="309" customFormat="1" ht="18.75" customHeight="1">
      <c r="A399" s="439" t="s">
        <v>308</v>
      </c>
      <c r="B399" s="440">
        <f t="shared" si="8"/>
        <v>0</v>
      </c>
      <c r="C399" s="440"/>
      <c r="D399" s="440"/>
      <c r="E399" s="440"/>
      <c r="F399" s="443"/>
    </row>
    <row r="400" spans="1:6" s="309" customFormat="1" ht="18.75" customHeight="1">
      <c r="A400" s="439" t="s">
        <v>309</v>
      </c>
      <c r="B400" s="440">
        <f t="shared" si="8"/>
        <v>0</v>
      </c>
      <c r="C400" s="440"/>
      <c r="D400" s="440"/>
      <c r="E400" s="440"/>
      <c r="F400" s="443"/>
    </row>
    <row r="401" spans="1:6" s="309" customFormat="1" ht="18.75" customHeight="1">
      <c r="A401" s="439" t="s">
        <v>310</v>
      </c>
      <c r="B401" s="440">
        <f t="shared" si="8"/>
        <v>0</v>
      </c>
      <c r="C401" s="440"/>
      <c r="D401" s="440"/>
      <c r="E401" s="440"/>
      <c r="F401" s="443"/>
    </row>
    <row r="402" spans="1:6" s="309" customFormat="1" ht="18.75" customHeight="1">
      <c r="A402" s="439" t="s">
        <v>311</v>
      </c>
      <c r="B402" s="440">
        <f t="shared" si="8"/>
        <v>0</v>
      </c>
      <c r="C402" s="440"/>
      <c r="D402" s="440"/>
      <c r="E402" s="440"/>
      <c r="F402" s="443"/>
    </row>
    <row r="403" spans="1:6" s="309" customFormat="1" ht="18.75" customHeight="1">
      <c r="A403" s="439" t="s">
        <v>312</v>
      </c>
      <c r="B403" s="440">
        <f t="shared" si="8"/>
        <v>0</v>
      </c>
      <c r="C403" s="440"/>
      <c r="D403" s="440"/>
      <c r="E403" s="440"/>
      <c r="F403" s="443"/>
    </row>
    <row r="404" spans="1:6" s="309" customFormat="1" ht="18.75" customHeight="1">
      <c r="A404" s="439" t="s">
        <v>313</v>
      </c>
      <c r="B404" s="440">
        <f t="shared" si="8"/>
        <v>0</v>
      </c>
      <c r="C404" s="440"/>
      <c r="D404" s="440"/>
      <c r="E404" s="440"/>
      <c r="F404" s="443"/>
    </row>
    <row r="405" spans="1:6" s="309" customFormat="1" ht="18.75" customHeight="1">
      <c r="A405" s="439" t="s">
        <v>314</v>
      </c>
      <c r="B405" s="440">
        <f t="shared" si="8"/>
        <v>0</v>
      </c>
      <c r="C405" s="440"/>
      <c r="D405" s="440"/>
      <c r="E405" s="440"/>
      <c r="F405" s="443"/>
    </row>
    <row r="406" spans="1:6" s="309" customFormat="1" ht="18.75" customHeight="1">
      <c r="A406" s="439" t="s">
        <v>315</v>
      </c>
      <c r="B406" s="440">
        <f t="shared" si="8"/>
        <v>0</v>
      </c>
      <c r="C406" s="440"/>
      <c r="D406" s="440"/>
      <c r="E406" s="440"/>
      <c r="F406" s="443"/>
    </row>
    <row r="407" spans="1:6" s="309" customFormat="1" ht="18.75" customHeight="1">
      <c r="A407" s="439" t="s">
        <v>316</v>
      </c>
      <c r="B407" s="440">
        <f t="shared" si="8"/>
        <v>0</v>
      </c>
      <c r="C407" s="440"/>
      <c r="D407" s="440"/>
      <c r="E407" s="440"/>
      <c r="F407" s="443"/>
    </row>
    <row r="408" spans="1:6" s="309" customFormat="1" ht="18.75" customHeight="1">
      <c r="A408" s="439" t="s">
        <v>317</v>
      </c>
      <c r="B408" s="440">
        <f t="shared" si="8"/>
        <v>0</v>
      </c>
      <c r="C408" s="440"/>
      <c r="D408" s="440"/>
      <c r="E408" s="440"/>
      <c r="F408" s="443"/>
    </row>
    <row r="409" spans="1:6" s="309" customFormat="1" ht="18.75" customHeight="1">
      <c r="A409" s="439" t="s">
        <v>318</v>
      </c>
      <c r="B409" s="440">
        <f t="shared" si="8"/>
        <v>0</v>
      </c>
      <c r="C409" s="440">
        <f>C410</f>
        <v>0</v>
      </c>
      <c r="D409" s="440">
        <f>D410</f>
        <v>0</v>
      </c>
      <c r="E409" s="440">
        <f>E410</f>
        <v>0</v>
      </c>
      <c r="F409" s="443"/>
    </row>
    <row r="410" spans="1:6" s="309" customFormat="1" ht="18.75" customHeight="1">
      <c r="A410" s="439" t="s">
        <v>319</v>
      </c>
      <c r="B410" s="440">
        <f t="shared" si="8"/>
        <v>0</v>
      </c>
      <c r="C410" s="440"/>
      <c r="D410" s="440"/>
      <c r="E410" s="440"/>
      <c r="F410" s="443"/>
    </row>
    <row r="411" spans="1:6" s="309" customFormat="1" ht="18.75" customHeight="1">
      <c r="A411" s="439" t="s">
        <v>320</v>
      </c>
      <c r="B411" s="440">
        <f t="shared" si="8"/>
        <v>129</v>
      </c>
      <c r="C411" s="440">
        <f>C412+C417+C426+C432+C438+C443+C448+C455+C459+C462</f>
        <v>129</v>
      </c>
      <c r="D411" s="440"/>
      <c r="E411" s="440"/>
      <c r="F411" s="336"/>
    </row>
    <row r="412" spans="1:6" s="309" customFormat="1" ht="18.75" customHeight="1">
      <c r="A412" s="439" t="s">
        <v>321</v>
      </c>
      <c r="B412" s="440">
        <f t="shared" si="8"/>
        <v>20</v>
      </c>
      <c r="C412" s="440">
        <f>SUM(C413:C416)</f>
        <v>20</v>
      </c>
      <c r="D412" s="440"/>
      <c r="E412" s="440"/>
      <c r="F412" s="443"/>
    </row>
    <row r="413" spans="1:6" s="309" customFormat="1" ht="18.75" customHeight="1">
      <c r="A413" s="439" t="s">
        <v>76</v>
      </c>
      <c r="B413" s="440">
        <f t="shared" si="8"/>
        <v>0</v>
      </c>
      <c r="C413" s="440"/>
      <c r="D413" s="440"/>
      <c r="E413" s="440"/>
      <c r="F413" s="443"/>
    </row>
    <row r="414" spans="1:6" s="309" customFormat="1" ht="18.75" customHeight="1">
      <c r="A414" s="439" t="s">
        <v>77</v>
      </c>
      <c r="B414" s="440">
        <f t="shared" si="8"/>
        <v>0</v>
      </c>
      <c r="C414" s="440"/>
      <c r="D414" s="440"/>
      <c r="E414" s="440"/>
      <c r="F414" s="443"/>
    </row>
    <row r="415" spans="1:6" s="309" customFormat="1" ht="18.75" customHeight="1">
      <c r="A415" s="439" t="s">
        <v>78</v>
      </c>
      <c r="B415" s="440">
        <f t="shared" si="8"/>
        <v>0</v>
      </c>
      <c r="C415" s="440"/>
      <c r="D415" s="440"/>
      <c r="E415" s="440"/>
      <c r="F415" s="443"/>
    </row>
    <row r="416" spans="1:6" s="309" customFormat="1" ht="18.75" customHeight="1">
      <c r="A416" s="439" t="s">
        <v>322</v>
      </c>
      <c r="B416" s="440">
        <f t="shared" si="8"/>
        <v>20</v>
      </c>
      <c r="C416" s="440">
        <v>20</v>
      </c>
      <c r="D416" s="440"/>
      <c r="E416" s="440"/>
      <c r="F416" s="443"/>
    </row>
    <row r="417" spans="1:6" s="309" customFormat="1" ht="18.75" customHeight="1">
      <c r="A417" s="439" t="s">
        <v>323</v>
      </c>
      <c r="B417" s="440">
        <f t="shared" si="8"/>
        <v>0</v>
      </c>
      <c r="C417" s="440"/>
      <c r="D417" s="440"/>
      <c r="E417" s="440"/>
      <c r="F417" s="443"/>
    </row>
    <row r="418" spans="1:6" s="309" customFormat="1" ht="18.75" customHeight="1">
      <c r="A418" s="439" t="s">
        <v>324</v>
      </c>
      <c r="B418" s="440">
        <f t="shared" si="8"/>
        <v>0</v>
      </c>
      <c r="C418" s="440"/>
      <c r="D418" s="440"/>
      <c r="E418" s="440"/>
      <c r="F418" s="443"/>
    </row>
    <row r="419" spans="1:6" s="309" customFormat="1" ht="18.75" customHeight="1">
      <c r="A419" s="439" t="s">
        <v>325</v>
      </c>
      <c r="B419" s="440">
        <f t="shared" si="8"/>
        <v>0</v>
      </c>
      <c r="C419" s="440"/>
      <c r="D419" s="440"/>
      <c r="E419" s="440"/>
      <c r="F419" s="443"/>
    </row>
    <row r="420" spans="1:6" s="309" customFormat="1" ht="18.75" customHeight="1">
      <c r="A420" s="439" t="s">
        <v>326</v>
      </c>
      <c r="B420" s="440">
        <f t="shared" si="8"/>
        <v>0</v>
      </c>
      <c r="C420" s="440"/>
      <c r="D420" s="440"/>
      <c r="E420" s="440"/>
      <c r="F420" s="443"/>
    </row>
    <row r="421" spans="1:6" s="309" customFormat="1" ht="18.75" customHeight="1">
      <c r="A421" s="439" t="s">
        <v>327</v>
      </c>
      <c r="B421" s="440">
        <f t="shared" si="8"/>
        <v>0</v>
      </c>
      <c r="C421" s="440"/>
      <c r="D421" s="440"/>
      <c r="E421" s="440"/>
      <c r="F421" s="443"/>
    </row>
    <row r="422" spans="1:6" s="309" customFormat="1" ht="18.75" customHeight="1">
      <c r="A422" s="439" t="s">
        <v>328</v>
      </c>
      <c r="B422" s="440">
        <f t="shared" si="8"/>
        <v>0</v>
      </c>
      <c r="C422" s="440"/>
      <c r="D422" s="440"/>
      <c r="E422" s="440"/>
      <c r="F422" s="443"/>
    </row>
    <row r="423" spans="1:6" s="309" customFormat="1" ht="18.75" customHeight="1">
      <c r="A423" s="439" t="s">
        <v>329</v>
      </c>
      <c r="B423" s="440">
        <f t="shared" si="8"/>
        <v>0</v>
      </c>
      <c r="C423" s="440"/>
      <c r="D423" s="440"/>
      <c r="E423" s="440"/>
      <c r="F423" s="443"/>
    </row>
    <row r="424" spans="1:6" s="309" customFormat="1" ht="18.75" customHeight="1">
      <c r="A424" s="439" t="s">
        <v>330</v>
      </c>
      <c r="B424" s="440">
        <f t="shared" si="8"/>
        <v>0</v>
      </c>
      <c r="C424" s="440"/>
      <c r="D424" s="440"/>
      <c r="E424" s="440"/>
      <c r="F424" s="443"/>
    </row>
    <row r="425" spans="1:6" s="309" customFormat="1" ht="18.75" customHeight="1">
      <c r="A425" s="439" t="s">
        <v>331</v>
      </c>
      <c r="B425" s="440">
        <f t="shared" si="8"/>
        <v>0</v>
      </c>
      <c r="C425" s="440"/>
      <c r="D425" s="440"/>
      <c r="E425" s="440"/>
      <c r="F425" s="443"/>
    </row>
    <row r="426" spans="1:6" s="309" customFormat="1" ht="18.75" customHeight="1">
      <c r="A426" s="439" t="s">
        <v>332</v>
      </c>
      <c r="B426" s="440">
        <f t="shared" si="8"/>
        <v>0</v>
      </c>
      <c r="C426" s="440"/>
      <c r="D426" s="440"/>
      <c r="E426" s="440"/>
      <c r="F426" s="443"/>
    </row>
    <row r="427" spans="1:6" s="309" customFormat="1" ht="18.75" customHeight="1">
      <c r="A427" s="439" t="s">
        <v>324</v>
      </c>
      <c r="B427" s="440">
        <f t="shared" si="8"/>
        <v>0</v>
      </c>
      <c r="C427" s="440"/>
      <c r="D427" s="440"/>
      <c r="E427" s="440"/>
      <c r="F427" s="443"/>
    </row>
    <row r="428" spans="1:6" s="309" customFormat="1" ht="18.75" customHeight="1">
      <c r="A428" s="439" t="s">
        <v>333</v>
      </c>
      <c r="B428" s="440">
        <f t="shared" si="8"/>
        <v>0</v>
      </c>
      <c r="C428" s="440"/>
      <c r="D428" s="440"/>
      <c r="E428" s="440"/>
      <c r="F428" s="443"/>
    </row>
    <row r="429" spans="1:6" s="309" customFormat="1" ht="18.75" customHeight="1">
      <c r="A429" s="439" t="s">
        <v>334</v>
      </c>
      <c r="B429" s="440">
        <f t="shared" si="8"/>
        <v>0</v>
      </c>
      <c r="C429" s="440"/>
      <c r="D429" s="440"/>
      <c r="E429" s="440"/>
      <c r="F429" s="443"/>
    </row>
    <row r="430" spans="1:6" s="309" customFormat="1" ht="18.75" customHeight="1">
      <c r="A430" s="439" t="s">
        <v>335</v>
      </c>
      <c r="B430" s="440">
        <f t="shared" si="8"/>
        <v>0</v>
      </c>
      <c r="C430" s="440"/>
      <c r="D430" s="440"/>
      <c r="E430" s="440"/>
      <c r="F430" s="443"/>
    </row>
    <row r="431" spans="1:6" s="309" customFormat="1" ht="18.75" customHeight="1">
      <c r="A431" s="439" t="s">
        <v>336</v>
      </c>
      <c r="B431" s="440">
        <f t="shared" si="8"/>
        <v>0</v>
      </c>
      <c r="C431" s="440"/>
      <c r="D431" s="440"/>
      <c r="E431" s="440"/>
      <c r="F431" s="443"/>
    </row>
    <row r="432" spans="1:6" s="309" customFormat="1" ht="18.75" customHeight="1">
      <c r="A432" s="439" t="s">
        <v>337</v>
      </c>
      <c r="B432" s="440">
        <f t="shared" si="8"/>
        <v>0</v>
      </c>
      <c r="C432" s="440"/>
      <c r="D432" s="440"/>
      <c r="E432" s="440"/>
      <c r="F432" s="443"/>
    </row>
    <row r="433" spans="1:6" s="309" customFormat="1" ht="18.75" customHeight="1">
      <c r="A433" s="439" t="s">
        <v>324</v>
      </c>
      <c r="B433" s="440">
        <f t="shared" si="8"/>
        <v>0</v>
      </c>
      <c r="C433" s="440"/>
      <c r="D433" s="440"/>
      <c r="E433" s="440"/>
      <c r="F433" s="443"/>
    </row>
    <row r="434" spans="1:6" s="309" customFormat="1" ht="18.75" customHeight="1">
      <c r="A434" s="439" t="s">
        <v>338</v>
      </c>
      <c r="B434" s="440">
        <f t="shared" si="8"/>
        <v>0</v>
      </c>
      <c r="C434" s="440"/>
      <c r="D434" s="440"/>
      <c r="E434" s="440"/>
      <c r="F434" s="443"/>
    </row>
    <row r="435" spans="1:6" s="309" customFormat="1" ht="18.75" customHeight="1">
      <c r="A435" s="439" t="s">
        <v>339</v>
      </c>
      <c r="B435" s="440">
        <f t="shared" si="8"/>
        <v>0</v>
      </c>
      <c r="C435" s="440"/>
      <c r="D435" s="440"/>
      <c r="E435" s="440"/>
      <c r="F435" s="443"/>
    </row>
    <row r="436" spans="1:6" s="309" customFormat="1" ht="18.75" customHeight="1">
      <c r="A436" s="439" t="s">
        <v>340</v>
      </c>
      <c r="B436" s="440">
        <f t="shared" si="8"/>
        <v>0</v>
      </c>
      <c r="C436" s="440"/>
      <c r="D436" s="440"/>
      <c r="E436" s="440"/>
      <c r="F436" s="444"/>
    </row>
    <row r="437" spans="1:6" s="309" customFormat="1" ht="18.75" customHeight="1">
      <c r="A437" s="439" t="s">
        <v>341</v>
      </c>
      <c r="B437" s="440">
        <f t="shared" si="8"/>
        <v>0</v>
      </c>
      <c r="C437" s="440"/>
      <c r="D437" s="440"/>
      <c r="E437" s="440"/>
      <c r="F437" s="443"/>
    </row>
    <row r="438" spans="1:6" s="309" customFormat="1" ht="18.75" customHeight="1">
      <c r="A438" s="439" t="s">
        <v>342</v>
      </c>
      <c r="B438" s="440">
        <f t="shared" si="8"/>
        <v>0</v>
      </c>
      <c r="C438" s="440"/>
      <c r="D438" s="440"/>
      <c r="E438" s="440"/>
      <c r="F438" s="443"/>
    </row>
    <row r="439" spans="1:6" s="309" customFormat="1" ht="18.75" customHeight="1">
      <c r="A439" s="439" t="s">
        <v>324</v>
      </c>
      <c r="B439" s="440">
        <f t="shared" si="8"/>
        <v>0</v>
      </c>
      <c r="C439" s="440"/>
      <c r="D439" s="440"/>
      <c r="E439" s="440"/>
      <c r="F439" s="443"/>
    </row>
    <row r="440" spans="1:6" s="309" customFormat="1" ht="18.75" customHeight="1">
      <c r="A440" s="439" t="s">
        <v>343</v>
      </c>
      <c r="B440" s="440">
        <f t="shared" si="8"/>
        <v>0</v>
      </c>
      <c r="C440" s="440"/>
      <c r="D440" s="440"/>
      <c r="E440" s="440"/>
      <c r="F440" s="443"/>
    </row>
    <row r="441" spans="1:6" s="309" customFormat="1" ht="18.75" customHeight="1">
      <c r="A441" s="439" t="s">
        <v>344</v>
      </c>
      <c r="B441" s="440">
        <f t="shared" si="8"/>
        <v>0</v>
      </c>
      <c r="C441" s="440"/>
      <c r="D441" s="440"/>
      <c r="E441" s="440"/>
      <c r="F441" s="443"/>
    </row>
    <row r="442" spans="1:6" s="309" customFormat="1" ht="18.75" customHeight="1">
      <c r="A442" s="439" t="s">
        <v>345</v>
      </c>
      <c r="B442" s="440">
        <f t="shared" si="8"/>
        <v>0</v>
      </c>
      <c r="C442" s="440"/>
      <c r="D442" s="440"/>
      <c r="E442" s="440"/>
      <c r="F442" s="443"/>
    </row>
    <row r="443" spans="1:6" s="309" customFormat="1" ht="18.75" customHeight="1">
      <c r="A443" s="439" t="s">
        <v>346</v>
      </c>
      <c r="B443" s="440">
        <f t="shared" si="8"/>
        <v>0</v>
      </c>
      <c r="C443" s="440"/>
      <c r="D443" s="440"/>
      <c r="E443" s="440"/>
      <c r="F443" s="443"/>
    </row>
    <row r="444" spans="1:6" s="309" customFormat="1" ht="18.75" customHeight="1">
      <c r="A444" s="439" t="s">
        <v>347</v>
      </c>
      <c r="B444" s="440">
        <f t="shared" si="8"/>
        <v>0</v>
      </c>
      <c r="C444" s="440"/>
      <c r="D444" s="440"/>
      <c r="E444" s="440"/>
      <c r="F444" s="443"/>
    </row>
    <row r="445" spans="1:6" s="309" customFormat="1" ht="18.75" customHeight="1">
      <c r="A445" s="439" t="s">
        <v>348</v>
      </c>
      <c r="B445" s="440">
        <f t="shared" si="8"/>
        <v>0</v>
      </c>
      <c r="C445" s="440"/>
      <c r="D445" s="440"/>
      <c r="E445" s="440"/>
      <c r="F445" s="443"/>
    </row>
    <row r="446" spans="1:6" s="309" customFormat="1" ht="18.75" customHeight="1">
      <c r="A446" s="439" t="s">
        <v>349</v>
      </c>
      <c r="B446" s="440">
        <f t="shared" si="8"/>
        <v>0</v>
      </c>
      <c r="C446" s="440"/>
      <c r="D446" s="440"/>
      <c r="E446" s="440"/>
      <c r="F446" s="443"/>
    </row>
    <row r="447" spans="1:6" s="309" customFormat="1" ht="18.75" customHeight="1">
      <c r="A447" s="439" t="s">
        <v>350</v>
      </c>
      <c r="B447" s="440">
        <f t="shared" si="8"/>
        <v>0</v>
      </c>
      <c r="C447" s="440"/>
      <c r="D447" s="440"/>
      <c r="E447" s="440"/>
      <c r="F447" s="443"/>
    </row>
    <row r="448" spans="1:6" s="309" customFormat="1" ht="18.75" customHeight="1">
      <c r="A448" s="439" t="s">
        <v>351</v>
      </c>
      <c r="B448" s="440">
        <f t="shared" si="8"/>
        <v>109</v>
      </c>
      <c r="C448" s="440">
        <f>SUM(C449:C454)</f>
        <v>109</v>
      </c>
      <c r="D448" s="440"/>
      <c r="E448" s="440"/>
      <c r="F448" s="443"/>
    </row>
    <row r="449" spans="1:6" s="309" customFormat="1" ht="18.75" customHeight="1">
      <c r="A449" s="439" t="s">
        <v>324</v>
      </c>
      <c r="B449" s="440">
        <f t="shared" si="8"/>
        <v>88</v>
      </c>
      <c r="C449" s="440">
        <v>88</v>
      </c>
      <c r="D449" s="440"/>
      <c r="E449" s="440"/>
      <c r="F449" s="443"/>
    </row>
    <row r="450" spans="1:6" s="309" customFormat="1" ht="18.75" customHeight="1">
      <c r="A450" s="439" t="s">
        <v>352</v>
      </c>
      <c r="B450" s="440">
        <f t="shared" si="8"/>
        <v>5</v>
      </c>
      <c r="C450" s="440">
        <v>5</v>
      </c>
      <c r="D450" s="440"/>
      <c r="E450" s="440"/>
      <c r="F450" s="443"/>
    </row>
    <row r="451" spans="1:6" s="309" customFormat="1" ht="18.75" customHeight="1">
      <c r="A451" s="439" t="s">
        <v>353</v>
      </c>
      <c r="B451" s="440">
        <f t="shared" si="8"/>
        <v>0</v>
      </c>
      <c r="C451" s="440"/>
      <c r="D451" s="440"/>
      <c r="E451" s="440"/>
      <c r="F451" s="443"/>
    </row>
    <row r="452" spans="1:6" s="309" customFormat="1" ht="18.75" customHeight="1">
      <c r="A452" s="439" t="s">
        <v>354</v>
      </c>
      <c r="B452" s="440">
        <f t="shared" si="8"/>
        <v>0</v>
      </c>
      <c r="C452" s="440"/>
      <c r="D452" s="440"/>
      <c r="E452" s="440"/>
      <c r="F452" s="443"/>
    </row>
    <row r="453" spans="1:6" s="309" customFormat="1" ht="18.75" customHeight="1">
      <c r="A453" s="439" t="s">
        <v>355</v>
      </c>
      <c r="B453" s="440">
        <f t="shared" si="8"/>
        <v>0</v>
      </c>
      <c r="C453" s="440"/>
      <c r="D453" s="440"/>
      <c r="E453" s="440"/>
      <c r="F453" s="443"/>
    </row>
    <row r="454" spans="1:6" s="309" customFormat="1" ht="18.75" customHeight="1">
      <c r="A454" s="439" t="s">
        <v>356</v>
      </c>
      <c r="B454" s="440">
        <f t="shared" si="8"/>
        <v>16</v>
      </c>
      <c r="C454" s="440">
        <v>16</v>
      </c>
      <c r="D454" s="440"/>
      <c r="E454" s="440"/>
      <c r="F454" s="443"/>
    </row>
    <row r="455" spans="1:6" s="309" customFormat="1" ht="18.75" customHeight="1">
      <c r="A455" s="439" t="s">
        <v>357</v>
      </c>
      <c r="B455" s="440">
        <f t="shared" si="8"/>
        <v>0</v>
      </c>
      <c r="C455" s="440"/>
      <c r="D455" s="440"/>
      <c r="E455" s="440"/>
      <c r="F455" s="443"/>
    </row>
    <row r="456" spans="1:6" s="309" customFormat="1" ht="18.75" customHeight="1">
      <c r="A456" s="439" t="s">
        <v>358</v>
      </c>
      <c r="B456" s="440">
        <f t="shared" si="8"/>
        <v>0</v>
      </c>
      <c r="C456" s="440"/>
      <c r="D456" s="440"/>
      <c r="E456" s="440"/>
      <c r="F456" s="443"/>
    </row>
    <row r="457" spans="1:6" s="309" customFormat="1" ht="18.75" customHeight="1">
      <c r="A457" s="439" t="s">
        <v>359</v>
      </c>
      <c r="B457" s="440">
        <f t="shared" si="8"/>
        <v>0</v>
      </c>
      <c r="C457" s="440"/>
      <c r="D457" s="440"/>
      <c r="E457" s="440"/>
      <c r="F457" s="443"/>
    </row>
    <row r="458" spans="1:6" s="309" customFormat="1" ht="18.75" customHeight="1">
      <c r="A458" s="439" t="s">
        <v>360</v>
      </c>
      <c r="B458" s="440">
        <f aca="true" t="shared" si="9" ref="B458:B521">SUM(C458:E458)</f>
        <v>0</v>
      </c>
      <c r="C458" s="440"/>
      <c r="D458" s="440"/>
      <c r="E458" s="440"/>
      <c r="F458" s="443"/>
    </row>
    <row r="459" spans="1:6" s="309" customFormat="1" ht="18.75" customHeight="1">
      <c r="A459" s="439" t="s">
        <v>361</v>
      </c>
      <c r="B459" s="440">
        <f t="shared" si="9"/>
        <v>0</v>
      </c>
      <c r="C459" s="440"/>
      <c r="D459" s="440"/>
      <c r="E459" s="440"/>
      <c r="F459" s="443"/>
    </row>
    <row r="460" spans="1:6" s="309" customFormat="1" ht="18.75" customHeight="1">
      <c r="A460" s="439" t="s">
        <v>362</v>
      </c>
      <c r="B460" s="440">
        <f t="shared" si="9"/>
        <v>0</v>
      </c>
      <c r="C460" s="440"/>
      <c r="D460" s="440"/>
      <c r="E460" s="440"/>
      <c r="F460" s="443"/>
    </row>
    <row r="461" spans="1:6" s="309" customFormat="1" ht="18.75" customHeight="1">
      <c r="A461" s="439" t="s">
        <v>363</v>
      </c>
      <c r="B461" s="440">
        <f t="shared" si="9"/>
        <v>0</v>
      </c>
      <c r="C461" s="440"/>
      <c r="D461" s="440"/>
      <c r="E461" s="440"/>
      <c r="F461" s="443"/>
    </row>
    <row r="462" spans="1:6" s="309" customFormat="1" ht="18.75" customHeight="1">
      <c r="A462" s="439" t="s">
        <v>364</v>
      </c>
      <c r="B462" s="440">
        <f t="shared" si="9"/>
        <v>0</v>
      </c>
      <c r="C462" s="440">
        <f>SUM(C463:C466)</f>
        <v>0</v>
      </c>
      <c r="D462" s="440"/>
      <c r="E462" s="440"/>
      <c r="F462" s="443"/>
    </row>
    <row r="463" spans="1:6" s="309" customFormat="1" ht="18.75" customHeight="1">
      <c r="A463" s="439" t="s">
        <v>365</v>
      </c>
      <c r="B463" s="440">
        <f t="shared" si="9"/>
        <v>0</v>
      </c>
      <c r="C463" s="440"/>
      <c r="D463" s="440"/>
      <c r="E463" s="440"/>
      <c r="F463" s="443"/>
    </row>
    <row r="464" spans="1:6" s="309" customFormat="1" ht="18.75" customHeight="1">
      <c r="A464" s="439" t="s">
        <v>366</v>
      </c>
      <c r="B464" s="440">
        <f t="shared" si="9"/>
        <v>0</v>
      </c>
      <c r="C464" s="440"/>
      <c r="D464" s="440"/>
      <c r="E464" s="440"/>
      <c r="F464" s="443"/>
    </row>
    <row r="465" spans="1:6" s="309" customFormat="1" ht="18.75" customHeight="1">
      <c r="A465" s="439" t="s">
        <v>367</v>
      </c>
      <c r="B465" s="440">
        <f t="shared" si="9"/>
        <v>0</v>
      </c>
      <c r="C465" s="440"/>
      <c r="D465" s="440"/>
      <c r="E465" s="440"/>
      <c r="F465" s="443"/>
    </row>
    <row r="466" spans="1:6" s="309" customFormat="1" ht="18.75" customHeight="1">
      <c r="A466" s="439" t="s">
        <v>368</v>
      </c>
      <c r="B466" s="440">
        <f t="shared" si="9"/>
        <v>0</v>
      </c>
      <c r="C466" s="440"/>
      <c r="D466" s="440"/>
      <c r="E466" s="440"/>
      <c r="F466" s="443"/>
    </row>
    <row r="467" spans="1:6" s="309" customFormat="1" ht="18.75" customHeight="1">
      <c r="A467" s="439" t="s">
        <v>369</v>
      </c>
      <c r="B467" s="440">
        <f t="shared" si="9"/>
        <v>2198</v>
      </c>
      <c r="C467" s="440">
        <f>C468+C484+C492+C503+C512+C519</f>
        <v>2198</v>
      </c>
      <c r="D467" s="440">
        <f>D468+D484+D492+D503+D512+D519</f>
        <v>0</v>
      </c>
      <c r="E467" s="440">
        <f>E468+E484+E492+E503+E512+E519</f>
        <v>0</v>
      </c>
      <c r="F467" s="336"/>
    </row>
    <row r="468" spans="1:6" s="309" customFormat="1" ht="18.75" customHeight="1">
      <c r="A468" s="439" t="s">
        <v>370</v>
      </c>
      <c r="B468" s="440">
        <f t="shared" si="9"/>
        <v>2020</v>
      </c>
      <c r="C468" s="440">
        <f>SUM(C469:C483)</f>
        <v>2020</v>
      </c>
      <c r="D468" s="440">
        <f>SUM(D469:D483)</f>
        <v>0</v>
      </c>
      <c r="E468" s="440">
        <f>SUM(E469:E483)</f>
        <v>0</v>
      </c>
      <c r="F468" s="443"/>
    </row>
    <row r="469" spans="1:6" s="309" customFormat="1" ht="18.75" customHeight="1">
      <c r="A469" s="439" t="s">
        <v>76</v>
      </c>
      <c r="B469" s="440">
        <f t="shared" si="9"/>
        <v>743</v>
      </c>
      <c r="C469" s="440">
        <v>743</v>
      </c>
      <c r="D469" s="440"/>
      <c r="E469" s="440"/>
      <c r="F469" s="443"/>
    </row>
    <row r="470" spans="1:6" s="309" customFormat="1" ht="18.75" customHeight="1">
      <c r="A470" s="439" t="s">
        <v>77</v>
      </c>
      <c r="B470" s="440">
        <f t="shared" si="9"/>
        <v>7</v>
      </c>
      <c r="C470" s="440">
        <v>7</v>
      </c>
      <c r="D470" s="440"/>
      <c r="E470" s="440"/>
      <c r="F470" s="443"/>
    </row>
    <row r="471" spans="1:6" s="309" customFormat="1" ht="18.75" customHeight="1">
      <c r="A471" s="439" t="s">
        <v>78</v>
      </c>
      <c r="B471" s="440">
        <f t="shared" si="9"/>
        <v>0</v>
      </c>
      <c r="C471" s="440"/>
      <c r="D471" s="440"/>
      <c r="E471" s="440"/>
      <c r="F471" s="443"/>
    </row>
    <row r="472" spans="1:6" s="309" customFormat="1" ht="18.75" customHeight="1">
      <c r="A472" s="439" t="s">
        <v>371</v>
      </c>
      <c r="B472" s="440">
        <f t="shared" si="9"/>
        <v>0</v>
      </c>
      <c r="C472" s="440"/>
      <c r="D472" s="440"/>
      <c r="E472" s="440"/>
      <c r="F472" s="443"/>
    </row>
    <row r="473" spans="1:6" s="309" customFormat="1" ht="18.75" customHeight="1">
      <c r="A473" s="439" t="s">
        <v>372</v>
      </c>
      <c r="B473" s="440">
        <f t="shared" si="9"/>
        <v>0</v>
      </c>
      <c r="C473" s="440"/>
      <c r="D473" s="440"/>
      <c r="E473" s="440"/>
      <c r="F473" s="443"/>
    </row>
    <row r="474" spans="1:6" s="309" customFormat="1" ht="18.75" customHeight="1">
      <c r="A474" s="439" t="s">
        <v>373</v>
      </c>
      <c r="B474" s="440">
        <f t="shared" si="9"/>
        <v>0</v>
      </c>
      <c r="C474" s="440"/>
      <c r="D474" s="440"/>
      <c r="E474" s="440"/>
      <c r="F474" s="443"/>
    </row>
    <row r="475" spans="1:6" s="309" customFormat="1" ht="18.75" customHeight="1">
      <c r="A475" s="439" t="s">
        <v>374</v>
      </c>
      <c r="B475" s="440">
        <f t="shared" si="9"/>
        <v>0</v>
      </c>
      <c r="C475" s="440"/>
      <c r="D475" s="440"/>
      <c r="E475" s="440"/>
      <c r="F475" s="443"/>
    </row>
    <row r="476" spans="1:6" s="309" customFormat="1" ht="18.75" customHeight="1">
      <c r="A476" s="439" t="s">
        <v>375</v>
      </c>
      <c r="B476" s="440">
        <f t="shared" si="9"/>
        <v>0</v>
      </c>
      <c r="C476" s="440"/>
      <c r="D476" s="440"/>
      <c r="E476" s="440"/>
      <c r="F476" s="443"/>
    </row>
    <row r="477" spans="1:6" s="309" customFormat="1" ht="18.75" customHeight="1">
      <c r="A477" s="439" t="s">
        <v>376</v>
      </c>
      <c r="B477" s="440">
        <f t="shared" si="9"/>
        <v>0</v>
      </c>
      <c r="C477" s="440"/>
      <c r="D477" s="440"/>
      <c r="E477" s="440"/>
      <c r="F477" s="443"/>
    </row>
    <row r="478" spans="1:6" s="309" customFormat="1" ht="18.75" customHeight="1">
      <c r="A478" s="439" t="s">
        <v>377</v>
      </c>
      <c r="B478" s="440">
        <f t="shared" si="9"/>
        <v>0</v>
      </c>
      <c r="C478" s="440"/>
      <c r="D478" s="440"/>
      <c r="E478" s="440"/>
      <c r="F478" s="443"/>
    </row>
    <row r="479" spans="1:6" s="309" customFormat="1" ht="18.75" customHeight="1">
      <c r="A479" s="439" t="s">
        <v>378</v>
      </c>
      <c r="B479" s="440">
        <f t="shared" si="9"/>
        <v>0</v>
      </c>
      <c r="C479" s="440"/>
      <c r="D479" s="440"/>
      <c r="E479" s="440"/>
      <c r="F479" s="443"/>
    </row>
    <row r="480" spans="1:6" s="309" customFormat="1" ht="18.75" customHeight="1">
      <c r="A480" s="439" t="s">
        <v>379</v>
      </c>
      <c r="B480" s="440">
        <f t="shared" si="9"/>
        <v>270</v>
      </c>
      <c r="C480" s="440">
        <v>270</v>
      </c>
      <c r="D480" s="440"/>
      <c r="E480" s="440"/>
      <c r="F480" s="443"/>
    </row>
    <row r="481" spans="1:6" s="309" customFormat="1" ht="18.75" customHeight="1">
      <c r="A481" s="439" t="s">
        <v>380</v>
      </c>
      <c r="B481" s="440">
        <f t="shared" si="9"/>
        <v>0</v>
      </c>
      <c r="C481" s="440"/>
      <c r="D481" s="440"/>
      <c r="E481" s="440"/>
      <c r="F481" s="443"/>
    </row>
    <row r="482" spans="1:6" s="309" customFormat="1" ht="18.75" customHeight="1">
      <c r="A482" s="439" t="s">
        <v>381</v>
      </c>
      <c r="B482" s="440">
        <f t="shared" si="9"/>
        <v>0</v>
      </c>
      <c r="C482" s="440"/>
      <c r="D482" s="440"/>
      <c r="E482" s="440"/>
      <c r="F482" s="443"/>
    </row>
    <row r="483" spans="1:6" s="309" customFormat="1" ht="18.75" customHeight="1">
      <c r="A483" s="439" t="s">
        <v>382</v>
      </c>
      <c r="B483" s="440">
        <f t="shared" si="9"/>
        <v>1000</v>
      </c>
      <c r="C483" s="440">
        <v>1000</v>
      </c>
      <c r="D483" s="440"/>
      <c r="E483" s="440"/>
      <c r="F483" s="443"/>
    </row>
    <row r="484" spans="1:6" s="309" customFormat="1" ht="18.75" customHeight="1">
      <c r="A484" s="439" t="s">
        <v>383</v>
      </c>
      <c r="B484" s="440">
        <f t="shared" si="9"/>
        <v>0</v>
      </c>
      <c r="C484" s="440"/>
      <c r="D484" s="440"/>
      <c r="E484" s="440"/>
      <c r="F484" s="443"/>
    </row>
    <row r="485" spans="1:6" s="309" customFormat="1" ht="18.75" customHeight="1">
      <c r="A485" s="439" t="s">
        <v>76</v>
      </c>
      <c r="B485" s="440">
        <f t="shared" si="9"/>
        <v>0</v>
      </c>
      <c r="C485" s="440"/>
      <c r="D485" s="440"/>
      <c r="E485" s="440"/>
      <c r="F485" s="443"/>
    </row>
    <row r="486" spans="1:6" s="309" customFormat="1" ht="18.75" customHeight="1">
      <c r="A486" s="439" t="s">
        <v>77</v>
      </c>
      <c r="B486" s="440">
        <f t="shared" si="9"/>
        <v>0</v>
      </c>
      <c r="C486" s="440"/>
      <c r="D486" s="440"/>
      <c r="E486" s="440"/>
      <c r="F486" s="443"/>
    </row>
    <row r="487" spans="1:6" s="309" customFormat="1" ht="18.75" customHeight="1">
      <c r="A487" s="439" t="s">
        <v>78</v>
      </c>
      <c r="B487" s="440">
        <f t="shared" si="9"/>
        <v>0</v>
      </c>
      <c r="C487" s="440"/>
      <c r="D487" s="440"/>
      <c r="E487" s="440"/>
      <c r="F487" s="443"/>
    </row>
    <row r="488" spans="1:6" s="309" customFormat="1" ht="18.75" customHeight="1">
      <c r="A488" s="439" t="s">
        <v>384</v>
      </c>
      <c r="B488" s="440">
        <f t="shared" si="9"/>
        <v>0</v>
      </c>
      <c r="C488" s="440"/>
      <c r="D488" s="440"/>
      <c r="E488" s="440"/>
      <c r="F488" s="443"/>
    </row>
    <row r="489" spans="1:6" s="309" customFormat="1" ht="18.75" customHeight="1">
      <c r="A489" s="439" t="s">
        <v>385</v>
      </c>
      <c r="B489" s="440">
        <f t="shared" si="9"/>
        <v>0</v>
      </c>
      <c r="C489" s="440"/>
      <c r="D489" s="440"/>
      <c r="E489" s="440"/>
      <c r="F489" s="443"/>
    </row>
    <row r="490" spans="1:6" s="309" customFormat="1" ht="18.75" customHeight="1">
      <c r="A490" s="439" t="s">
        <v>386</v>
      </c>
      <c r="B490" s="440">
        <f t="shared" si="9"/>
        <v>0</v>
      </c>
      <c r="C490" s="440"/>
      <c r="D490" s="440"/>
      <c r="E490" s="440"/>
      <c r="F490" s="443"/>
    </row>
    <row r="491" spans="1:6" s="309" customFormat="1" ht="18.75" customHeight="1">
      <c r="A491" s="439" t="s">
        <v>387</v>
      </c>
      <c r="B491" s="440">
        <f t="shared" si="9"/>
        <v>0</v>
      </c>
      <c r="C491" s="440"/>
      <c r="D491" s="440"/>
      <c r="E491" s="440"/>
      <c r="F491" s="443"/>
    </row>
    <row r="492" spans="1:6" s="309" customFormat="1" ht="18.75" customHeight="1">
      <c r="A492" s="439" t="s">
        <v>388</v>
      </c>
      <c r="B492" s="440">
        <f t="shared" si="9"/>
        <v>107</v>
      </c>
      <c r="C492" s="440">
        <f>SUM(C493:C502)</f>
        <v>107</v>
      </c>
      <c r="D492" s="440">
        <f>SUM(D493:D502)</f>
        <v>0</v>
      </c>
      <c r="E492" s="440">
        <f>SUM(E493:E502)</f>
        <v>0</v>
      </c>
      <c r="F492" s="443"/>
    </row>
    <row r="493" spans="1:6" s="309" customFormat="1" ht="18.75" customHeight="1">
      <c r="A493" s="439" t="s">
        <v>76</v>
      </c>
      <c r="B493" s="440">
        <f t="shared" si="9"/>
        <v>71</v>
      </c>
      <c r="C493" s="440">
        <v>71</v>
      </c>
      <c r="D493" s="440"/>
      <c r="E493" s="440"/>
      <c r="F493" s="443"/>
    </row>
    <row r="494" spans="1:6" s="309" customFormat="1" ht="18.75" customHeight="1">
      <c r="A494" s="439" t="s">
        <v>77</v>
      </c>
      <c r="B494" s="440">
        <f t="shared" si="9"/>
        <v>1</v>
      </c>
      <c r="C494" s="440">
        <v>1</v>
      </c>
      <c r="D494" s="440"/>
      <c r="E494" s="440"/>
      <c r="F494" s="443"/>
    </row>
    <row r="495" spans="1:6" s="309" customFormat="1" ht="18.75" customHeight="1">
      <c r="A495" s="439" t="s">
        <v>78</v>
      </c>
      <c r="B495" s="440">
        <f t="shared" si="9"/>
        <v>0</v>
      </c>
      <c r="C495" s="440"/>
      <c r="D495" s="440"/>
      <c r="E495" s="440"/>
      <c r="F495" s="443"/>
    </row>
    <row r="496" spans="1:6" s="309" customFormat="1" ht="18.75" customHeight="1">
      <c r="A496" s="439" t="s">
        <v>389</v>
      </c>
      <c r="B496" s="440">
        <f t="shared" si="9"/>
        <v>0</v>
      </c>
      <c r="C496" s="440"/>
      <c r="D496" s="440"/>
      <c r="E496" s="440"/>
      <c r="F496" s="443"/>
    </row>
    <row r="497" spans="1:6" s="309" customFormat="1" ht="18.75" customHeight="1">
      <c r="A497" s="439" t="s">
        <v>390</v>
      </c>
      <c r="B497" s="440">
        <f t="shared" si="9"/>
        <v>0</v>
      </c>
      <c r="C497" s="440"/>
      <c r="D497" s="440"/>
      <c r="E497" s="440"/>
      <c r="F497" s="443"/>
    </row>
    <row r="498" spans="1:6" s="309" customFormat="1" ht="18.75" customHeight="1">
      <c r="A498" s="439" t="s">
        <v>391</v>
      </c>
      <c r="B498" s="440">
        <f t="shared" si="9"/>
        <v>0</v>
      </c>
      <c r="C498" s="440"/>
      <c r="D498" s="440"/>
      <c r="E498" s="440"/>
      <c r="F498" s="443"/>
    </row>
    <row r="499" spans="1:6" s="309" customFormat="1" ht="18.75" customHeight="1">
      <c r="A499" s="439" t="s">
        <v>392</v>
      </c>
      <c r="B499" s="440">
        <f t="shared" si="9"/>
        <v>0</v>
      </c>
      <c r="C499" s="440"/>
      <c r="D499" s="440"/>
      <c r="E499" s="440"/>
      <c r="F499" s="443"/>
    </row>
    <row r="500" spans="1:6" s="309" customFormat="1" ht="18.75" customHeight="1">
      <c r="A500" s="439" t="s">
        <v>393</v>
      </c>
      <c r="B500" s="440">
        <f t="shared" si="9"/>
        <v>30</v>
      </c>
      <c r="C500" s="440">
        <v>30</v>
      </c>
      <c r="D500" s="440"/>
      <c r="E500" s="440"/>
      <c r="F500" s="443"/>
    </row>
    <row r="501" spans="1:6" s="309" customFormat="1" ht="18.75" customHeight="1">
      <c r="A501" s="439" t="s">
        <v>394</v>
      </c>
      <c r="B501" s="440">
        <f t="shared" si="9"/>
        <v>5</v>
      </c>
      <c r="C501" s="440">
        <v>5</v>
      </c>
      <c r="D501" s="440"/>
      <c r="E501" s="440"/>
      <c r="F501" s="443"/>
    </row>
    <row r="502" spans="1:6" s="309" customFormat="1" ht="18.75" customHeight="1">
      <c r="A502" s="439" t="s">
        <v>395</v>
      </c>
      <c r="B502" s="440">
        <f t="shared" si="9"/>
        <v>0</v>
      </c>
      <c r="C502" s="440"/>
      <c r="D502" s="440"/>
      <c r="E502" s="440"/>
      <c r="F502" s="443"/>
    </row>
    <row r="503" spans="1:6" s="309" customFormat="1" ht="18.75" customHeight="1">
      <c r="A503" s="439" t="s">
        <v>396</v>
      </c>
      <c r="B503" s="440">
        <f t="shared" si="9"/>
        <v>0</v>
      </c>
      <c r="C503" s="440">
        <f>SUM(C504:C511)</f>
        <v>0</v>
      </c>
      <c r="D503" s="440"/>
      <c r="E503" s="440"/>
      <c r="F503" s="443"/>
    </row>
    <row r="504" spans="1:6" s="309" customFormat="1" ht="18.75" customHeight="1">
      <c r="A504" s="439" t="s">
        <v>76</v>
      </c>
      <c r="B504" s="440">
        <f t="shared" si="9"/>
        <v>0</v>
      </c>
      <c r="C504" s="440"/>
      <c r="D504" s="440"/>
      <c r="E504" s="440"/>
      <c r="F504" s="443"/>
    </row>
    <row r="505" spans="1:6" s="309" customFormat="1" ht="18.75" customHeight="1">
      <c r="A505" s="439" t="s">
        <v>77</v>
      </c>
      <c r="B505" s="440">
        <f t="shared" si="9"/>
        <v>0</v>
      </c>
      <c r="C505" s="440"/>
      <c r="D505" s="440"/>
      <c r="E505" s="440"/>
      <c r="F505" s="443"/>
    </row>
    <row r="506" spans="1:6" s="309" customFormat="1" ht="18.75" customHeight="1">
      <c r="A506" s="439" t="s">
        <v>78</v>
      </c>
      <c r="B506" s="440">
        <f t="shared" si="9"/>
        <v>0</v>
      </c>
      <c r="C506" s="440"/>
      <c r="D506" s="440"/>
      <c r="E506" s="440"/>
      <c r="F506" s="443"/>
    </row>
    <row r="507" spans="1:6" s="309" customFormat="1" ht="18.75" customHeight="1">
      <c r="A507" s="439" t="s">
        <v>397</v>
      </c>
      <c r="B507" s="440">
        <f t="shared" si="9"/>
        <v>0</v>
      </c>
      <c r="C507" s="440"/>
      <c r="D507" s="440"/>
      <c r="E507" s="440"/>
      <c r="F507" s="443"/>
    </row>
    <row r="508" spans="1:6" s="309" customFormat="1" ht="18.75" customHeight="1">
      <c r="A508" s="439" t="s">
        <v>398</v>
      </c>
      <c r="B508" s="440">
        <f t="shared" si="9"/>
        <v>0</v>
      </c>
      <c r="C508" s="440"/>
      <c r="D508" s="440"/>
      <c r="E508" s="440"/>
      <c r="F508" s="443"/>
    </row>
    <row r="509" spans="1:6" s="309" customFormat="1" ht="18.75" customHeight="1">
      <c r="A509" s="439" t="s">
        <v>399</v>
      </c>
      <c r="B509" s="440">
        <f t="shared" si="9"/>
        <v>0</v>
      </c>
      <c r="C509" s="440"/>
      <c r="D509" s="440"/>
      <c r="E509" s="440"/>
      <c r="F509" s="443"/>
    </row>
    <row r="510" spans="1:6" s="309" customFormat="1" ht="18.75" customHeight="1">
      <c r="A510" s="439" t="s">
        <v>400</v>
      </c>
      <c r="B510" s="440">
        <f t="shared" si="9"/>
        <v>0</v>
      </c>
      <c r="C510" s="440"/>
      <c r="D510" s="440"/>
      <c r="E510" s="440"/>
      <c r="F510" s="443"/>
    </row>
    <row r="511" spans="1:6" s="309" customFormat="1" ht="18.75" customHeight="1">
      <c r="A511" s="439" t="s">
        <v>401</v>
      </c>
      <c r="B511" s="440">
        <f t="shared" si="9"/>
        <v>0</v>
      </c>
      <c r="C511" s="440"/>
      <c r="D511" s="440"/>
      <c r="E511" s="440"/>
      <c r="F511" s="443"/>
    </row>
    <row r="512" spans="1:6" s="309" customFormat="1" ht="18.75" customHeight="1">
      <c r="A512" s="439" t="s">
        <v>402</v>
      </c>
      <c r="B512" s="440">
        <f t="shared" si="9"/>
        <v>45</v>
      </c>
      <c r="C512" s="440">
        <f>SUM(C513:C518)</f>
        <v>45</v>
      </c>
      <c r="D512" s="440">
        <f>SUM(D513:D518)</f>
        <v>0</v>
      </c>
      <c r="E512" s="440">
        <f>SUM(E513:E518)</f>
        <v>0</v>
      </c>
      <c r="F512" s="443"/>
    </row>
    <row r="513" spans="1:6" s="309" customFormat="1" ht="18.75" customHeight="1">
      <c r="A513" s="439" t="s">
        <v>76</v>
      </c>
      <c r="B513" s="440">
        <f t="shared" si="9"/>
        <v>6</v>
      </c>
      <c r="C513" s="440">
        <v>6</v>
      </c>
      <c r="D513" s="440"/>
      <c r="E513" s="440"/>
      <c r="F513" s="443"/>
    </row>
    <row r="514" spans="1:6" s="309" customFormat="1" ht="18.75" customHeight="1">
      <c r="A514" s="439" t="s">
        <v>77</v>
      </c>
      <c r="B514" s="440">
        <f t="shared" si="9"/>
        <v>0</v>
      </c>
      <c r="C514" s="440"/>
      <c r="D514" s="440"/>
      <c r="E514" s="440"/>
      <c r="F514" s="443"/>
    </row>
    <row r="515" spans="1:6" s="309" customFormat="1" ht="18.75" customHeight="1">
      <c r="A515" s="439" t="s">
        <v>78</v>
      </c>
      <c r="B515" s="440">
        <f t="shared" si="9"/>
        <v>0</v>
      </c>
      <c r="C515" s="440"/>
      <c r="D515" s="440"/>
      <c r="E515" s="440"/>
      <c r="F515" s="443"/>
    </row>
    <row r="516" spans="1:6" s="309" customFormat="1" ht="18.75" customHeight="1">
      <c r="A516" s="439" t="s">
        <v>403</v>
      </c>
      <c r="B516" s="440">
        <f t="shared" si="9"/>
        <v>0</v>
      </c>
      <c r="C516" s="440"/>
      <c r="D516" s="440"/>
      <c r="E516" s="440"/>
      <c r="F516" s="443"/>
    </row>
    <row r="517" spans="1:6" s="309" customFormat="1" ht="18.75" customHeight="1">
      <c r="A517" s="439" t="s">
        <v>404</v>
      </c>
      <c r="B517" s="440">
        <f t="shared" si="9"/>
        <v>0</v>
      </c>
      <c r="C517" s="440"/>
      <c r="D517" s="440"/>
      <c r="E517" s="440"/>
      <c r="F517" s="443"/>
    </row>
    <row r="518" spans="1:6" s="309" customFormat="1" ht="18.75" customHeight="1">
      <c r="A518" s="439" t="s">
        <v>405</v>
      </c>
      <c r="B518" s="440">
        <f t="shared" si="9"/>
        <v>39</v>
      </c>
      <c r="C518" s="440">
        <v>39</v>
      </c>
      <c r="D518" s="440"/>
      <c r="E518" s="440"/>
      <c r="F518" s="443"/>
    </row>
    <row r="519" spans="1:6" s="309" customFormat="1" ht="18.75" customHeight="1">
      <c r="A519" s="439" t="s">
        <v>406</v>
      </c>
      <c r="B519" s="440">
        <f t="shared" si="9"/>
        <v>26</v>
      </c>
      <c r="C519" s="440">
        <f>SUM(C520:C522)</f>
        <v>26</v>
      </c>
      <c r="D519" s="440">
        <f>SUM(D520:D522)</f>
        <v>0</v>
      </c>
      <c r="E519" s="440">
        <f>SUM(E520:E522)</f>
        <v>0</v>
      </c>
      <c r="F519" s="443"/>
    </row>
    <row r="520" spans="1:6" s="309" customFormat="1" ht="18.75" customHeight="1">
      <c r="A520" s="439" t="s">
        <v>407</v>
      </c>
      <c r="B520" s="440">
        <f t="shared" si="9"/>
        <v>0</v>
      </c>
      <c r="C520" s="440"/>
      <c r="D520" s="440"/>
      <c r="E520" s="440"/>
      <c r="F520" s="443"/>
    </row>
    <row r="521" spans="1:6" s="309" customFormat="1" ht="18.75" customHeight="1">
      <c r="A521" s="439" t="s">
        <v>408</v>
      </c>
      <c r="B521" s="440">
        <f t="shared" si="9"/>
        <v>0</v>
      </c>
      <c r="C521" s="440"/>
      <c r="D521" s="440"/>
      <c r="E521" s="440"/>
      <c r="F521" s="443"/>
    </row>
    <row r="522" spans="1:6" s="309" customFormat="1" ht="18.75" customHeight="1">
      <c r="A522" s="439" t="s">
        <v>409</v>
      </c>
      <c r="B522" s="440">
        <f aca="true" t="shared" si="10" ref="B522:B536">SUM(C522:E522)</f>
        <v>26</v>
      </c>
      <c r="C522" s="440">
        <v>26</v>
      </c>
      <c r="D522" s="440"/>
      <c r="E522" s="440"/>
      <c r="F522" s="443"/>
    </row>
    <row r="523" spans="1:6" s="309" customFormat="1" ht="18.75" customHeight="1">
      <c r="A523" s="439" t="s">
        <v>410</v>
      </c>
      <c r="B523" s="440">
        <f t="shared" si="10"/>
        <v>14879</v>
      </c>
      <c r="C523" s="440">
        <f>C524+C539+C547+C550+C559+C563+C573+C581+C588+C595+C604+C609+C612+C615+C618+C621+C624+C628+C633+C641</f>
        <v>11164</v>
      </c>
      <c r="D523" s="440">
        <f>D524+D539+D547+D550+D559+D563+D573+D581+D588+D595+D604+D609+D612+D615+D618+D621+D624+D628+D633+D641</f>
        <v>3715</v>
      </c>
      <c r="E523" s="440">
        <f>E524+E539+E547+E550+E559+E563+E573+E581+E588+E595+E604+E609+E612+E615+E618+E621+E624+E628+E633+E641</f>
        <v>0</v>
      </c>
      <c r="F523" s="336"/>
    </row>
    <row r="524" spans="1:6" s="309" customFormat="1" ht="18.75" customHeight="1">
      <c r="A524" s="439" t="s">
        <v>411</v>
      </c>
      <c r="B524" s="440">
        <f t="shared" si="10"/>
        <v>1236</v>
      </c>
      <c r="C524" s="440">
        <f>SUM(C525:C538)</f>
        <v>1236</v>
      </c>
      <c r="D524" s="440">
        <f>SUM(D525:D538)</f>
        <v>0</v>
      </c>
      <c r="E524" s="440">
        <f>SUM(E525:E538)</f>
        <v>0</v>
      </c>
      <c r="F524" s="443"/>
    </row>
    <row r="525" spans="1:6" s="309" customFormat="1" ht="18.75" customHeight="1">
      <c r="A525" s="439" t="s">
        <v>76</v>
      </c>
      <c r="B525" s="440">
        <f t="shared" si="10"/>
        <v>971</v>
      </c>
      <c r="C525" s="440">
        <v>971</v>
      </c>
      <c r="D525" s="440"/>
      <c r="E525" s="440"/>
      <c r="F525" s="443"/>
    </row>
    <row r="526" spans="1:6" s="309" customFormat="1" ht="18.75" customHeight="1">
      <c r="A526" s="439" t="s">
        <v>77</v>
      </c>
      <c r="B526" s="440">
        <f t="shared" si="10"/>
        <v>52</v>
      </c>
      <c r="C526" s="440">
        <v>52</v>
      </c>
      <c r="D526" s="440"/>
      <c r="E526" s="440"/>
      <c r="F526" s="444"/>
    </row>
    <row r="527" spans="1:6" s="309" customFormat="1" ht="18.75" customHeight="1">
      <c r="A527" s="439" t="s">
        <v>78</v>
      </c>
      <c r="B527" s="440">
        <f t="shared" si="10"/>
        <v>0</v>
      </c>
      <c r="C527" s="440"/>
      <c r="D527" s="440"/>
      <c r="E527" s="440"/>
      <c r="F527" s="443"/>
    </row>
    <row r="528" spans="1:6" s="309" customFormat="1" ht="18.75" customHeight="1">
      <c r="A528" s="439" t="s">
        <v>412</v>
      </c>
      <c r="B528" s="440">
        <f t="shared" si="10"/>
        <v>0</v>
      </c>
      <c r="C528" s="440"/>
      <c r="D528" s="440"/>
      <c r="E528" s="440"/>
      <c r="F528" s="443"/>
    </row>
    <row r="529" spans="1:6" s="309" customFormat="1" ht="18.75" customHeight="1">
      <c r="A529" s="439" t="s">
        <v>413</v>
      </c>
      <c r="B529" s="440">
        <f t="shared" si="10"/>
        <v>0</v>
      </c>
      <c r="C529" s="440"/>
      <c r="D529" s="440"/>
      <c r="E529" s="440"/>
      <c r="F529" s="443"/>
    </row>
    <row r="530" spans="1:6" s="309" customFormat="1" ht="18.75" customHeight="1">
      <c r="A530" s="439" t="s">
        <v>414</v>
      </c>
      <c r="B530" s="440">
        <f t="shared" si="10"/>
        <v>5</v>
      </c>
      <c r="C530" s="440">
        <v>5</v>
      </c>
      <c r="D530" s="440"/>
      <c r="E530" s="440"/>
      <c r="F530" s="443"/>
    </row>
    <row r="531" spans="1:6" s="309" customFormat="1" ht="18.75" customHeight="1">
      <c r="A531" s="439" t="s">
        <v>415</v>
      </c>
      <c r="B531" s="440">
        <f t="shared" si="10"/>
        <v>0</v>
      </c>
      <c r="C531" s="440"/>
      <c r="D531" s="440"/>
      <c r="E531" s="440"/>
      <c r="F531" s="443"/>
    </row>
    <row r="532" spans="1:6" s="309" customFormat="1" ht="18.75" customHeight="1">
      <c r="A532" s="439" t="s">
        <v>118</v>
      </c>
      <c r="B532" s="440">
        <f t="shared" si="10"/>
        <v>20</v>
      </c>
      <c r="C532" s="440">
        <v>20</v>
      </c>
      <c r="D532" s="440"/>
      <c r="E532" s="440"/>
      <c r="F532" s="443"/>
    </row>
    <row r="533" spans="1:6" s="309" customFormat="1" ht="18.75" customHeight="1">
      <c r="A533" s="439" t="s">
        <v>416</v>
      </c>
      <c r="B533" s="440">
        <f t="shared" si="10"/>
        <v>10</v>
      </c>
      <c r="C533" s="440">
        <v>10</v>
      </c>
      <c r="D533" s="440"/>
      <c r="E533" s="440"/>
      <c r="F533" s="443"/>
    </row>
    <row r="534" spans="1:6" s="309" customFormat="1" ht="18.75" customHeight="1">
      <c r="A534" s="439" t="s">
        <v>417</v>
      </c>
      <c r="B534" s="440">
        <f t="shared" si="10"/>
        <v>4</v>
      </c>
      <c r="C534" s="440">
        <v>4</v>
      </c>
      <c r="D534" s="440"/>
      <c r="E534" s="440"/>
      <c r="F534" s="443"/>
    </row>
    <row r="535" spans="1:6" s="309" customFormat="1" ht="18.75" customHeight="1">
      <c r="A535" s="439" t="s">
        <v>137</v>
      </c>
      <c r="B535" s="440">
        <f t="shared" si="10"/>
        <v>73</v>
      </c>
      <c r="C535" s="440">
        <v>73</v>
      </c>
      <c r="D535" s="440"/>
      <c r="E535" s="440"/>
      <c r="F535" s="443"/>
    </row>
    <row r="536" spans="1:6" s="309" customFormat="1" ht="18.75" customHeight="1">
      <c r="A536" s="439" t="s">
        <v>418</v>
      </c>
      <c r="B536" s="440">
        <f t="shared" si="10"/>
        <v>0</v>
      </c>
      <c r="C536" s="440"/>
      <c r="D536" s="440"/>
      <c r="E536" s="440"/>
      <c r="F536" s="443"/>
    </row>
    <row r="537" spans="1:6" s="309" customFormat="1" ht="18.75" customHeight="1">
      <c r="A537" s="439" t="s">
        <v>419</v>
      </c>
      <c r="B537" s="440">
        <f aca="true" t="shared" si="11" ref="B536:B586">SUM(C537:E537)</f>
        <v>0</v>
      </c>
      <c r="C537" s="440"/>
      <c r="D537" s="440"/>
      <c r="E537" s="440"/>
      <c r="F537" s="443"/>
    </row>
    <row r="538" spans="1:6" s="309" customFormat="1" ht="18.75" customHeight="1">
      <c r="A538" s="439" t="s">
        <v>420</v>
      </c>
      <c r="B538" s="440">
        <f t="shared" si="11"/>
        <v>101</v>
      </c>
      <c r="C538" s="440">
        <v>101</v>
      </c>
      <c r="D538" s="440"/>
      <c r="E538" s="440"/>
      <c r="F538" s="443"/>
    </row>
    <row r="539" spans="1:6" s="309" customFormat="1" ht="18.75" customHeight="1">
      <c r="A539" s="439" t="s">
        <v>421</v>
      </c>
      <c r="B539" s="440">
        <f t="shared" si="11"/>
        <v>360</v>
      </c>
      <c r="C539" s="440">
        <f>SUM(C540:C546)</f>
        <v>360</v>
      </c>
      <c r="D539" s="440">
        <f>SUM(D540:D546)</f>
        <v>0</v>
      </c>
      <c r="E539" s="440">
        <f>SUM(E540:E546)</f>
        <v>0</v>
      </c>
      <c r="F539" s="443"/>
    </row>
    <row r="540" spans="1:6" s="309" customFormat="1" ht="18.75" customHeight="1">
      <c r="A540" s="439" t="s">
        <v>76</v>
      </c>
      <c r="B540" s="440">
        <f t="shared" si="11"/>
        <v>320</v>
      </c>
      <c r="C540" s="440">
        <v>320</v>
      </c>
      <c r="D540" s="440"/>
      <c r="E540" s="440"/>
      <c r="F540" s="443"/>
    </row>
    <row r="541" spans="1:6" s="309" customFormat="1" ht="18.75" customHeight="1">
      <c r="A541" s="439" t="s">
        <v>77</v>
      </c>
      <c r="B541" s="440">
        <f t="shared" si="11"/>
        <v>10</v>
      </c>
      <c r="C541" s="440">
        <v>10</v>
      </c>
      <c r="D541" s="440"/>
      <c r="E541" s="440"/>
      <c r="F541" s="443"/>
    </row>
    <row r="542" spans="1:6" s="309" customFormat="1" ht="18.75" customHeight="1">
      <c r="A542" s="439" t="s">
        <v>78</v>
      </c>
      <c r="B542" s="440">
        <f t="shared" si="11"/>
        <v>0</v>
      </c>
      <c r="C542" s="440"/>
      <c r="D542" s="440"/>
      <c r="E542" s="440"/>
      <c r="F542" s="443"/>
    </row>
    <row r="543" spans="1:6" s="309" customFormat="1" ht="18.75" customHeight="1">
      <c r="A543" s="439" t="s">
        <v>422</v>
      </c>
      <c r="B543" s="440">
        <f t="shared" si="11"/>
        <v>0</v>
      </c>
      <c r="C543" s="440"/>
      <c r="D543" s="440"/>
      <c r="E543" s="440"/>
      <c r="F543" s="443"/>
    </row>
    <row r="544" spans="1:6" s="309" customFormat="1" ht="18.75" customHeight="1">
      <c r="A544" s="439" t="s">
        <v>423</v>
      </c>
      <c r="B544" s="440">
        <f t="shared" si="11"/>
        <v>10</v>
      </c>
      <c r="C544" s="440">
        <v>10</v>
      </c>
      <c r="D544" s="440"/>
      <c r="E544" s="440"/>
      <c r="F544" s="443"/>
    </row>
    <row r="545" spans="1:6" s="309" customFormat="1" ht="18.75" customHeight="1">
      <c r="A545" s="439" t="s">
        <v>424</v>
      </c>
      <c r="B545" s="440">
        <f t="shared" si="11"/>
        <v>10</v>
      </c>
      <c r="C545" s="440">
        <v>10</v>
      </c>
      <c r="D545" s="440"/>
      <c r="E545" s="440"/>
      <c r="F545" s="443"/>
    </row>
    <row r="546" spans="1:6" s="309" customFormat="1" ht="18.75" customHeight="1">
      <c r="A546" s="439" t="s">
        <v>425</v>
      </c>
      <c r="B546" s="440">
        <f t="shared" si="11"/>
        <v>10</v>
      </c>
      <c r="C546" s="440">
        <v>10</v>
      </c>
      <c r="D546" s="440"/>
      <c r="E546" s="440"/>
      <c r="F546" s="443"/>
    </row>
    <row r="547" spans="1:6" s="309" customFormat="1" ht="18.75" customHeight="1">
      <c r="A547" s="439" t="s">
        <v>426</v>
      </c>
      <c r="B547" s="440">
        <f t="shared" si="11"/>
        <v>0</v>
      </c>
      <c r="C547" s="440"/>
      <c r="D547" s="440"/>
      <c r="E547" s="440"/>
      <c r="F547" s="443"/>
    </row>
    <row r="548" spans="1:6" s="309" customFormat="1" ht="18.75" customHeight="1">
      <c r="A548" s="439" t="s">
        <v>427</v>
      </c>
      <c r="B548" s="440">
        <f t="shared" si="11"/>
        <v>0</v>
      </c>
      <c r="C548" s="440"/>
      <c r="D548" s="440"/>
      <c r="E548" s="440"/>
      <c r="F548" s="443"/>
    </row>
    <row r="549" spans="1:6" s="309" customFormat="1" ht="18.75" customHeight="1">
      <c r="A549" s="439" t="s">
        <v>428</v>
      </c>
      <c r="B549" s="440">
        <f t="shared" si="11"/>
        <v>0</v>
      </c>
      <c r="C549" s="440"/>
      <c r="D549" s="440"/>
      <c r="E549" s="440"/>
      <c r="F549" s="443"/>
    </row>
    <row r="550" spans="1:6" s="309" customFormat="1" ht="18.75" customHeight="1">
      <c r="A550" s="439" t="s">
        <v>429</v>
      </c>
      <c r="B550" s="440">
        <f t="shared" si="11"/>
        <v>8390</v>
      </c>
      <c r="C550" s="440">
        <f>SUM(C551:C558)</f>
        <v>8390</v>
      </c>
      <c r="D550" s="440">
        <f>SUM(D551:D558)</f>
        <v>0</v>
      </c>
      <c r="E550" s="440">
        <f>SUM(E551:E558)</f>
        <v>0</v>
      </c>
      <c r="F550" s="443"/>
    </row>
    <row r="551" spans="1:6" s="309" customFormat="1" ht="18.75" customHeight="1">
      <c r="A551" s="439" t="s">
        <v>1285</v>
      </c>
      <c r="B551" s="440">
        <f t="shared" si="11"/>
        <v>514</v>
      </c>
      <c r="C551" s="440">
        <v>514</v>
      </c>
      <c r="D551" s="440"/>
      <c r="E551" s="440"/>
      <c r="F551" s="443"/>
    </row>
    <row r="552" spans="1:6" s="309" customFormat="1" ht="18.75" customHeight="1">
      <c r="A552" s="439" t="s">
        <v>431</v>
      </c>
      <c r="B552" s="440">
        <f t="shared" si="11"/>
        <v>2162</v>
      </c>
      <c r="C552" s="440">
        <v>2162</v>
      </c>
      <c r="D552" s="440"/>
      <c r="E552" s="440"/>
      <c r="F552" s="443"/>
    </row>
    <row r="553" spans="1:6" s="309" customFormat="1" ht="18.75" customHeight="1">
      <c r="A553" s="439" t="s">
        <v>432</v>
      </c>
      <c r="B553" s="440">
        <f t="shared" si="11"/>
        <v>0</v>
      </c>
      <c r="C553" s="440"/>
      <c r="D553" s="440"/>
      <c r="E553" s="440"/>
      <c r="F553" s="443"/>
    </row>
    <row r="554" spans="1:6" s="309" customFormat="1" ht="18.75" customHeight="1">
      <c r="A554" s="439" t="s">
        <v>433</v>
      </c>
      <c r="B554" s="440">
        <f t="shared" si="11"/>
        <v>0</v>
      </c>
      <c r="C554" s="440"/>
      <c r="D554" s="440"/>
      <c r="E554" s="440"/>
      <c r="F554" s="443"/>
    </row>
    <row r="555" spans="1:6" s="309" customFormat="1" ht="18.75" customHeight="1">
      <c r="A555" s="439" t="s">
        <v>434</v>
      </c>
      <c r="B555" s="440">
        <f t="shared" si="11"/>
        <v>5289</v>
      </c>
      <c r="C555" s="440">
        <v>5289</v>
      </c>
      <c r="D555" s="440"/>
      <c r="E555" s="440"/>
      <c r="F555" s="443"/>
    </row>
    <row r="556" spans="1:6" s="309" customFormat="1" ht="18.75" customHeight="1">
      <c r="A556" s="439" t="s">
        <v>435</v>
      </c>
      <c r="B556" s="440">
        <f t="shared" si="11"/>
        <v>425</v>
      </c>
      <c r="C556" s="440">
        <v>425</v>
      </c>
      <c r="D556" s="440"/>
      <c r="E556" s="440"/>
      <c r="F556" s="443"/>
    </row>
    <row r="557" spans="1:6" s="309" customFormat="1" ht="18.75" customHeight="1">
      <c r="A557" s="439" t="s">
        <v>436</v>
      </c>
      <c r="B557" s="440">
        <f t="shared" si="11"/>
        <v>0</v>
      </c>
      <c r="C557" s="440"/>
      <c r="D557" s="440"/>
      <c r="E557" s="440"/>
      <c r="F557" s="443"/>
    </row>
    <row r="558" spans="1:6" s="309" customFormat="1" ht="18.75" customHeight="1">
      <c r="A558" s="439" t="s">
        <v>437</v>
      </c>
      <c r="B558" s="440">
        <f t="shared" si="11"/>
        <v>0</v>
      </c>
      <c r="C558" s="440"/>
      <c r="D558" s="440"/>
      <c r="E558" s="440"/>
      <c r="F558" s="443"/>
    </row>
    <row r="559" spans="1:6" s="309" customFormat="1" ht="18.75" customHeight="1">
      <c r="A559" s="439" t="s">
        <v>438</v>
      </c>
      <c r="B559" s="440">
        <f t="shared" si="11"/>
        <v>0</v>
      </c>
      <c r="C559" s="440"/>
      <c r="D559" s="440"/>
      <c r="E559" s="440"/>
      <c r="F559" s="443"/>
    </row>
    <row r="560" spans="1:6" s="309" customFormat="1" ht="18.75" customHeight="1">
      <c r="A560" s="439" t="s">
        <v>439</v>
      </c>
      <c r="B560" s="440">
        <f t="shared" si="11"/>
        <v>0</v>
      </c>
      <c r="C560" s="440"/>
      <c r="D560" s="440"/>
      <c r="E560" s="440"/>
      <c r="F560" s="443"/>
    </row>
    <row r="561" spans="1:6" s="309" customFormat="1" ht="18.75" customHeight="1">
      <c r="A561" s="439" t="s">
        <v>440</v>
      </c>
      <c r="B561" s="440">
        <f t="shared" si="11"/>
        <v>0</v>
      </c>
      <c r="C561" s="440"/>
      <c r="D561" s="440"/>
      <c r="E561" s="440"/>
      <c r="F561" s="443"/>
    </row>
    <row r="562" spans="1:6" s="309" customFormat="1" ht="18.75" customHeight="1">
      <c r="A562" s="439" t="s">
        <v>441</v>
      </c>
      <c r="B562" s="440">
        <f t="shared" si="11"/>
        <v>0</v>
      </c>
      <c r="C562" s="440"/>
      <c r="D562" s="440"/>
      <c r="E562" s="440"/>
      <c r="F562" s="443"/>
    </row>
    <row r="563" spans="1:6" s="309" customFormat="1" ht="18.75" customHeight="1">
      <c r="A563" s="439" t="s">
        <v>442</v>
      </c>
      <c r="B563" s="440">
        <f t="shared" si="11"/>
        <v>0</v>
      </c>
      <c r="C563" s="440">
        <f>SUM(C564:C572)</f>
        <v>0</v>
      </c>
      <c r="D563" s="440">
        <f>SUM(D564:D572)</f>
        <v>0</v>
      </c>
      <c r="E563" s="440">
        <f>SUM(E564:E572)</f>
        <v>0</v>
      </c>
      <c r="F563" s="443"/>
    </row>
    <row r="564" spans="1:6" s="309" customFormat="1" ht="18.75" customHeight="1">
      <c r="A564" s="439" t="s">
        <v>443</v>
      </c>
      <c r="B564" s="440">
        <f t="shared" si="11"/>
        <v>0</v>
      </c>
      <c r="C564" s="440"/>
      <c r="D564" s="440"/>
      <c r="E564" s="440"/>
      <c r="F564" s="443"/>
    </row>
    <row r="565" spans="1:6" s="309" customFormat="1" ht="18.75" customHeight="1">
      <c r="A565" s="439" t="s">
        <v>444</v>
      </c>
      <c r="B565" s="440">
        <f t="shared" si="11"/>
        <v>0</v>
      </c>
      <c r="C565" s="440"/>
      <c r="D565" s="440"/>
      <c r="E565" s="440"/>
      <c r="F565" s="443"/>
    </row>
    <row r="566" spans="1:6" s="309" customFormat="1" ht="18.75" customHeight="1">
      <c r="A566" s="439" t="s">
        <v>445</v>
      </c>
      <c r="B566" s="440">
        <f t="shared" si="11"/>
        <v>0</v>
      </c>
      <c r="C566" s="440"/>
      <c r="D566" s="440"/>
      <c r="E566" s="440"/>
      <c r="F566" s="443"/>
    </row>
    <row r="567" spans="1:6" s="309" customFormat="1" ht="18.75" customHeight="1">
      <c r="A567" s="439" t="s">
        <v>446</v>
      </c>
      <c r="B567" s="440">
        <f t="shared" si="11"/>
        <v>0</v>
      </c>
      <c r="C567" s="440"/>
      <c r="D567" s="440"/>
      <c r="E567" s="440"/>
      <c r="F567" s="443"/>
    </row>
    <row r="568" spans="1:6" s="309" customFormat="1" ht="18.75" customHeight="1">
      <c r="A568" s="439" t="s">
        <v>447</v>
      </c>
      <c r="B568" s="440">
        <f t="shared" si="11"/>
        <v>0</v>
      </c>
      <c r="C568" s="440"/>
      <c r="D568" s="440"/>
      <c r="E568" s="440"/>
      <c r="F568" s="443"/>
    </row>
    <row r="569" spans="1:6" s="309" customFormat="1" ht="18.75" customHeight="1">
      <c r="A569" s="439" t="s">
        <v>448</v>
      </c>
      <c r="B569" s="440">
        <f t="shared" si="11"/>
        <v>0</v>
      </c>
      <c r="C569" s="440"/>
      <c r="D569" s="440"/>
      <c r="E569" s="440"/>
      <c r="F569" s="443"/>
    </row>
    <row r="570" spans="1:6" s="309" customFormat="1" ht="18.75" customHeight="1">
      <c r="A570" s="439" t="s">
        <v>449</v>
      </c>
      <c r="B570" s="440">
        <f t="shared" si="11"/>
        <v>0</v>
      </c>
      <c r="C570" s="440"/>
      <c r="D570" s="440"/>
      <c r="E570" s="440"/>
      <c r="F570" s="443"/>
    </row>
    <row r="571" spans="1:6" s="309" customFormat="1" ht="18.75" customHeight="1">
      <c r="A571" s="439" t="s">
        <v>450</v>
      </c>
      <c r="B571" s="440">
        <f t="shared" si="11"/>
        <v>0</v>
      </c>
      <c r="C571" s="440"/>
      <c r="D571" s="440"/>
      <c r="E571" s="440"/>
      <c r="F571" s="443"/>
    </row>
    <row r="572" spans="1:6" s="309" customFormat="1" ht="18.75" customHeight="1">
      <c r="A572" s="439" t="s">
        <v>451</v>
      </c>
      <c r="B572" s="440">
        <f t="shared" si="11"/>
        <v>0</v>
      </c>
      <c r="C572" s="440"/>
      <c r="D572" s="440"/>
      <c r="E572" s="440"/>
      <c r="F572" s="443"/>
    </row>
    <row r="573" spans="1:6" s="309" customFormat="1" ht="18.75" customHeight="1">
      <c r="A573" s="439" t="s">
        <v>452</v>
      </c>
      <c r="B573" s="440">
        <f t="shared" si="11"/>
        <v>125</v>
      </c>
      <c r="C573" s="440">
        <f>SUM(C574:C580)</f>
        <v>125</v>
      </c>
      <c r="D573" s="440">
        <f>SUM(D574:D580)</f>
        <v>0</v>
      </c>
      <c r="E573" s="440">
        <f>SUM(E574:E580)</f>
        <v>0</v>
      </c>
      <c r="F573" s="443"/>
    </row>
    <row r="574" spans="1:6" s="309" customFormat="1" ht="18.75" customHeight="1">
      <c r="A574" s="439" t="s">
        <v>453</v>
      </c>
      <c r="B574" s="440">
        <f t="shared" si="11"/>
        <v>125</v>
      </c>
      <c r="C574" s="440">
        <v>125</v>
      </c>
      <c r="D574" s="440"/>
      <c r="E574" s="440"/>
      <c r="F574" s="443"/>
    </row>
    <row r="575" spans="1:6" s="309" customFormat="1" ht="18.75" customHeight="1">
      <c r="A575" s="439" t="s">
        <v>454</v>
      </c>
      <c r="B575" s="440">
        <f t="shared" si="11"/>
        <v>0</v>
      </c>
      <c r="C575" s="440"/>
      <c r="D575" s="440"/>
      <c r="E575" s="440"/>
      <c r="F575" s="443"/>
    </row>
    <row r="576" spans="1:6" s="309" customFormat="1" ht="18.75" customHeight="1">
      <c r="A576" s="439" t="s">
        <v>455</v>
      </c>
      <c r="B576" s="440">
        <f t="shared" si="11"/>
        <v>0</v>
      </c>
      <c r="C576" s="440"/>
      <c r="D576" s="440"/>
      <c r="E576" s="440"/>
      <c r="F576" s="443"/>
    </row>
    <row r="577" spans="1:6" s="309" customFormat="1" ht="18.75" customHeight="1">
      <c r="A577" s="439" t="s">
        <v>456</v>
      </c>
      <c r="B577" s="440">
        <f t="shared" si="11"/>
        <v>0</v>
      </c>
      <c r="C577" s="440"/>
      <c r="D577" s="440"/>
      <c r="E577" s="440"/>
      <c r="F577" s="443"/>
    </row>
    <row r="578" spans="1:6" s="309" customFormat="1" ht="18.75" customHeight="1">
      <c r="A578" s="439" t="s">
        <v>457</v>
      </c>
      <c r="B578" s="440">
        <f t="shared" si="11"/>
        <v>0</v>
      </c>
      <c r="C578" s="440"/>
      <c r="D578" s="440"/>
      <c r="E578" s="440"/>
      <c r="F578" s="443"/>
    </row>
    <row r="579" spans="1:6" s="309" customFormat="1" ht="18.75" customHeight="1">
      <c r="A579" s="439" t="s">
        <v>458</v>
      </c>
      <c r="B579" s="440">
        <f t="shared" si="11"/>
        <v>0</v>
      </c>
      <c r="C579" s="440"/>
      <c r="D579" s="440"/>
      <c r="E579" s="440"/>
      <c r="F579" s="443"/>
    </row>
    <row r="580" spans="1:6" s="309" customFormat="1" ht="18.75" customHeight="1">
      <c r="A580" s="439" t="s">
        <v>459</v>
      </c>
      <c r="B580" s="440">
        <f t="shared" si="11"/>
        <v>0</v>
      </c>
      <c r="C580" s="440"/>
      <c r="D580" s="440"/>
      <c r="E580" s="440"/>
      <c r="F580" s="443"/>
    </row>
    <row r="581" spans="1:6" s="309" customFormat="1" ht="18.75" customHeight="1">
      <c r="A581" s="439" t="s">
        <v>460</v>
      </c>
      <c r="B581" s="440">
        <f t="shared" si="11"/>
        <v>0</v>
      </c>
      <c r="C581" s="440">
        <f>SUM(C582:C587)</f>
        <v>0</v>
      </c>
      <c r="D581" s="440">
        <f>SUM(D582:D587)</f>
        <v>0</v>
      </c>
      <c r="E581" s="440">
        <f>SUM(E582:E587)</f>
        <v>0</v>
      </c>
      <c r="F581" s="443"/>
    </row>
    <row r="582" spans="1:6" s="309" customFormat="1" ht="18.75" customHeight="1">
      <c r="A582" s="439" t="s">
        <v>461</v>
      </c>
      <c r="B582" s="440">
        <f t="shared" si="11"/>
        <v>0</v>
      </c>
      <c r="C582" s="440"/>
      <c r="D582" s="440"/>
      <c r="E582" s="440"/>
      <c r="F582" s="443"/>
    </row>
    <row r="583" spans="1:6" s="309" customFormat="1" ht="18.75" customHeight="1">
      <c r="A583" s="439" t="s">
        <v>462</v>
      </c>
      <c r="B583" s="440">
        <f t="shared" si="11"/>
        <v>0</v>
      </c>
      <c r="C583" s="440"/>
      <c r="D583" s="440"/>
      <c r="E583" s="440"/>
      <c r="F583" s="443"/>
    </row>
    <row r="584" spans="1:6" s="309" customFormat="1" ht="18.75" customHeight="1">
      <c r="A584" s="439" t="s">
        <v>463</v>
      </c>
      <c r="B584" s="440">
        <f t="shared" si="11"/>
        <v>0</v>
      </c>
      <c r="C584" s="440"/>
      <c r="D584" s="440"/>
      <c r="E584" s="440"/>
      <c r="F584" s="443"/>
    </row>
    <row r="585" spans="1:6" s="309" customFormat="1" ht="18.75" customHeight="1">
      <c r="A585" s="439" t="s">
        <v>464</v>
      </c>
      <c r="B585" s="440">
        <f t="shared" si="11"/>
        <v>0</v>
      </c>
      <c r="C585" s="440"/>
      <c r="D585" s="440"/>
      <c r="E585" s="440"/>
      <c r="F585" s="443"/>
    </row>
    <row r="586" spans="1:6" s="309" customFormat="1" ht="18.75" customHeight="1">
      <c r="A586" s="439" t="s">
        <v>465</v>
      </c>
      <c r="B586" s="440">
        <f t="shared" si="11"/>
        <v>0</v>
      </c>
      <c r="C586" s="440"/>
      <c r="D586" s="440"/>
      <c r="E586" s="440"/>
      <c r="F586" s="443"/>
    </row>
    <row r="587" spans="1:6" s="309" customFormat="1" ht="18.75" customHeight="1">
      <c r="A587" s="439" t="s">
        <v>466</v>
      </c>
      <c r="B587" s="440">
        <f aca="true" t="shared" si="12" ref="B587:B650">SUM(C587:E587)</f>
        <v>0</v>
      </c>
      <c r="C587" s="440"/>
      <c r="D587" s="440"/>
      <c r="E587" s="440"/>
      <c r="F587" s="443"/>
    </row>
    <row r="588" spans="1:6" s="309" customFormat="1" ht="18.75" customHeight="1">
      <c r="A588" s="439" t="s">
        <v>467</v>
      </c>
      <c r="B588" s="440">
        <f t="shared" si="12"/>
        <v>0</v>
      </c>
      <c r="C588" s="440">
        <f>SUM(C589:C594)</f>
        <v>0</v>
      </c>
      <c r="D588" s="440"/>
      <c r="E588" s="440"/>
      <c r="F588" s="443"/>
    </row>
    <row r="589" spans="1:6" s="309" customFormat="1" ht="18.75" customHeight="1">
      <c r="A589" s="439" t="s">
        <v>468</v>
      </c>
      <c r="B589" s="440">
        <f t="shared" si="12"/>
        <v>0</v>
      </c>
      <c r="C589" s="440"/>
      <c r="D589" s="440"/>
      <c r="E589" s="440"/>
      <c r="F589" s="443"/>
    </row>
    <row r="590" spans="1:6" s="309" customFormat="1" ht="18.75" customHeight="1">
      <c r="A590" s="439" t="s">
        <v>469</v>
      </c>
      <c r="B590" s="440">
        <f t="shared" si="12"/>
        <v>0</v>
      </c>
      <c r="C590" s="440"/>
      <c r="D590" s="440"/>
      <c r="E590" s="440"/>
      <c r="F590" s="443"/>
    </row>
    <row r="591" spans="1:6" s="309" customFormat="1" ht="18.75" customHeight="1">
      <c r="A591" s="439" t="s">
        <v>470</v>
      </c>
      <c r="B591" s="440">
        <f t="shared" si="12"/>
        <v>0</v>
      </c>
      <c r="C591" s="440"/>
      <c r="D591" s="440"/>
      <c r="E591" s="440"/>
      <c r="F591" s="443"/>
    </row>
    <row r="592" spans="1:6" s="309" customFormat="1" ht="18.75" customHeight="1">
      <c r="A592" s="439" t="s">
        <v>471</v>
      </c>
      <c r="B592" s="440">
        <f t="shared" si="12"/>
        <v>0</v>
      </c>
      <c r="C592" s="440"/>
      <c r="D592" s="440"/>
      <c r="E592" s="440"/>
      <c r="F592" s="443"/>
    </row>
    <row r="593" spans="1:6" s="309" customFormat="1" ht="18.75" customHeight="1">
      <c r="A593" s="439" t="s">
        <v>472</v>
      </c>
      <c r="B593" s="440">
        <f t="shared" si="12"/>
        <v>0</v>
      </c>
      <c r="C593" s="440"/>
      <c r="D593" s="440"/>
      <c r="E593" s="440"/>
      <c r="F593" s="443"/>
    </row>
    <row r="594" spans="1:6" s="309" customFormat="1" ht="18.75" customHeight="1">
      <c r="A594" s="439" t="s">
        <v>474</v>
      </c>
      <c r="B594" s="440">
        <f t="shared" si="12"/>
        <v>0</v>
      </c>
      <c r="C594" s="440"/>
      <c r="D594" s="440"/>
      <c r="E594" s="440"/>
      <c r="F594" s="443"/>
    </row>
    <row r="595" spans="1:6" s="309" customFormat="1" ht="18.75" customHeight="1">
      <c r="A595" s="439" t="s">
        <v>475</v>
      </c>
      <c r="B595" s="440">
        <f t="shared" si="12"/>
        <v>174</v>
      </c>
      <c r="C595" s="440">
        <f>SUM(C596:C603)</f>
        <v>174</v>
      </c>
      <c r="D595" s="440"/>
      <c r="E595" s="440"/>
      <c r="F595" s="443"/>
    </row>
    <row r="596" spans="1:6" s="309" customFormat="1" ht="18.75" customHeight="1">
      <c r="A596" s="439" t="s">
        <v>76</v>
      </c>
      <c r="B596" s="440">
        <f t="shared" si="12"/>
        <v>98</v>
      </c>
      <c r="C596" s="440">
        <v>98</v>
      </c>
      <c r="D596" s="440"/>
      <c r="E596" s="440"/>
      <c r="F596" s="443"/>
    </row>
    <row r="597" spans="1:6" s="309" customFormat="1" ht="18.75" customHeight="1">
      <c r="A597" s="439" t="s">
        <v>77</v>
      </c>
      <c r="B597" s="440">
        <f t="shared" si="12"/>
        <v>6</v>
      </c>
      <c r="C597" s="440">
        <v>6</v>
      </c>
      <c r="D597" s="440"/>
      <c r="E597" s="440"/>
      <c r="F597" s="443"/>
    </row>
    <row r="598" spans="1:6" s="309" customFormat="1" ht="18.75" customHeight="1">
      <c r="A598" s="439" t="s">
        <v>78</v>
      </c>
      <c r="B598" s="440">
        <f t="shared" si="12"/>
        <v>0</v>
      </c>
      <c r="C598" s="440"/>
      <c r="D598" s="440"/>
      <c r="E598" s="440"/>
      <c r="F598" s="443"/>
    </row>
    <row r="599" spans="1:6" s="309" customFormat="1" ht="18.75" customHeight="1">
      <c r="A599" s="439" t="s">
        <v>476</v>
      </c>
      <c r="B599" s="440">
        <f t="shared" si="12"/>
        <v>0</v>
      </c>
      <c r="C599" s="440"/>
      <c r="D599" s="440"/>
      <c r="E599" s="440"/>
      <c r="F599" s="443"/>
    </row>
    <row r="600" spans="1:6" s="309" customFormat="1" ht="18.75" customHeight="1">
      <c r="A600" s="439" t="s">
        <v>477</v>
      </c>
      <c r="B600" s="440">
        <f t="shared" si="12"/>
        <v>0</v>
      </c>
      <c r="C600" s="440"/>
      <c r="D600" s="440"/>
      <c r="E600" s="440"/>
      <c r="F600" s="443"/>
    </row>
    <row r="601" spans="1:6" s="309" customFormat="1" ht="18.75" customHeight="1">
      <c r="A601" s="439" t="s">
        <v>478</v>
      </c>
      <c r="B601" s="440">
        <f t="shared" si="12"/>
        <v>0</v>
      </c>
      <c r="C601" s="440"/>
      <c r="D601" s="440"/>
      <c r="E601" s="440"/>
      <c r="F601" s="443"/>
    </row>
    <row r="602" spans="1:6" s="309" customFormat="1" ht="18.75" customHeight="1">
      <c r="A602" s="439" t="s">
        <v>479</v>
      </c>
      <c r="B602" s="440">
        <f t="shared" si="12"/>
        <v>0</v>
      </c>
      <c r="C602" s="440"/>
      <c r="D602" s="440"/>
      <c r="E602" s="440"/>
      <c r="F602" s="443"/>
    </row>
    <row r="603" spans="1:6" s="309" customFormat="1" ht="18.75" customHeight="1">
      <c r="A603" s="439" t="s">
        <v>480</v>
      </c>
      <c r="B603" s="440">
        <f t="shared" si="12"/>
        <v>70</v>
      </c>
      <c r="C603" s="440">
        <v>70</v>
      </c>
      <c r="D603" s="440"/>
      <c r="E603" s="440"/>
      <c r="F603" s="443"/>
    </row>
    <row r="604" spans="1:6" s="309" customFormat="1" ht="18.75" customHeight="1">
      <c r="A604" s="439" t="s">
        <v>481</v>
      </c>
      <c r="B604" s="440">
        <f t="shared" si="12"/>
        <v>64</v>
      </c>
      <c r="C604" s="440">
        <f>SUM(C605:C608)</f>
        <v>64</v>
      </c>
      <c r="D604" s="440">
        <f>SUM(D605:D608)</f>
        <v>0</v>
      </c>
      <c r="E604" s="440">
        <f>SUM(E605:E608)</f>
        <v>0</v>
      </c>
      <c r="F604" s="443"/>
    </row>
    <row r="605" spans="1:6" s="309" customFormat="1" ht="18.75" customHeight="1">
      <c r="A605" s="439" t="s">
        <v>76</v>
      </c>
      <c r="B605" s="440">
        <f t="shared" si="12"/>
        <v>48</v>
      </c>
      <c r="C605" s="440">
        <v>48</v>
      </c>
      <c r="D605" s="440"/>
      <c r="E605" s="440"/>
      <c r="F605" s="443"/>
    </row>
    <row r="606" spans="1:6" s="309" customFormat="1" ht="18.75" customHeight="1">
      <c r="A606" s="439" t="s">
        <v>77</v>
      </c>
      <c r="B606" s="440">
        <f t="shared" si="12"/>
        <v>3</v>
      </c>
      <c r="C606" s="440">
        <v>3</v>
      </c>
      <c r="D606" s="440"/>
      <c r="E606" s="440"/>
      <c r="F606" s="443"/>
    </row>
    <row r="607" spans="1:6" s="309" customFormat="1" ht="18.75" customHeight="1">
      <c r="A607" s="439" t="s">
        <v>78</v>
      </c>
      <c r="B607" s="440">
        <f t="shared" si="12"/>
        <v>0</v>
      </c>
      <c r="C607" s="440"/>
      <c r="D607" s="440"/>
      <c r="E607" s="440"/>
      <c r="F607" s="443"/>
    </row>
    <row r="608" spans="1:6" s="309" customFormat="1" ht="18.75" customHeight="1">
      <c r="A608" s="439" t="s">
        <v>482</v>
      </c>
      <c r="B608" s="440">
        <f t="shared" si="12"/>
        <v>13</v>
      </c>
      <c r="C608" s="440">
        <v>13</v>
      </c>
      <c r="D608" s="440"/>
      <c r="E608" s="440"/>
      <c r="F608" s="443"/>
    </row>
    <row r="609" spans="1:6" s="309" customFormat="1" ht="18.75" customHeight="1">
      <c r="A609" s="439" t="s">
        <v>483</v>
      </c>
      <c r="B609" s="440">
        <f t="shared" si="12"/>
        <v>0</v>
      </c>
      <c r="C609" s="440">
        <f>SUM(C610:C611)</f>
        <v>0</v>
      </c>
      <c r="D609" s="440"/>
      <c r="E609" s="440"/>
      <c r="F609" s="443"/>
    </row>
    <row r="610" spans="1:6" s="309" customFormat="1" ht="18.75" customHeight="1">
      <c r="A610" s="439" t="s">
        <v>484</v>
      </c>
      <c r="B610" s="440">
        <f t="shared" si="12"/>
        <v>0</v>
      </c>
      <c r="C610" s="440"/>
      <c r="D610" s="440"/>
      <c r="E610" s="440"/>
      <c r="F610" s="443"/>
    </row>
    <row r="611" spans="1:6" s="309" customFormat="1" ht="18.75" customHeight="1">
      <c r="A611" s="439" t="s">
        <v>485</v>
      </c>
      <c r="B611" s="440">
        <f t="shared" si="12"/>
        <v>0</v>
      </c>
      <c r="C611" s="440"/>
      <c r="D611" s="440"/>
      <c r="E611" s="440"/>
      <c r="F611" s="443"/>
    </row>
    <row r="612" spans="1:6" s="309" customFormat="1" ht="18.75" customHeight="1">
      <c r="A612" s="439" t="s">
        <v>486</v>
      </c>
      <c r="B612" s="440">
        <f t="shared" si="12"/>
        <v>0</v>
      </c>
      <c r="C612" s="440">
        <f>SUM(C613:C614)</f>
        <v>0</v>
      </c>
      <c r="D612" s="440">
        <f>SUM(D613:D614)</f>
        <v>0</v>
      </c>
      <c r="E612" s="440">
        <f>SUM(E613:E614)</f>
        <v>0</v>
      </c>
      <c r="F612" s="443"/>
    </row>
    <row r="613" spans="1:6" s="309" customFormat="1" ht="18.75" customHeight="1">
      <c r="A613" s="439" t="s">
        <v>487</v>
      </c>
      <c r="B613" s="440">
        <f t="shared" si="12"/>
        <v>0</v>
      </c>
      <c r="C613" s="440"/>
      <c r="D613" s="440"/>
      <c r="E613" s="440"/>
      <c r="F613" s="443"/>
    </row>
    <row r="614" spans="1:6" s="309" customFormat="1" ht="18.75" customHeight="1">
      <c r="A614" s="439" t="s">
        <v>488</v>
      </c>
      <c r="B614" s="440">
        <f t="shared" si="12"/>
        <v>0</v>
      </c>
      <c r="C614" s="440"/>
      <c r="D614" s="440"/>
      <c r="E614" s="440"/>
      <c r="F614" s="443"/>
    </row>
    <row r="615" spans="1:6" s="309" customFormat="1" ht="18.75" customHeight="1">
      <c r="A615" s="439" t="s">
        <v>489</v>
      </c>
      <c r="B615" s="440">
        <f t="shared" si="12"/>
        <v>0</v>
      </c>
      <c r="C615" s="440">
        <f>SUM(C616:C617)</f>
        <v>0</v>
      </c>
      <c r="D615" s="440">
        <f>SUM(D616:D617)</f>
        <v>0</v>
      </c>
      <c r="E615" s="440">
        <f>SUM(E616:E617)</f>
        <v>0</v>
      </c>
      <c r="F615" s="443"/>
    </row>
    <row r="616" spans="1:6" s="309" customFormat="1" ht="18.75" customHeight="1">
      <c r="A616" s="439" t="s">
        <v>490</v>
      </c>
      <c r="B616" s="440">
        <f t="shared" si="12"/>
        <v>0</v>
      </c>
      <c r="C616" s="440"/>
      <c r="D616" s="440"/>
      <c r="E616" s="440"/>
      <c r="F616" s="443"/>
    </row>
    <row r="617" spans="1:6" s="309" customFormat="1" ht="18.75" customHeight="1">
      <c r="A617" s="439" t="s">
        <v>491</v>
      </c>
      <c r="B617" s="440">
        <f t="shared" si="12"/>
        <v>0</v>
      </c>
      <c r="C617" s="440"/>
      <c r="D617" s="440"/>
      <c r="E617" s="440"/>
      <c r="F617" s="443"/>
    </row>
    <row r="618" spans="1:6" s="309" customFormat="1" ht="18.75" customHeight="1">
      <c r="A618" s="439" t="s">
        <v>492</v>
      </c>
      <c r="B618" s="440">
        <f t="shared" si="12"/>
        <v>0</v>
      </c>
      <c r="C618" s="440"/>
      <c r="D618" s="440"/>
      <c r="E618" s="440"/>
      <c r="F618" s="443"/>
    </row>
    <row r="619" spans="1:6" s="309" customFormat="1" ht="18.75" customHeight="1">
      <c r="A619" s="439" t="s">
        <v>493</v>
      </c>
      <c r="B619" s="440">
        <f t="shared" si="12"/>
        <v>0</v>
      </c>
      <c r="C619" s="440"/>
      <c r="D619" s="440"/>
      <c r="E619" s="440"/>
      <c r="F619" s="444"/>
    </row>
    <row r="620" spans="1:6" s="309" customFormat="1" ht="18.75" customHeight="1">
      <c r="A620" s="439" t="s">
        <v>494</v>
      </c>
      <c r="B620" s="440">
        <f t="shared" si="12"/>
        <v>0</v>
      </c>
      <c r="C620" s="440"/>
      <c r="D620" s="440"/>
      <c r="E620" s="440"/>
      <c r="F620" s="443"/>
    </row>
    <row r="621" spans="1:6" s="309" customFormat="1" ht="18.75" customHeight="1">
      <c r="A621" s="439" t="s">
        <v>495</v>
      </c>
      <c r="B621" s="440">
        <f t="shared" si="12"/>
        <v>0</v>
      </c>
      <c r="C621" s="440">
        <f>SUM(C622:C623)</f>
        <v>0</v>
      </c>
      <c r="D621" s="440"/>
      <c r="E621" s="440"/>
      <c r="F621" s="443"/>
    </row>
    <row r="622" spans="1:6" s="309" customFormat="1" ht="18.75" customHeight="1">
      <c r="A622" s="439" t="s">
        <v>496</v>
      </c>
      <c r="B622" s="440">
        <f t="shared" si="12"/>
        <v>0</v>
      </c>
      <c r="C622" s="440"/>
      <c r="D622" s="440"/>
      <c r="E622" s="440"/>
      <c r="F622" s="443"/>
    </row>
    <row r="623" spans="1:6" s="309" customFormat="1" ht="18.75" customHeight="1">
      <c r="A623" s="439" t="s">
        <v>497</v>
      </c>
      <c r="B623" s="440">
        <f t="shared" si="12"/>
        <v>0</v>
      </c>
      <c r="C623" s="440"/>
      <c r="D623" s="440"/>
      <c r="E623" s="440"/>
      <c r="F623" s="443"/>
    </row>
    <row r="624" spans="1:6" s="309" customFormat="1" ht="18.75" customHeight="1">
      <c r="A624" s="439" t="s">
        <v>498</v>
      </c>
      <c r="B624" s="440">
        <f t="shared" si="12"/>
        <v>4062</v>
      </c>
      <c r="C624" s="440">
        <f>SUM(C625:C627)</f>
        <v>347</v>
      </c>
      <c r="D624" s="440">
        <f>SUM(D625:D627)</f>
        <v>3715</v>
      </c>
      <c r="E624" s="440">
        <f>SUM(E625:E627)</f>
        <v>0</v>
      </c>
      <c r="F624" s="443"/>
    </row>
    <row r="625" spans="1:6" s="309" customFormat="1" ht="18.75" customHeight="1">
      <c r="A625" s="439" t="s">
        <v>499</v>
      </c>
      <c r="B625" s="440">
        <f t="shared" si="12"/>
        <v>0</v>
      </c>
      <c r="C625" s="440"/>
      <c r="D625" s="440"/>
      <c r="E625" s="440"/>
      <c r="F625" s="443"/>
    </row>
    <row r="626" spans="1:6" s="309" customFormat="1" ht="18.75" customHeight="1">
      <c r="A626" s="439" t="s">
        <v>500</v>
      </c>
      <c r="B626" s="440">
        <f t="shared" si="12"/>
        <v>4062</v>
      </c>
      <c r="C626" s="440">
        <v>347</v>
      </c>
      <c r="D626" s="440">
        <v>3715</v>
      </c>
      <c r="E626" s="440"/>
      <c r="F626" s="443"/>
    </row>
    <row r="627" spans="1:6" s="309" customFormat="1" ht="18.75" customHeight="1">
      <c r="A627" s="439" t="s">
        <v>501</v>
      </c>
      <c r="B627" s="440">
        <f t="shared" si="12"/>
        <v>0</v>
      </c>
      <c r="C627" s="440"/>
      <c r="D627" s="440"/>
      <c r="E627" s="440"/>
      <c r="F627" s="443"/>
    </row>
    <row r="628" spans="1:6" s="309" customFormat="1" ht="18.75" customHeight="1">
      <c r="A628" s="439" t="s">
        <v>502</v>
      </c>
      <c r="B628" s="440">
        <f t="shared" si="12"/>
        <v>301</v>
      </c>
      <c r="C628" s="440">
        <f>SUM(C629:C632)</f>
        <v>301</v>
      </c>
      <c r="D628" s="440">
        <f>SUM(D629:D632)</f>
        <v>0</v>
      </c>
      <c r="E628" s="440">
        <f>SUM(E629:E632)</f>
        <v>0</v>
      </c>
      <c r="F628" s="443"/>
    </row>
    <row r="629" spans="1:6" s="309" customFormat="1" ht="18.75" customHeight="1">
      <c r="A629" s="439" t="s">
        <v>503</v>
      </c>
      <c r="B629" s="440">
        <f t="shared" si="12"/>
        <v>138</v>
      </c>
      <c r="C629" s="440">
        <v>138</v>
      </c>
      <c r="D629" s="440"/>
      <c r="E629" s="440"/>
      <c r="F629" s="443"/>
    </row>
    <row r="630" spans="1:6" s="309" customFormat="1" ht="18.75" customHeight="1">
      <c r="A630" s="439" t="s">
        <v>504</v>
      </c>
      <c r="B630" s="440">
        <f t="shared" si="12"/>
        <v>163</v>
      </c>
      <c r="C630" s="440">
        <v>163</v>
      </c>
      <c r="D630" s="440"/>
      <c r="E630" s="440"/>
      <c r="F630" s="443"/>
    </row>
    <row r="631" spans="1:6" s="309" customFormat="1" ht="18.75" customHeight="1">
      <c r="A631" s="439" t="s">
        <v>505</v>
      </c>
      <c r="B631" s="440">
        <f t="shared" si="12"/>
        <v>0</v>
      </c>
      <c r="C631" s="440"/>
      <c r="D631" s="440"/>
      <c r="E631" s="440"/>
      <c r="F631" s="443"/>
    </row>
    <row r="632" spans="1:6" s="309" customFormat="1" ht="18.75" customHeight="1">
      <c r="A632" s="439" t="s">
        <v>506</v>
      </c>
      <c r="B632" s="440">
        <f t="shared" si="12"/>
        <v>0</v>
      </c>
      <c r="C632" s="440"/>
      <c r="D632" s="440"/>
      <c r="E632" s="440"/>
      <c r="F632" s="443"/>
    </row>
    <row r="633" spans="1:6" s="309" customFormat="1" ht="18.75" customHeight="1">
      <c r="A633" s="439" t="s">
        <v>507</v>
      </c>
      <c r="B633" s="440">
        <f t="shared" si="12"/>
        <v>167</v>
      </c>
      <c r="C633" s="440">
        <f>SUM(C634:C640)</f>
        <v>167</v>
      </c>
      <c r="D633" s="440">
        <f>SUM(D634:D640)</f>
        <v>0</v>
      </c>
      <c r="E633" s="440">
        <f>SUM(E634:E640)</f>
        <v>0</v>
      </c>
      <c r="F633" s="443"/>
    </row>
    <row r="634" spans="1:6" s="309" customFormat="1" ht="18.75" customHeight="1">
      <c r="A634" s="439" t="s">
        <v>76</v>
      </c>
      <c r="B634" s="440">
        <f t="shared" si="12"/>
        <v>92</v>
      </c>
      <c r="C634" s="440">
        <v>92</v>
      </c>
      <c r="D634" s="440"/>
      <c r="E634" s="440"/>
      <c r="F634" s="443"/>
    </row>
    <row r="635" spans="1:6" s="309" customFormat="1" ht="18.75" customHeight="1">
      <c r="A635" s="439" t="s">
        <v>77</v>
      </c>
      <c r="B635" s="440">
        <f t="shared" si="12"/>
        <v>5</v>
      </c>
      <c r="C635" s="440">
        <v>5</v>
      </c>
      <c r="D635" s="440"/>
      <c r="E635" s="440"/>
      <c r="F635" s="443"/>
    </row>
    <row r="636" spans="1:6" s="309" customFormat="1" ht="18.75" customHeight="1">
      <c r="A636" s="439" t="s">
        <v>78</v>
      </c>
      <c r="B636" s="440">
        <f t="shared" si="12"/>
        <v>0</v>
      </c>
      <c r="C636" s="440"/>
      <c r="D636" s="440"/>
      <c r="E636" s="440"/>
      <c r="F636" s="443"/>
    </row>
    <row r="637" spans="1:6" s="309" customFormat="1" ht="18.75" customHeight="1">
      <c r="A637" s="439" t="s">
        <v>508</v>
      </c>
      <c r="B637" s="440">
        <f t="shared" si="12"/>
        <v>70</v>
      </c>
      <c r="C637" s="440">
        <v>70</v>
      </c>
      <c r="D637" s="440"/>
      <c r="E637" s="440"/>
      <c r="F637" s="443"/>
    </row>
    <row r="638" spans="1:6" s="309" customFormat="1" ht="18.75" customHeight="1">
      <c r="A638" s="439" t="s">
        <v>509</v>
      </c>
      <c r="B638" s="440">
        <f t="shared" si="12"/>
        <v>0</v>
      </c>
      <c r="C638" s="440"/>
      <c r="D638" s="440"/>
      <c r="E638" s="440"/>
      <c r="F638" s="443"/>
    </row>
    <row r="639" spans="1:6" s="309" customFormat="1" ht="18.75" customHeight="1">
      <c r="A639" s="439" t="s">
        <v>85</v>
      </c>
      <c r="B639" s="440">
        <f t="shared" si="12"/>
        <v>0</v>
      </c>
      <c r="C639" s="440"/>
      <c r="D639" s="440"/>
      <c r="E639" s="440"/>
      <c r="F639" s="443"/>
    </row>
    <row r="640" spans="1:6" s="309" customFormat="1" ht="18.75" customHeight="1">
      <c r="A640" s="439" t="s">
        <v>510</v>
      </c>
      <c r="B640" s="440">
        <f t="shared" si="12"/>
        <v>0</v>
      </c>
      <c r="C640" s="440"/>
      <c r="D640" s="440"/>
      <c r="E640" s="440"/>
      <c r="F640" s="443"/>
    </row>
    <row r="641" spans="1:6" s="309" customFormat="1" ht="18.75" customHeight="1">
      <c r="A641" s="439" t="s">
        <v>511</v>
      </c>
      <c r="B641" s="440">
        <f t="shared" si="12"/>
        <v>0</v>
      </c>
      <c r="C641" s="440">
        <f>C642</f>
        <v>0</v>
      </c>
      <c r="D641" s="440">
        <f>D642</f>
        <v>0</v>
      </c>
      <c r="E641" s="440">
        <f>E642</f>
        <v>0</v>
      </c>
      <c r="F641" s="443"/>
    </row>
    <row r="642" spans="1:6" s="309" customFormat="1" ht="18.75" customHeight="1">
      <c r="A642" s="439" t="s">
        <v>512</v>
      </c>
      <c r="B642" s="440">
        <f t="shared" si="12"/>
        <v>0</v>
      </c>
      <c r="C642" s="440"/>
      <c r="D642" s="440"/>
      <c r="E642" s="440"/>
      <c r="F642" s="443"/>
    </row>
    <row r="643" spans="1:6" s="309" customFormat="1" ht="18.75" customHeight="1">
      <c r="A643" s="439" t="s">
        <v>513</v>
      </c>
      <c r="B643" s="440">
        <f t="shared" si="12"/>
        <v>10674</v>
      </c>
      <c r="C643" s="440">
        <f>C644+C649+C662+C666+C678+C681+C685+C690+C694+C698+C701+C710+C712</f>
        <v>10342</v>
      </c>
      <c r="D643" s="440">
        <f>D644+D649+D662+D666+D678+D681+D685+D690+D694+D698+D701+D710+D712</f>
        <v>332</v>
      </c>
      <c r="E643" s="440">
        <f>E644+E649+E662+E666+E678+E681+E685+E690+E694+E698+E701+E710+E712</f>
        <v>0</v>
      </c>
      <c r="F643" s="336"/>
    </row>
    <row r="644" spans="1:6" s="309" customFormat="1" ht="18.75" customHeight="1">
      <c r="A644" s="439" t="s">
        <v>514</v>
      </c>
      <c r="B644" s="440">
        <f t="shared" si="12"/>
        <v>699</v>
      </c>
      <c r="C644" s="440">
        <f>SUM(C645:C648)</f>
        <v>684</v>
      </c>
      <c r="D644" s="440">
        <f>SUM(D645:D648)</f>
        <v>15</v>
      </c>
      <c r="E644" s="440">
        <f>SUM(E645:E648)</f>
        <v>0</v>
      </c>
      <c r="F644" s="443"/>
    </row>
    <row r="645" spans="1:6" s="309" customFormat="1" ht="18.75" customHeight="1">
      <c r="A645" s="439" t="s">
        <v>76</v>
      </c>
      <c r="B645" s="440">
        <f t="shared" si="12"/>
        <v>389</v>
      </c>
      <c r="C645" s="440">
        <v>389</v>
      </c>
      <c r="D645" s="440"/>
      <c r="E645" s="440"/>
      <c r="F645" s="443"/>
    </row>
    <row r="646" spans="1:6" s="309" customFormat="1" ht="18.75" customHeight="1">
      <c r="A646" s="439" t="s">
        <v>77</v>
      </c>
      <c r="B646" s="440">
        <f t="shared" si="12"/>
        <v>24</v>
      </c>
      <c r="C646" s="440">
        <v>24</v>
      </c>
      <c r="D646" s="440"/>
      <c r="E646" s="440"/>
      <c r="F646" s="443"/>
    </row>
    <row r="647" spans="1:6" s="309" customFormat="1" ht="18.75" customHeight="1">
      <c r="A647" s="439" t="s">
        <v>78</v>
      </c>
      <c r="B647" s="440">
        <f t="shared" si="12"/>
        <v>0</v>
      </c>
      <c r="C647" s="440"/>
      <c r="D647" s="440"/>
      <c r="E647" s="440"/>
      <c r="F647" s="443"/>
    </row>
    <row r="648" spans="1:6" s="309" customFormat="1" ht="18.75" customHeight="1">
      <c r="A648" s="439" t="s">
        <v>515</v>
      </c>
      <c r="B648" s="440">
        <f t="shared" si="12"/>
        <v>286</v>
      </c>
      <c r="C648" s="440">
        <v>271</v>
      </c>
      <c r="D648" s="440">
        <v>15</v>
      </c>
      <c r="E648" s="440"/>
      <c r="F648" s="443"/>
    </row>
    <row r="649" spans="1:6" s="309" customFormat="1" ht="18.75" customHeight="1">
      <c r="A649" s="439" t="s">
        <v>516</v>
      </c>
      <c r="B649" s="440">
        <f t="shared" si="12"/>
        <v>400</v>
      </c>
      <c r="C649" s="440">
        <f>SUM(C650:C661)</f>
        <v>400</v>
      </c>
      <c r="D649" s="440">
        <f>SUM(D650:D661)</f>
        <v>0</v>
      </c>
      <c r="E649" s="440">
        <f>SUM(E650:E661)</f>
        <v>0</v>
      </c>
      <c r="F649" s="443"/>
    </row>
    <row r="650" spans="1:6" s="309" customFormat="1" ht="18.75" customHeight="1">
      <c r="A650" s="439" t="s">
        <v>517</v>
      </c>
      <c r="B650" s="440">
        <f t="shared" si="12"/>
        <v>400</v>
      </c>
      <c r="C650" s="440">
        <v>400</v>
      </c>
      <c r="D650" s="440"/>
      <c r="E650" s="440"/>
      <c r="F650" s="443"/>
    </row>
    <row r="651" spans="1:6" s="309" customFormat="1" ht="18.75" customHeight="1">
      <c r="A651" s="439" t="s">
        <v>518</v>
      </c>
      <c r="B651" s="440">
        <f aca="true" t="shared" si="13" ref="B651:B714">SUM(C651:E651)</f>
        <v>0</v>
      </c>
      <c r="C651" s="440"/>
      <c r="D651" s="440"/>
      <c r="E651" s="440"/>
      <c r="F651" s="443"/>
    </row>
    <row r="652" spans="1:6" s="309" customFormat="1" ht="18.75" customHeight="1">
      <c r="A652" s="439" t="s">
        <v>519</v>
      </c>
      <c r="B652" s="440">
        <f t="shared" si="13"/>
        <v>0</v>
      </c>
      <c r="C652" s="440"/>
      <c r="D652" s="440"/>
      <c r="E652" s="440"/>
      <c r="F652" s="443"/>
    </row>
    <row r="653" spans="1:6" s="309" customFormat="1" ht="18.75" customHeight="1">
      <c r="A653" s="439" t="s">
        <v>520</v>
      </c>
      <c r="B653" s="440">
        <f t="shared" si="13"/>
        <v>0</v>
      </c>
      <c r="C653" s="440"/>
      <c r="D653" s="440"/>
      <c r="E653" s="440"/>
      <c r="F653" s="443"/>
    </row>
    <row r="654" spans="1:6" s="309" customFormat="1" ht="18.75" customHeight="1">
      <c r="A654" s="439" t="s">
        <v>521</v>
      </c>
      <c r="B654" s="440">
        <f t="shared" si="13"/>
        <v>0</v>
      </c>
      <c r="C654" s="440"/>
      <c r="D654" s="440"/>
      <c r="E654" s="440"/>
      <c r="F654" s="443"/>
    </row>
    <row r="655" spans="1:6" s="309" customFormat="1" ht="18.75" customHeight="1">
      <c r="A655" s="439" t="s">
        <v>522</v>
      </c>
      <c r="B655" s="440">
        <f t="shared" si="13"/>
        <v>0</v>
      </c>
      <c r="C655" s="440"/>
      <c r="D655" s="440"/>
      <c r="E655" s="440"/>
      <c r="F655" s="443"/>
    </row>
    <row r="656" spans="1:6" s="309" customFormat="1" ht="18.75" customHeight="1">
      <c r="A656" s="439" t="s">
        <v>523</v>
      </c>
      <c r="B656" s="440">
        <f t="shared" si="13"/>
        <v>0</v>
      </c>
      <c r="C656" s="440"/>
      <c r="D656" s="440"/>
      <c r="E656" s="440"/>
      <c r="F656" s="443"/>
    </row>
    <row r="657" spans="1:6" s="309" customFormat="1" ht="18.75" customHeight="1">
      <c r="A657" s="439" t="s">
        <v>524</v>
      </c>
      <c r="B657" s="440">
        <f t="shared" si="13"/>
        <v>0</v>
      </c>
      <c r="C657" s="440"/>
      <c r="D657" s="440"/>
      <c r="E657" s="440"/>
      <c r="F657" s="443"/>
    </row>
    <row r="658" spans="1:6" s="309" customFormat="1" ht="18.75" customHeight="1">
      <c r="A658" s="439" t="s">
        <v>525</v>
      </c>
      <c r="B658" s="440">
        <f t="shared" si="13"/>
        <v>0</v>
      </c>
      <c r="C658" s="440"/>
      <c r="D658" s="440"/>
      <c r="E658" s="440"/>
      <c r="F658" s="443"/>
    </row>
    <row r="659" spans="1:6" s="309" customFormat="1" ht="18.75" customHeight="1">
      <c r="A659" s="439" t="s">
        <v>526</v>
      </c>
      <c r="B659" s="440">
        <f t="shared" si="13"/>
        <v>0</v>
      </c>
      <c r="C659" s="440"/>
      <c r="D659" s="440"/>
      <c r="E659" s="440"/>
      <c r="F659" s="443"/>
    </row>
    <row r="660" spans="1:6" s="309" customFormat="1" ht="18.75" customHeight="1">
      <c r="A660" s="439" t="s">
        <v>527</v>
      </c>
      <c r="B660" s="440">
        <f t="shared" si="13"/>
        <v>0</v>
      </c>
      <c r="C660" s="440"/>
      <c r="D660" s="440"/>
      <c r="E660" s="440"/>
      <c r="F660" s="443"/>
    </row>
    <row r="661" spans="1:6" s="309" customFormat="1" ht="18.75" customHeight="1">
      <c r="A661" s="439" t="s">
        <v>528</v>
      </c>
      <c r="B661" s="440">
        <f t="shared" si="13"/>
        <v>0</v>
      </c>
      <c r="C661" s="440"/>
      <c r="D661" s="440"/>
      <c r="E661" s="440"/>
      <c r="F661" s="443"/>
    </row>
    <row r="662" spans="1:6" s="309" customFormat="1" ht="18.75" customHeight="1">
      <c r="A662" s="439" t="s">
        <v>529</v>
      </c>
      <c r="B662" s="440">
        <f t="shared" si="13"/>
        <v>4115</v>
      </c>
      <c r="C662" s="440">
        <f>SUM(C663:C665)</f>
        <v>3996</v>
      </c>
      <c r="D662" s="440">
        <f>SUM(D663:D665)</f>
        <v>119</v>
      </c>
      <c r="E662" s="440">
        <f>SUM(E663:E665)</f>
        <v>0</v>
      </c>
      <c r="F662" s="443"/>
    </row>
    <row r="663" spans="1:6" s="309" customFormat="1" ht="18.75" customHeight="1">
      <c r="A663" s="439" t="s">
        <v>530</v>
      </c>
      <c r="B663" s="440">
        <f t="shared" si="13"/>
        <v>265</v>
      </c>
      <c r="C663" s="440">
        <v>265</v>
      </c>
      <c r="D663" s="440"/>
      <c r="E663" s="440"/>
      <c r="F663" s="443"/>
    </row>
    <row r="664" spans="1:6" s="309" customFormat="1" ht="18.75" customHeight="1">
      <c r="A664" s="439" t="s">
        <v>531</v>
      </c>
      <c r="B664" s="440">
        <f t="shared" si="13"/>
        <v>3677</v>
      </c>
      <c r="C664" s="440">
        <v>3677</v>
      </c>
      <c r="D664" s="440"/>
      <c r="E664" s="440"/>
      <c r="F664" s="444"/>
    </row>
    <row r="665" spans="1:6" s="309" customFormat="1" ht="18.75" customHeight="1">
      <c r="A665" s="439" t="s">
        <v>532</v>
      </c>
      <c r="B665" s="440">
        <f t="shared" si="13"/>
        <v>173</v>
      </c>
      <c r="C665" s="440">
        <v>54</v>
      </c>
      <c r="D665" s="440">
        <v>119</v>
      </c>
      <c r="E665" s="440"/>
      <c r="F665" s="443"/>
    </row>
    <row r="666" spans="1:6" s="309" customFormat="1" ht="18.75" customHeight="1">
      <c r="A666" s="439" t="s">
        <v>533</v>
      </c>
      <c r="B666" s="440">
        <f t="shared" si="13"/>
        <v>2120</v>
      </c>
      <c r="C666" s="440">
        <f>SUM(C667:C677)</f>
        <v>2015</v>
      </c>
      <c r="D666" s="440">
        <f>SUM(D667:D677)</f>
        <v>105</v>
      </c>
      <c r="E666" s="440">
        <f>SUM(E667:E677)</f>
        <v>0</v>
      </c>
      <c r="F666" s="443"/>
    </row>
    <row r="667" spans="1:6" s="309" customFormat="1" ht="18.75" customHeight="1">
      <c r="A667" s="439" t="s">
        <v>534</v>
      </c>
      <c r="B667" s="440">
        <f t="shared" si="13"/>
        <v>316</v>
      </c>
      <c r="C667" s="440">
        <v>316</v>
      </c>
      <c r="D667" s="440"/>
      <c r="E667" s="440"/>
      <c r="F667" s="443"/>
    </row>
    <row r="668" spans="1:6" s="309" customFormat="1" ht="18.75" customHeight="1">
      <c r="A668" s="439" t="s">
        <v>535</v>
      </c>
      <c r="B668" s="440">
        <f t="shared" si="13"/>
        <v>0</v>
      </c>
      <c r="C668" s="440"/>
      <c r="D668" s="440"/>
      <c r="E668" s="440"/>
      <c r="F668" s="443"/>
    </row>
    <row r="669" spans="1:6" s="309" customFormat="1" ht="18.75" customHeight="1">
      <c r="A669" s="439" t="s">
        <v>536</v>
      </c>
      <c r="B669" s="440">
        <f t="shared" si="13"/>
        <v>536</v>
      </c>
      <c r="C669" s="440">
        <v>536</v>
      </c>
      <c r="D669" s="440"/>
      <c r="E669" s="440"/>
      <c r="F669" s="443"/>
    </row>
    <row r="670" spans="1:6" s="309" customFormat="1" ht="18.75" customHeight="1">
      <c r="A670" s="439" t="s">
        <v>537</v>
      </c>
      <c r="B670" s="440">
        <f t="shared" si="13"/>
        <v>0</v>
      </c>
      <c r="C670" s="440"/>
      <c r="D670" s="440"/>
      <c r="E670" s="440"/>
      <c r="F670" s="443"/>
    </row>
    <row r="671" spans="1:6" s="309" customFormat="1" ht="18.75" customHeight="1">
      <c r="A671" s="439" t="s">
        <v>538</v>
      </c>
      <c r="B671" s="440">
        <f t="shared" si="13"/>
        <v>0</v>
      </c>
      <c r="C671" s="440"/>
      <c r="D671" s="440"/>
      <c r="E671" s="440"/>
      <c r="F671" s="443"/>
    </row>
    <row r="672" spans="1:6" s="309" customFormat="1" ht="18.75" customHeight="1">
      <c r="A672" s="439" t="s">
        <v>539</v>
      </c>
      <c r="B672" s="440">
        <f t="shared" si="13"/>
        <v>0</v>
      </c>
      <c r="C672" s="440"/>
      <c r="D672" s="440"/>
      <c r="E672" s="440"/>
      <c r="F672" s="443"/>
    </row>
    <row r="673" spans="1:6" s="309" customFormat="1" ht="18.75" customHeight="1">
      <c r="A673" s="439" t="s">
        <v>540</v>
      </c>
      <c r="B673" s="440">
        <f t="shared" si="13"/>
        <v>0</v>
      </c>
      <c r="C673" s="440"/>
      <c r="D673" s="440"/>
      <c r="E673" s="440"/>
      <c r="F673" s="443"/>
    </row>
    <row r="674" spans="1:6" s="309" customFormat="1" ht="18.75" customHeight="1">
      <c r="A674" s="439" t="s">
        <v>541</v>
      </c>
      <c r="B674" s="440">
        <f t="shared" si="13"/>
        <v>203</v>
      </c>
      <c r="C674" s="440">
        <v>98</v>
      </c>
      <c r="D674" s="440">
        <v>105</v>
      </c>
      <c r="E674" s="440"/>
      <c r="F674" s="443"/>
    </row>
    <row r="675" spans="1:6" s="309" customFormat="1" ht="18.75" customHeight="1">
      <c r="A675" s="439" t="s">
        <v>542</v>
      </c>
      <c r="B675" s="440">
        <f t="shared" si="13"/>
        <v>557</v>
      </c>
      <c r="C675" s="440">
        <v>557</v>
      </c>
      <c r="D675" s="440"/>
      <c r="E675" s="440"/>
      <c r="F675" s="443"/>
    </row>
    <row r="676" spans="1:6" s="309" customFormat="1" ht="18.75" customHeight="1">
      <c r="A676" s="439" t="s">
        <v>543</v>
      </c>
      <c r="B676" s="440">
        <f t="shared" si="13"/>
        <v>493</v>
      </c>
      <c r="C676" s="440">
        <v>493</v>
      </c>
      <c r="D676" s="440"/>
      <c r="E676" s="440"/>
      <c r="F676" s="443"/>
    </row>
    <row r="677" spans="1:6" s="309" customFormat="1" ht="18.75" customHeight="1">
      <c r="A677" s="439" t="s">
        <v>544</v>
      </c>
      <c r="B677" s="440">
        <f t="shared" si="13"/>
        <v>15</v>
      </c>
      <c r="C677" s="440">
        <v>15</v>
      </c>
      <c r="D677" s="440"/>
      <c r="E677" s="440"/>
      <c r="F677" s="443"/>
    </row>
    <row r="678" spans="1:6" s="309" customFormat="1" ht="18.75" customHeight="1">
      <c r="A678" s="439" t="s">
        <v>545</v>
      </c>
      <c r="B678" s="440">
        <f t="shared" si="13"/>
        <v>0</v>
      </c>
      <c r="C678" s="440">
        <f>SUM(C679:C680)</f>
        <v>0</v>
      </c>
      <c r="D678" s="440"/>
      <c r="E678" s="440"/>
      <c r="F678" s="443"/>
    </row>
    <row r="679" spans="1:6" s="309" customFormat="1" ht="18.75" customHeight="1">
      <c r="A679" s="439" t="s">
        <v>546</v>
      </c>
      <c r="B679" s="440">
        <f t="shared" si="13"/>
        <v>0</v>
      </c>
      <c r="C679" s="440"/>
      <c r="D679" s="440"/>
      <c r="E679" s="440"/>
      <c r="F679" s="443"/>
    </row>
    <row r="680" spans="1:6" s="309" customFormat="1" ht="18.75" customHeight="1">
      <c r="A680" s="439" t="s">
        <v>547</v>
      </c>
      <c r="B680" s="440">
        <f t="shared" si="13"/>
        <v>0</v>
      </c>
      <c r="C680" s="440"/>
      <c r="D680" s="440"/>
      <c r="E680" s="440"/>
      <c r="F680" s="443"/>
    </row>
    <row r="681" spans="1:6" s="309" customFormat="1" ht="18.75" customHeight="1">
      <c r="A681" s="439" t="s">
        <v>548</v>
      </c>
      <c r="B681" s="440">
        <f t="shared" si="13"/>
        <v>232</v>
      </c>
      <c r="C681" s="440">
        <f>SUM(C682:C684)</f>
        <v>139</v>
      </c>
      <c r="D681" s="440">
        <f>SUM(D682:D684)</f>
        <v>93</v>
      </c>
      <c r="E681" s="440">
        <f>SUM(E682:E684)</f>
        <v>0</v>
      </c>
      <c r="F681" s="443"/>
    </row>
    <row r="682" spans="1:6" s="309" customFormat="1" ht="18.75" customHeight="1">
      <c r="A682" s="439" t="s">
        <v>549</v>
      </c>
      <c r="B682" s="440">
        <f t="shared" si="13"/>
        <v>3</v>
      </c>
      <c r="C682" s="440">
        <v>3</v>
      </c>
      <c r="D682" s="440"/>
      <c r="E682" s="440"/>
      <c r="F682" s="443"/>
    </row>
    <row r="683" spans="1:6" s="309" customFormat="1" ht="18.75" customHeight="1">
      <c r="A683" s="439" t="s">
        <v>550</v>
      </c>
      <c r="B683" s="440">
        <f t="shared" si="13"/>
        <v>0</v>
      </c>
      <c r="C683" s="440"/>
      <c r="D683" s="440"/>
      <c r="E683" s="440"/>
      <c r="F683" s="443"/>
    </row>
    <row r="684" spans="1:6" s="309" customFormat="1" ht="18.75" customHeight="1">
      <c r="A684" s="439" t="s">
        <v>551</v>
      </c>
      <c r="B684" s="440">
        <f t="shared" si="13"/>
        <v>229</v>
      </c>
      <c r="C684" s="440">
        <v>136</v>
      </c>
      <c r="D684" s="440">
        <v>93</v>
      </c>
      <c r="E684" s="440"/>
      <c r="F684" s="443"/>
    </row>
    <row r="685" spans="1:6" s="309" customFormat="1" ht="18.75" customHeight="1">
      <c r="A685" s="439" t="s">
        <v>552</v>
      </c>
      <c r="B685" s="440">
        <f t="shared" si="13"/>
        <v>2687</v>
      </c>
      <c r="C685" s="440">
        <f>SUM(C686:C689)</f>
        <v>2687</v>
      </c>
      <c r="D685" s="440">
        <f>SUM(D686:D689)</f>
        <v>0</v>
      </c>
      <c r="E685" s="440">
        <f>SUM(E686:E689)</f>
        <v>0</v>
      </c>
      <c r="F685" s="443"/>
    </row>
    <row r="686" spans="1:6" s="309" customFormat="1" ht="18.75" customHeight="1">
      <c r="A686" s="439" t="s">
        <v>553</v>
      </c>
      <c r="B686" s="440">
        <f t="shared" si="13"/>
        <v>1367</v>
      </c>
      <c r="C686" s="440">
        <v>1367</v>
      </c>
      <c r="D686" s="440"/>
      <c r="E686" s="440"/>
      <c r="F686" s="443"/>
    </row>
    <row r="687" spans="1:6" s="309" customFormat="1" ht="18.75" customHeight="1">
      <c r="A687" s="439" t="s">
        <v>554</v>
      </c>
      <c r="B687" s="440">
        <f t="shared" si="13"/>
        <v>1313</v>
      </c>
      <c r="C687" s="440">
        <v>1313</v>
      </c>
      <c r="D687" s="440"/>
      <c r="E687" s="440"/>
      <c r="F687" s="443"/>
    </row>
    <row r="688" spans="1:6" s="309" customFormat="1" ht="18.75" customHeight="1">
      <c r="A688" s="439" t="s">
        <v>555</v>
      </c>
      <c r="B688" s="440">
        <f t="shared" si="13"/>
        <v>1</v>
      </c>
      <c r="C688" s="440">
        <v>1</v>
      </c>
      <c r="D688" s="440"/>
      <c r="E688" s="440"/>
      <c r="F688" s="443"/>
    </row>
    <row r="689" spans="1:6" s="309" customFormat="1" ht="18.75" customHeight="1">
      <c r="A689" s="439" t="s">
        <v>556</v>
      </c>
      <c r="B689" s="440">
        <f t="shared" si="13"/>
        <v>6</v>
      </c>
      <c r="C689" s="440">
        <v>6</v>
      </c>
      <c r="D689" s="440"/>
      <c r="E689" s="440"/>
      <c r="F689" s="443"/>
    </row>
    <row r="690" spans="1:6" s="309" customFormat="1" ht="18.75" customHeight="1">
      <c r="A690" s="439" t="s">
        <v>557</v>
      </c>
      <c r="B690" s="440">
        <f t="shared" si="13"/>
        <v>239</v>
      </c>
      <c r="C690" s="440">
        <f>SUM(C691:C693)</f>
        <v>239</v>
      </c>
      <c r="D690" s="440">
        <f>SUM(D691:D693)</f>
        <v>0</v>
      </c>
      <c r="E690" s="440">
        <f>SUM(E691:E693)</f>
        <v>0</v>
      </c>
      <c r="F690" s="443"/>
    </row>
    <row r="691" spans="1:6" s="309" customFormat="1" ht="18.75" customHeight="1">
      <c r="A691" s="439" t="s">
        <v>558</v>
      </c>
      <c r="B691" s="440">
        <f t="shared" si="13"/>
        <v>2</v>
      </c>
      <c r="C691" s="440">
        <v>2</v>
      </c>
      <c r="D691" s="440"/>
      <c r="E691" s="440"/>
      <c r="F691" s="443"/>
    </row>
    <row r="692" spans="1:6" s="309" customFormat="1" ht="18.75" customHeight="1">
      <c r="A692" s="439" t="s">
        <v>559</v>
      </c>
      <c r="B692" s="440">
        <f t="shared" si="13"/>
        <v>236</v>
      </c>
      <c r="C692" s="440">
        <v>236</v>
      </c>
      <c r="D692" s="440"/>
      <c r="E692" s="440"/>
      <c r="F692" s="443"/>
    </row>
    <row r="693" spans="1:6" s="309" customFormat="1" ht="18.75" customHeight="1">
      <c r="A693" s="439" t="s">
        <v>560</v>
      </c>
      <c r="B693" s="440">
        <f t="shared" si="13"/>
        <v>1</v>
      </c>
      <c r="C693" s="440">
        <v>1</v>
      </c>
      <c r="D693" s="440"/>
      <c r="E693" s="440"/>
      <c r="F693" s="443"/>
    </row>
    <row r="694" spans="1:6" s="309" customFormat="1" ht="18.75" customHeight="1">
      <c r="A694" s="439" t="s">
        <v>561</v>
      </c>
      <c r="B694" s="440">
        <f t="shared" si="13"/>
        <v>0</v>
      </c>
      <c r="C694" s="440">
        <f>SUM(C695:C697)</f>
        <v>0</v>
      </c>
      <c r="D694" s="440"/>
      <c r="E694" s="440"/>
      <c r="F694" s="443"/>
    </row>
    <row r="695" spans="1:6" s="309" customFormat="1" ht="18.75" customHeight="1">
      <c r="A695" s="439" t="s">
        <v>562</v>
      </c>
      <c r="B695" s="440">
        <f t="shared" si="13"/>
        <v>0</v>
      </c>
      <c r="C695" s="440"/>
      <c r="D695" s="440"/>
      <c r="E695" s="440"/>
      <c r="F695" s="443"/>
    </row>
    <row r="696" spans="1:6" s="309" customFormat="1" ht="18.75" customHeight="1">
      <c r="A696" s="439" t="s">
        <v>563</v>
      </c>
      <c r="B696" s="440">
        <f t="shared" si="13"/>
        <v>0</v>
      </c>
      <c r="C696" s="440"/>
      <c r="D696" s="440"/>
      <c r="E696" s="440"/>
      <c r="F696" s="443"/>
    </row>
    <row r="697" spans="1:6" s="309" customFormat="1" ht="18.75" customHeight="1">
      <c r="A697" s="439" t="s">
        <v>564</v>
      </c>
      <c r="B697" s="440">
        <f t="shared" si="13"/>
        <v>0</v>
      </c>
      <c r="C697" s="440"/>
      <c r="D697" s="440"/>
      <c r="E697" s="440"/>
      <c r="F697" s="443"/>
    </row>
    <row r="698" spans="1:6" s="309" customFormat="1" ht="18.75" customHeight="1">
      <c r="A698" s="439" t="s">
        <v>565</v>
      </c>
      <c r="B698" s="440">
        <f t="shared" si="13"/>
        <v>0</v>
      </c>
      <c r="C698" s="440">
        <f>SUM(C699:C700)</f>
        <v>0</v>
      </c>
      <c r="D698" s="440">
        <f>SUM(D699:D700)</f>
        <v>0</v>
      </c>
      <c r="E698" s="440">
        <f>SUM(E699:E700)</f>
        <v>0</v>
      </c>
      <c r="F698" s="443"/>
    </row>
    <row r="699" spans="1:6" s="309" customFormat="1" ht="18.75" customHeight="1">
      <c r="A699" s="439" t="s">
        <v>566</v>
      </c>
      <c r="B699" s="440">
        <f t="shared" si="13"/>
        <v>0</v>
      </c>
      <c r="C699" s="440"/>
      <c r="D699" s="440"/>
      <c r="E699" s="440"/>
      <c r="F699" s="443"/>
    </row>
    <row r="700" spans="1:6" s="309" customFormat="1" ht="18.75" customHeight="1">
      <c r="A700" s="439" t="s">
        <v>567</v>
      </c>
      <c r="B700" s="440">
        <f t="shared" si="13"/>
        <v>0</v>
      </c>
      <c r="C700" s="440"/>
      <c r="D700" s="440"/>
      <c r="E700" s="440"/>
      <c r="F700" s="443"/>
    </row>
    <row r="701" spans="1:6" s="309" customFormat="1" ht="18.75" customHeight="1">
      <c r="A701" s="439" t="s">
        <v>568</v>
      </c>
      <c r="B701" s="440">
        <f t="shared" si="13"/>
        <v>182</v>
      </c>
      <c r="C701" s="440">
        <f>SUM(C702:C709)</f>
        <v>182</v>
      </c>
      <c r="D701" s="440">
        <f>SUM(D702:D709)</f>
        <v>0</v>
      </c>
      <c r="E701" s="440">
        <f>SUM(E702:E709)</f>
        <v>0</v>
      </c>
      <c r="F701" s="443"/>
    </row>
    <row r="702" spans="1:6" s="309" customFormat="1" ht="18.75" customHeight="1">
      <c r="A702" s="439" t="s">
        <v>76</v>
      </c>
      <c r="B702" s="440">
        <f t="shared" si="13"/>
        <v>123</v>
      </c>
      <c r="C702" s="440">
        <v>123</v>
      </c>
      <c r="D702" s="440"/>
      <c r="E702" s="440"/>
      <c r="F702" s="443"/>
    </row>
    <row r="703" spans="1:6" s="309" customFormat="1" ht="18.75" customHeight="1">
      <c r="A703" s="439" t="s">
        <v>77</v>
      </c>
      <c r="B703" s="440">
        <f t="shared" si="13"/>
        <v>18</v>
      </c>
      <c r="C703" s="440">
        <v>18</v>
      </c>
      <c r="D703" s="440"/>
      <c r="E703" s="440"/>
      <c r="F703" s="443"/>
    </row>
    <row r="704" spans="1:6" s="309" customFormat="1" ht="18.75" customHeight="1">
      <c r="A704" s="439" t="s">
        <v>78</v>
      </c>
      <c r="B704" s="440">
        <f t="shared" si="13"/>
        <v>0</v>
      </c>
      <c r="C704" s="440"/>
      <c r="D704" s="440"/>
      <c r="E704" s="440"/>
      <c r="F704" s="443"/>
    </row>
    <row r="705" spans="1:6" s="309" customFormat="1" ht="18.75" customHeight="1">
      <c r="A705" s="439" t="s">
        <v>118</v>
      </c>
      <c r="B705" s="440">
        <f t="shared" si="13"/>
        <v>0</v>
      </c>
      <c r="C705" s="440"/>
      <c r="D705" s="440"/>
      <c r="E705" s="440"/>
      <c r="F705" s="443"/>
    </row>
    <row r="706" spans="1:6" s="309" customFormat="1" ht="18.75" customHeight="1">
      <c r="A706" s="439" t="s">
        <v>569</v>
      </c>
      <c r="B706" s="440">
        <f t="shared" si="13"/>
        <v>0</v>
      </c>
      <c r="C706" s="440"/>
      <c r="D706" s="440"/>
      <c r="E706" s="440"/>
      <c r="F706" s="443"/>
    </row>
    <row r="707" spans="1:6" s="309" customFormat="1" ht="18.75" customHeight="1">
      <c r="A707" s="439" t="s">
        <v>570</v>
      </c>
      <c r="B707" s="440">
        <f t="shared" si="13"/>
        <v>0</v>
      </c>
      <c r="C707" s="440"/>
      <c r="D707" s="440"/>
      <c r="E707" s="440"/>
      <c r="F707" s="444"/>
    </row>
    <row r="708" spans="1:6" s="309" customFormat="1" ht="18.75" customHeight="1">
      <c r="A708" s="439" t="s">
        <v>85</v>
      </c>
      <c r="B708" s="440">
        <f t="shared" si="13"/>
        <v>0</v>
      </c>
      <c r="C708" s="440"/>
      <c r="D708" s="440"/>
      <c r="E708" s="440"/>
      <c r="F708" s="443"/>
    </row>
    <row r="709" spans="1:6" s="309" customFormat="1" ht="18.75" customHeight="1">
      <c r="A709" s="439" t="s">
        <v>571</v>
      </c>
      <c r="B709" s="440">
        <f t="shared" si="13"/>
        <v>41</v>
      </c>
      <c r="C709" s="440">
        <v>41</v>
      </c>
      <c r="D709" s="440"/>
      <c r="E709" s="440"/>
      <c r="F709" s="443"/>
    </row>
    <row r="710" spans="1:6" s="309" customFormat="1" ht="18.75" customHeight="1">
      <c r="A710" s="439" t="s">
        <v>572</v>
      </c>
      <c r="B710" s="440">
        <f t="shared" si="13"/>
        <v>0</v>
      </c>
      <c r="C710" s="440"/>
      <c r="D710" s="440"/>
      <c r="E710" s="440"/>
      <c r="F710" s="443"/>
    </row>
    <row r="711" spans="1:6" s="309" customFormat="1" ht="18.75" customHeight="1">
      <c r="A711" s="439" t="s">
        <v>573</v>
      </c>
      <c r="B711" s="440">
        <f t="shared" si="13"/>
        <v>0</v>
      </c>
      <c r="C711" s="440"/>
      <c r="D711" s="440"/>
      <c r="E711" s="440"/>
      <c r="F711" s="443"/>
    </row>
    <row r="712" spans="1:6" s="309" customFormat="1" ht="18.75" customHeight="1">
      <c r="A712" s="439" t="s">
        <v>574</v>
      </c>
      <c r="B712" s="440">
        <f t="shared" si="13"/>
        <v>0</v>
      </c>
      <c r="C712" s="440">
        <f>C713</f>
        <v>0</v>
      </c>
      <c r="D712" s="440">
        <f>D713</f>
        <v>0</v>
      </c>
      <c r="E712" s="440"/>
      <c r="F712" s="443"/>
    </row>
    <row r="713" spans="1:6" s="309" customFormat="1" ht="18.75" customHeight="1">
      <c r="A713" s="439" t="s">
        <v>575</v>
      </c>
      <c r="B713" s="440">
        <f t="shared" si="13"/>
        <v>0</v>
      </c>
      <c r="C713" s="440"/>
      <c r="D713" s="440"/>
      <c r="E713" s="440"/>
      <c r="F713" s="443"/>
    </row>
    <row r="714" spans="1:6" s="309" customFormat="1" ht="18.75" customHeight="1">
      <c r="A714" s="439" t="s">
        <v>576</v>
      </c>
      <c r="B714" s="440">
        <f t="shared" si="13"/>
        <v>4955</v>
      </c>
      <c r="C714" s="440">
        <f>C715+C724+C728+C737+C743+C750+C756+C759+C762+C764+C766+C772+C774+C776+C791</f>
        <v>75</v>
      </c>
      <c r="D714" s="440">
        <f>D715+D724+D728+D737+D743+D750+D756++D759+D762+D764+D766+D772+D774+D776+D791</f>
        <v>0</v>
      </c>
      <c r="E714" s="440">
        <f>E715+E724+E728+E737+E743+E750+E756++E759+E762+E764+E766+E772+E774+E776+E791</f>
        <v>4880</v>
      </c>
      <c r="F714" s="336"/>
    </row>
    <row r="715" spans="1:6" s="309" customFormat="1" ht="18.75" customHeight="1">
      <c r="A715" s="439" t="s">
        <v>577</v>
      </c>
      <c r="B715" s="440">
        <f aca="true" t="shared" si="14" ref="B715:B735">SUM(C715:E715)</f>
        <v>75</v>
      </c>
      <c r="C715" s="440">
        <f>SUM(C716:C723)</f>
        <v>75</v>
      </c>
      <c r="D715" s="440">
        <f>SUM(D716:D723)</f>
        <v>0</v>
      </c>
      <c r="E715" s="440">
        <f>SUM(E716:E723)</f>
        <v>0</v>
      </c>
      <c r="F715" s="443"/>
    </row>
    <row r="716" spans="1:6" s="309" customFormat="1" ht="18.75" customHeight="1">
      <c r="A716" s="439" t="s">
        <v>76</v>
      </c>
      <c r="B716" s="440">
        <f t="shared" si="14"/>
        <v>74</v>
      </c>
      <c r="C716" s="440">
        <v>74</v>
      </c>
      <c r="D716" s="440"/>
      <c r="E716" s="440"/>
      <c r="F716" s="443"/>
    </row>
    <row r="717" spans="1:6" s="309" customFormat="1" ht="18.75" customHeight="1">
      <c r="A717" s="439" t="s">
        <v>77</v>
      </c>
      <c r="B717" s="440">
        <f t="shared" si="14"/>
        <v>0</v>
      </c>
      <c r="C717" s="440"/>
      <c r="D717" s="440"/>
      <c r="E717" s="440"/>
      <c r="F717" s="443"/>
    </row>
    <row r="718" spans="1:6" s="309" customFormat="1" ht="18.75" customHeight="1">
      <c r="A718" s="439" t="s">
        <v>78</v>
      </c>
      <c r="B718" s="440">
        <f t="shared" si="14"/>
        <v>0</v>
      </c>
      <c r="C718" s="440"/>
      <c r="D718" s="440"/>
      <c r="E718" s="440"/>
      <c r="F718" s="443"/>
    </row>
    <row r="719" spans="1:6" s="309" customFormat="1" ht="18.75" customHeight="1">
      <c r="A719" s="439" t="s">
        <v>578</v>
      </c>
      <c r="B719" s="440">
        <f t="shared" si="14"/>
        <v>0</v>
      </c>
      <c r="C719" s="440"/>
      <c r="D719" s="440"/>
      <c r="E719" s="440"/>
      <c r="F719" s="443"/>
    </row>
    <row r="720" spans="1:6" s="309" customFormat="1" ht="18.75" customHeight="1">
      <c r="A720" s="439" t="s">
        <v>579</v>
      </c>
      <c r="B720" s="440">
        <f t="shared" si="14"/>
        <v>0</v>
      </c>
      <c r="C720" s="440"/>
      <c r="D720" s="440"/>
      <c r="E720" s="440"/>
      <c r="F720" s="443"/>
    </row>
    <row r="721" spans="1:6" s="309" customFormat="1" ht="18.75" customHeight="1">
      <c r="A721" s="439" t="s">
        <v>580</v>
      </c>
      <c r="B721" s="440">
        <f t="shared" si="14"/>
        <v>0</v>
      </c>
      <c r="C721" s="440"/>
      <c r="D721" s="440"/>
      <c r="E721" s="440"/>
      <c r="F721" s="443"/>
    </row>
    <row r="722" spans="1:6" s="309" customFormat="1" ht="18.75" customHeight="1">
      <c r="A722" s="439" t="s">
        <v>581</v>
      </c>
      <c r="B722" s="440">
        <f t="shared" si="14"/>
        <v>0</v>
      </c>
      <c r="C722" s="440"/>
      <c r="D722" s="440"/>
      <c r="E722" s="440"/>
      <c r="F722" s="443"/>
    </row>
    <row r="723" spans="1:6" s="309" customFormat="1" ht="18.75" customHeight="1">
      <c r="A723" s="439" t="s">
        <v>582</v>
      </c>
      <c r="B723" s="440">
        <f t="shared" si="14"/>
        <v>1</v>
      </c>
      <c r="C723" s="440">
        <v>1</v>
      </c>
      <c r="D723" s="440"/>
      <c r="E723" s="440"/>
      <c r="F723" s="443"/>
    </row>
    <row r="724" spans="1:6" s="309" customFormat="1" ht="18.75" customHeight="1">
      <c r="A724" s="439" t="s">
        <v>583</v>
      </c>
      <c r="B724" s="440">
        <f t="shared" si="14"/>
        <v>0</v>
      </c>
      <c r="C724" s="440"/>
      <c r="D724" s="440"/>
      <c r="E724" s="440"/>
      <c r="F724" s="443"/>
    </row>
    <row r="725" spans="1:6" s="309" customFormat="1" ht="18.75" customHeight="1">
      <c r="A725" s="439" t="s">
        <v>584</v>
      </c>
      <c r="B725" s="440">
        <f t="shared" si="14"/>
        <v>0</v>
      </c>
      <c r="C725" s="440"/>
      <c r="D725" s="440"/>
      <c r="E725" s="440"/>
      <c r="F725" s="443"/>
    </row>
    <row r="726" spans="1:6" s="309" customFormat="1" ht="18.75" customHeight="1">
      <c r="A726" s="439" t="s">
        <v>585</v>
      </c>
      <c r="B726" s="440">
        <f t="shared" si="14"/>
        <v>0</v>
      </c>
      <c r="C726" s="440"/>
      <c r="D726" s="440"/>
      <c r="E726" s="440"/>
      <c r="F726" s="443"/>
    </row>
    <row r="727" spans="1:6" s="309" customFormat="1" ht="18.75" customHeight="1">
      <c r="A727" s="439" t="s">
        <v>586</v>
      </c>
      <c r="B727" s="440">
        <f t="shared" si="14"/>
        <v>0</v>
      </c>
      <c r="C727" s="440"/>
      <c r="D727" s="440"/>
      <c r="E727" s="440"/>
      <c r="F727" s="443"/>
    </row>
    <row r="728" spans="1:6" s="309" customFormat="1" ht="18.75" customHeight="1">
      <c r="A728" s="439" t="s">
        <v>587</v>
      </c>
      <c r="B728" s="440">
        <f t="shared" si="14"/>
        <v>4880</v>
      </c>
      <c r="C728" s="440">
        <f>SUM(C729:C736)</f>
        <v>0</v>
      </c>
      <c r="D728" s="440">
        <f>SUM(D729:D736)</f>
        <v>0</v>
      </c>
      <c r="E728" s="440">
        <f>SUM(E729:E736)</f>
        <v>4880</v>
      </c>
      <c r="F728" s="445"/>
    </row>
    <row r="729" spans="1:6" s="309" customFormat="1" ht="18.75" customHeight="1">
      <c r="A729" s="439" t="s">
        <v>588</v>
      </c>
      <c r="B729" s="440">
        <f t="shared" si="14"/>
        <v>0</v>
      </c>
      <c r="C729" s="440"/>
      <c r="D729" s="440"/>
      <c r="E729" s="440"/>
      <c r="F729" s="443"/>
    </row>
    <row r="730" spans="1:6" s="309" customFormat="1" ht="18.75" customHeight="1">
      <c r="A730" s="439" t="s">
        <v>589</v>
      </c>
      <c r="B730" s="440">
        <f t="shared" si="14"/>
        <v>0</v>
      </c>
      <c r="C730" s="440"/>
      <c r="D730" s="440"/>
      <c r="E730" s="440"/>
      <c r="F730" s="443"/>
    </row>
    <row r="731" spans="1:6" s="309" customFormat="1" ht="18.75" customHeight="1">
      <c r="A731" s="439" t="s">
        <v>590</v>
      </c>
      <c r="B731" s="440">
        <f t="shared" si="14"/>
        <v>0</v>
      </c>
      <c r="C731" s="440"/>
      <c r="D731" s="440"/>
      <c r="E731" s="440"/>
      <c r="F731" s="443"/>
    </row>
    <row r="732" spans="1:6" s="309" customFormat="1" ht="18.75" customHeight="1">
      <c r="A732" s="439" t="s">
        <v>591</v>
      </c>
      <c r="B732" s="440">
        <f t="shared" si="14"/>
        <v>0</v>
      </c>
      <c r="C732" s="440"/>
      <c r="D732" s="440"/>
      <c r="E732" s="440"/>
      <c r="F732" s="443"/>
    </row>
    <row r="733" spans="1:6" s="309" customFormat="1" ht="18.75" customHeight="1">
      <c r="A733" s="439" t="s">
        <v>592</v>
      </c>
      <c r="B733" s="440">
        <f t="shared" si="14"/>
        <v>0</v>
      </c>
      <c r="C733" s="440"/>
      <c r="D733" s="440"/>
      <c r="E733" s="440"/>
      <c r="F733" s="443"/>
    </row>
    <row r="734" spans="1:6" s="309" customFormat="1" ht="18.75" customHeight="1">
      <c r="A734" s="439" t="s">
        <v>593</v>
      </c>
      <c r="B734" s="440">
        <f t="shared" si="14"/>
        <v>0</v>
      </c>
      <c r="C734" s="440"/>
      <c r="D734" s="440"/>
      <c r="E734" s="440"/>
      <c r="F734" s="443"/>
    </row>
    <row r="735" spans="1:6" s="309" customFormat="1" ht="18.75" customHeight="1">
      <c r="A735" s="439" t="s">
        <v>1286</v>
      </c>
      <c r="B735" s="440">
        <f t="shared" si="14"/>
        <v>4880</v>
      </c>
      <c r="C735" s="440"/>
      <c r="D735" s="440"/>
      <c r="E735" s="440">
        <v>4880</v>
      </c>
      <c r="F735" s="443"/>
    </row>
    <row r="736" spans="1:6" s="309" customFormat="1" ht="18.75" customHeight="1">
      <c r="A736" s="439" t="s">
        <v>594</v>
      </c>
      <c r="B736" s="440">
        <f aca="true" t="shared" si="15" ref="B736:B779">SUM(C736:E736)</f>
        <v>0</v>
      </c>
      <c r="C736" s="440"/>
      <c r="D736" s="440"/>
      <c r="E736" s="440"/>
      <c r="F736" s="443"/>
    </row>
    <row r="737" spans="1:6" s="309" customFormat="1" ht="18.75" customHeight="1">
      <c r="A737" s="439" t="s">
        <v>595</v>
      </c>
      <c r="B737" s="440">
        <f t="shared" si="15"/>
        <v>0</v>
      </c>
      <c r="C737" s="440">
        <f>SUM(C738:C742)</f>
        <v>0</v>
      </c>
      <c r="D737" s="440">
        <f>SUM(D738:D742)</f>
        <v>0</v>
      </c>
      <c r="E737" s="440">
        <f>SUM(E738:E742)</f>
        <v>0</v>
      </c>
      <c r="F737" s="443"/>
    </row>
    <row r="738" spans="1:6" s="309" customFormat="1" ht="18.75" customHeight="1">
      <c r="A738" s="439" t="s">
        <v>596</v>
      </c>
      <c r="B738" s="440">
        <f t="shared" si="15"/>
        <v>0</v>
      </c>
      <c r="C738" s="440"/>
      <c r="D738" s="440"/>
      <c r="E738" s="440"/>
      <c r="F738" s="443"/>
    </row>
    <row r="739" spans="1:6" s="309" customFormat="1" ht="18.75" customHeight="1">
      <c r="A739" s="439" t="s">
        <v>597</v>
      </c>
      <c r="B739" s="440">
        <f t="shared" si="15"/>
        <v>0</v>
      </c>
      <c r="C739" s="440"/>
      <c r="D739" s="440"/>
      <c r="E739" s="440"/>
      <c r="F739" s="443"/>
    </row>
    <row r="740" spans="1:6" s="309" customFormat="1" ht="18.75" customHeight="1">
      <c r="A740" s="439" t="s">
        <v>598</v>
      </c>
      <c r="B740" s="440">
        <f t="shared" si="15"/>
        <v>0</v>
      </c>
      <c r="C740" s="440"/>
      <c r="D740" s="440"/>
      <c r="E740" s="440"/>
      <c r="F740" s="443"/>
    </row>
    <row r="741" spans="1:6" s="309" customFormat="1" ht="18.75" customHeight="1">
      <c r="A741" s="439" t="s">
        <v>599</v>
      </c>
      <c r="B741" s="440">
        <f t="shared" si="15"/>
        <v>0</v>
      </c>
      <c r="C741" s="440"/>
      <c r="D741" s="440"/>
      <c r="E741" s="440"/>
      <c r="F741" s="443"/>
    </row>
    <row r="742" spans="1:6" s="309" customFormat="1" ht="18.75" customHeight="1">
      <c r="A742" s="439" t="s">
        <v>600</v>
      </c>
      <c r="B742" s="440">
        <f t="shared" si="15"/>
        <v>0</v>
      </c>
      <c r="C742" s="440"/>
      <c r="D742" s="440"/>
      <c r="E742" s="440"/>
      <c r="F742" s="443"/>
    </row>
    <row r="743" spans="1:6" s="309" customFormat="1" ht="18.75" customHeight="1">
      <c r="A743" s="439" t="s">
        <v>601</v>
      </c>
      <c r="B743" s="440">
        <f t="shared" si="15"/>
        <v>0</v>
      </c>
      <c r="C743" s="440"/>
      <c r="D743" s="440"/>
      <c r="E743" s="440"/>
      <c r="F743" s="443"/>
    </row>
    <row r="744" spans="1:6" s="309" customFormat="1" ht="18.75" customHeight="1">
      <c r="A744" s="439" t="s">
        <v>602</v>
      </c>
      <c r="B744" s="440">
        <f t="shared" si="15"/>
        <v>0</v>
      </c>
      <c r="C744" s="440"/>
      <c r="D744" s="440"/>
      <c r="E744" s="440"/>
      <c r="F744" s="443"/>
    </row>
    <row r="745" spans="1:6" s="309" customFormat="1" ht="18.75" customHeight="1">
      <c r="A745" s="439" t="s">
        <v>603</v>
      </c>
      <c r="B745" s="440">
        <f t="shared" si="15"/>
        <v>0</v>
      </c>
      <c r="C745" s="440"/>
      <c r="D745" s="440"/>
      <c r="E745" s="440"/>
      <c r="F745" s="443"/>
    </row>
    <row r="746" spans="1:6" s="309" customFormat="1" ht="18.75" customHeight="1">
      <c r="A746" s="439" t="s">
        <v>604</v>
      </c>
      <c r="B746" s="440">
        <f t="shared" si="15"/>
        <v>0</v>
      </c>
      <c r="C746" s="440"/>
      <c r="D746" s="440"/>
      <c r="E746" s="440"/>
      <c r="F746" s="443"/>
    </row>
    <row r="747" spans="1:6" s="309" customFormat="1" ht="18.75" customHeight="1">
      <c r="A747" s="439" t="s">
        <v>605</v>
      </c>
      <c r="B747" s="440">
        <f t="shared" si="15"/>
        <v>0</v>
      </c>
      <c r="C747" s="440"/>
      <c r="D747" s="440"/>
      <c r="E747" s="440"/>
      <c r="F747" s="443"/>
    </row>
    <row r="748" spans="1:6" s="309" customFormat="1" ht="18.75" customHeight="1">
      <c r="A748" s="439" t="s">
        <v>606</v>
      </c>
      <c r="B748" s="440">
        <f t="shared" si="15"/>
        <v>0</v>
      </c>
      <c r="C748" s="440"/>
      <c r="D748" s="440"/>
      <c r="E748" s="440"/>
      <c r="F748" s="443"/>
    </row>
    <row r="749" spans="1:6" s="309" customFormat="1" ht="18.75" customHeight="1">
      <c r="A749" s="439" t="s">
        <v>607</v>
      </c>
      <c r="B749" s="440">
        <f t="shared" si="15"/>
        <v>0</v>
      </c>
      <c r="C749" s="440"/>
      <c r="D749" s="440"/>
      <c r="E749" s="440"/>
      <c r="F749" s="443"/>
    </row>
    <row r="750" spans="1:6" s="309" customFormat="1" ht="18.75" customHeight="1">
      <c r="A750" s="439" t="s">
        <v>608</v>
      </c>
      <c r="B750" s="440">
        <f t="shared" si="15"/>
        <v>0</v>
      </c>
      <c r="C750" s="440"/>
      <c r="D750" s="440"/>
      <c r="E750" s="440"/>
      <c r="F750" s="443"/>
    </row>
    <row r="751" spans="1:6" s="309" customFormat="1" ht="18.75" customHeight="1">
      <c r="A751" s="439" t="s">
        <v>609</v>
      </c>
      <c r="B751" s="440">
        <f t="shared" si="15"/>
        <v>0</v>
      </c>
      <c r="C751" s="440"/>
      <c r="D751" s="440"/>
      <c r="E751" s="440"/>
      <c r="F751" s="443"/>
    </row>
    <row r="752" spans="1:6" s="309" customFormat="1" ht="18.75" customHeight="1">
      <c r="A752" s="439" t="s">
        <v>610</v>
      </c>
      <c r="B752" s="440">
        <f t="shared" si="15"/>
        <v>0</v>
      </c>
      <c r="C752" s="440"/>
      <c r="D752" s="440"/>
      <c r="E752" s="440"/>
      <c r="F752" s="443"/>
    </row>
    <row r="753" spans="1:6" s="309" customFormat="1" ht="18.75" customHeight="1">
      <c r="A753" s="439" t="s">
        <v>611</v>
      </c>
      <c r="B753" s="440">
        <f t="shared" si="15"/>
        <v>0</v>
      </c>
      <c r="C753" s="440"/>
      <c r="D753" s="440"/>
      <c r="E753" s="440"/>
      <c r="F753" s="443"/>
    </row>
    <row r="754" spans="1:6" s="309" customFormat="1" ht="18.75" customHeight="1">
      <c r="A754" s="439" t="s">
        <v>612</v>
      </c>
      <c r="B754" s="440">
        <f t="shared" si="15"/>
        <v>0</v>
      </c>
      <c r="C754" s="440"/>
      <c r="D754" s="440"/>
      <c r="E754" s="440"/>
      <c r="F754" s="443"/>
    </row>
    <row r="755" spans="1:6" s="309" customFormat="1" ht="18.75" customHeight="1">
      <c r="A755" s="439" t="s">
        <v>613</v>
      </c>
      <c r="B755" s="440">
        <f t="shared" si="15"/>
        <v>0</v>
      </c>
      <c r="C755" s="440"/>
      <c r="D755" s="440"/>
      <c r="E755" s="440"/>
      <c r="F755" s="443"/>
    </row>
    <row r="756" spans="1:6" s="309" customFormat="1" ht="18.75" customHeight="1">
      <c r="A756" s="439" t="s">
        <v>614</v>
      </c>
      <c r="B756" s="440">
        <f t="shared" si="15"/>
        <v>0</v>
      </c>
      <c r="C756" s="440"/>
      <c r="D756" s="440"/>
      <c r="E756" s="440"/>
      <c r="F756" s="443"/>
    </row>
    <row r="757" spans="1:6" s="309" customFormat="1" ht="18.75" customHeight="1">
      <c r="A757" s="439" t="s">
        <v>615</v>
      </c>
      <c r="B757" s="440">
        <f t="shared" si="15"/>
        <v>0</v>
      </c>
      <c r="C757" s="440"/>
      <c r="D757" s="440"/>
      <c r="E757" s="440"/>
      <c r="F757" s="444"/>
    </row>
    <row r="758" spans="1:6" s="309" customFormat="1" ht="18.75" customHeight="1">
      <c r="A758" s="439" t="s">
        <v>616</v>
      </c>
      <c r="B758" s="440">
        <f t="shared" si="15"/>
        <v>0</v>
      </c>
      <c r="C758" s="440"/>
      <c r="D758" s="440"/>
      <c r="E758" s="440"/>
      <c r="F758" s="444"/>
    </row>
    <row r="759" spans="1:6" s="309" customFormat="1" ht="18.75" customHeight="1">
      <c r="A759" s="439" t="s">
        <v>617</v>
      </c>
      <c r="B759" s="440">
        <f t="shared" si="15"/>
        <v>0</v>
      </c>
      <c r="C759" s="440"/>
      <c r="D759" s="440"/>
      <c r="E759" s="440"/>
      <c r="F759" s="444"/>
    </row>
    <row r="760" spans="1:6" s="309" customFormat="1" ht="18.75" customHeight="1">
      <c r="A760" s="439" t="s">
        <v>618</v>
      </c>
      <c r="B760" s="440">
        <f t="shared" si="15"/>
        <v>0</v>
      </c>
      <c r="C760" s="440"/>
      <c r="D760" s="440"/>
      <c r="E760" s="440"/>
      <c r="F760" s="443"/>
    </row>
    <row r="761" spans="1:6" s="309" customFormat="1" ht="18.75" customHeight="1">
      <c r="A761" s="439" t="s">
        <v>619</v>
      </c>
      <c r="B761" s="440">
        <f t="shared" si="15"/>
        <v>0</v>
      </c>
      <c r="C761" s="440"/>
      <c r="D761" s="440"/>
      <c r="E761" s="440"/>
      <c r="F761" s="443"/>
    </row>
    <row r="762" spans="1:6" s="309" customFormat="1" ht="18.75" customHeight="1">
      <c r="A762" s="439" t="s">
        <v>620</v>
      </c>
      <c r="B762" s="440">
        <f t="shared" si="15"/>
        <v>0</v>
      </c>
      <c r="C762" s="440"/>
      <c r="D762" s="440"/>
      <c r="E762" s="440"/>
      <c r="F762" s="443"/>
    </row>
    <row r="763" spans="1:6" s="309" customFormat="1" ht="18.75" customHeight="1">
      <c r="A763" s="439" t="s">
        <v>621</v>
      </c>
      <c r="B763" s="440">
        <f t="shared" si="15"/>
        <v>0</v>
      </c>
      <c r="C763" s="440"/>
      <c r="D763" s="440"/>
      <c r="E763" s="440"/>
      <c r="F763" s="443"/>
    </row>
    <row r="764" spans="1:6" s="309" customFormat="1" ht="18.75" customHeight="1">
      <c r="A764" s="439" t="s">
        <v>622</v>
      </c>
      <c r="B764" s="440">
        <f t="shared" si="15"/>
        <v>0</v>
      </c>
      <c r="C764" s="440"/>
      <c r="D764" s="440"/>
      <c r="E764" s="440"/>
      <c r="F764" s="443"/>
    </row>
    <row r="765" spans="1:6" s="309" customFormat="1" ht="18.75" customHeight="1">
      <c r="A765" s="439" t="s">
        <v>623</v>
      </c>
      <c r="B765" s="440">
        <f t="shared" si="15"/>
        <v>0</v>
      </c>
      <c r="C765" s="440"/>
      <c r="D765" s="440"/>
      <c r="E765" s="440"/>
      <c r="F765" s="443"/>
    </row>
    <row r="766" spans="1:6" s="309" customFormat="1" ht="18.75" customHeight="1">
      <c r="A766" s="439" t="s">
        <v>624</v>
      </c>
      <c r="B766" s="440">
        <f t="shared" si="15"/>
        <v>0</v>
      </c>
      <c r="C766" s="440">
        <f>SUM(C767:C771)</f>
        <v>0</v>
      </c>
      <c r="D766" s="440">
        <f>SUM(D767:D771)</f>
        <v>0</v>
      </c>
      <c r="E766" s="440">
        <f>SUM(E767:E771)</f>
        <v>0</v>
      </c>
      <c r="F766" s="443"/>
    </row>
    <row r="767" spans="1:6" s="309" customFormat="1" ht="18.75" customHeight="1">
      <c r="A767" s="439" t="s">
        <v>625</v>
      </c>
      <c r="B767" s="440">
        <f t="shared" si="15"/>
        <v>0</v>
      </c>
      <c r="C767" s="440"/>
      <c r="D767" s="440"/>
      <c r="E767" s="440"/>
      <c r="F767" s="443"/>
    </row>
    <row r="768" spans="1:6" s="309" customFormat="1" ht="18.75" customHeight="1">
      <c r="A768" s="439" t="s">
        <v>626</v>
      </c>
      <c r="B768" s="440">
        <f t="shared" si="15"/>
        <v>0</v>
      </c>
      <c r="C768" s="440"/>
      <c r="D768" s="440"/>
      <c r="E768" s="440"/>
      <c r="F768" s="443"/>
    </row>
    <row r="769" spans="1:6" s="309" customFormat="1" ht="18.75" customHeight="1">
      <c r="A769" s="439" t="s">
        <v>627</v>
      </c>
      <c r="B769" s="440">
        <f t="shared" si="15"/>
        <v>0</v>
      </c>
      <c r="C769" s="440"/>
      <c r="D769" s="440"/>
      <c r="E769" s="440"/>
      <c r="F769" s="443"/>
    </row>
    <row r="770" spans="1:6" s="309" customFormat="1" ht="18.75" customHeight="1">
      <c r="A770" s="439" t="s">
        <v>628</v>
      </c>
      <c r="B770" s="440">
        <f t="shared" si="15"/>
        <v>0</v>
      </c>
      <c r="C770" s="440"/>
      <c r="D770" s="440"/>
      <c r="E770" s="440"/>
      <c r="F770" s="443"/>
    </row>
    <row r="771" spans="1:6" s="309" customFormat="1" ht="18.75" customHeight="1">
      <c r="A771" s="439" t="s">
        <v>629</v>
      </c>
      <c r="B771" s="440">
        <f t="shared" si="15"/>
        <v>0</v>
      </c>
      <c r="C771" s="440"/>
      <c r="D771" s="440"/>
      <c r="E771" s="440"/>
      <c r="F771" s="443"/>
    </row>
    <row r="772" spans="1:6" s="309" customFormat="1" ht="18.75" customHeight="1">
      <c r="A772" s="439" t="s">
        <v>630</v>
      </c>
      <c r="B772" s="440">
        <f t="shared" si="15"/>
        <v>0</v>
      </c>
      <c r="C772" s="440"/>
      <c r="D772" s="440"/>
      <c r="E772" s="440"/>
      <c r="F772" s="443"/>
    </row>
    <row r="773" spans="1:6" s="309" customFormat="1" ht="18.75" customHeight="1">
      <c r="A773" s="439" t="s">
        <v>631</v>
      </c>
      <c r="B773" s="440">
        <f t="shared" si="15"/>
        <v>0</v>
      </c>
      <c r="C773" s="440"/>
      <c r="D773" s="440"/>
      <c r="E773" s="440"/>
      <c r="F773" s="443"/>
    </row>
    <row r="774" spans="1:6" s="309" customFormat="1" ht="18.75" customHeight="1">
      <c r="A774" s="439" t="s">
        <v>632</v>
      </c>
      <c r="B774" s="440">
        <f t="shared" si="15"/>
        <v>0</v>
      </c>
      <c r="C774" s="440"/>
      <c r="D774" s="440"/>
      <c r="E774" s="440"/>
      <c r="F774" s="443"/>
    </row>
    <row r="775" spans="1:6" s="309" customFormat="1" ht="18.75" customHeight="1">
      <c r="A775" s="439" t="s">
        <v>633</v>
      </c>
      <c r="B775" s="440">
        <f t="shared" si="15"/>
        <v>0</v>
      </c>
      <c r="C775" s="440"/>
      <c r="D775" s="440"/>
      <c r="E775" s="440"/>
      <c r="F775" s="443"/>
    </row>
    <row r="776" spans="1:6" s="309" customFormat="1" ht="18.75" customHeight="1">
      <c r="A776" s="439" t="s">
        <v>634</v>
      </c>
      <c r="B776" s="440">
        <f t="shared" si="15"/>
        <v>0</v>
      </c>
      <c r="C776" s="440"/>
      <c r="D776" s="440"/>
      <c r="E776" s="440"/>
      <c r="F776" s="443"/>
    </row>
    <row r="777" spans="1:6" s="309" customFormat="1" ht="18.75" customHeight="1">
      <c r="A777" s="439" t="s">
        <v>76</v>
      </c>
      <c r="B777" s="440">
        <f t="shared" si="15"/>
        <v>0</v>
      </c>
      <c r="C777" s="440"/>
      <c r="D777" s="440"/>
      <c r="E777" s="440"/>
      <c r="F777" s="443"/>
    </row>
    <row r="778" spans="1:6" s="309" customFormat="1" ht="18.75" customHeight="1">
      <c r="A778" s="439" t="s">
        <v>77</v>
      </c>
      <c r="B778" s="440">
        <f t="shared" si="15"/>
        <v>0</v>
      </c>
      <c r="C778" s="440"/>
      <c r="D778" s="440"/>
      <c r="E778" s="440"/>
      <c r="F778" s="443"/>
    </row>
    <row r="779" spans="1:6" s="309" customFormat="1" ht="18.75" customHeight="1">
      <c r="A779" s="439" t="s">
        <v>78</v>
      </c>
      <c r="B779" s="440">
        <f t="shared" si="15"/>
        <v>0</v>
      </c>
      <c r="C779" s="440"/>
      <c r="D779" s="440"/>
      <c r="E779" s="440"/>
      <c r="F779" s="443"/>
    </row>
    <row r="780" spans="1:6" s="309" customFormat="1" ht="18.75" customHeight="1">
      <c r="A780" s="439" t="s">
        <v>635</v>
      </c>
      <c r="B780" s="440">
        <f aca="true" t="shared" si="16" ref="B780:B843">SUM(C780:E780)</f>
        <v>0</v>
      </c>
      <c r="C780" s="440"/>
      <c r="D780" s="440"/>
      <c r="E780" s="440"/>
      <c r="F780" s="443"/>
    </row>
    <row r="781" spans="1:6" s="309" customFormat="1" ht="18.75" customHeight="1">
      <c r="A781" s="439" t="s">
        <v>636</v>
      </c>
      <c r="B781" s="440">
        <f t="shared" si="16"/>
        <v>0</v>
      </c>
      <c r="C781" s="440"/>
      <c r="D781" s="440"/>
      <c r="E781" s="440"/>
      <c r="F781" s="443"/>
    </row>
    <row r="782" spans="1:6" s="309" customFormat="1" ht="18.75" customHeight="1">
      <c r="A782" s="439" t="s">
        <v>637</v>
      </c>
      <c r="B782" s="440">
        <f t="shared" si="16"/>
        <v>0</v>
      </c>
      <c r="C782" s="440"/>
      <c r="D782" s="440"/>
      <c r="E782" s="440"/>
      <c r="F782" s="443"/>
    </row>
    <row r="783" spans="1:6" s="309" customFormat="1" ht="18.75" customHeight="1">
      <c r="A783" s="439" t="s">
        <v>638</v>
      </c>
      <c r="B783" s="440">
        <f t="shared" si="16"/>
        <v>0</v>
      </c>
      <c r="C783" s="440"/>
      <c r="D783" s="440"/>
      <c r="E783" s="440"/>
      <c r="F783" s="443"/>
    </row>
    <row r="784" spans="1:6" s="309" customFormat="1" ht="18.75" customHeight="1">
      <c r="A784" s="439" t="s">
        <v>639</v>
      </c>
      <c r="B784" s="440">
        <f t="shared" si="16"/>
        <v>0</v>
      </c>
      <c r="C784" s="440"/>
      <c r="D784" s="440"/>
      <c r="E784" s="440"/>
      <c r="F784" s="443"/>
    </row>
    <row r="785" spans="1:6" s="309" customFormat="1" ht="18.75" customHeight="1">
      <c r="A785" s="439" t="s">
        <v>640</v>
      </c>
      <c r="B785" s="440">
        <f t="shared" si="16"/>
        <v>0</v>
      </c>
      <c r="C785" s="440"/>
      <c r="D785" s="440"/>
      <c r="E785" s="440"/>
      <c r="F785" s="443"/>
    </row>
    <row r="786" spans="1:6" s="309" customFormat="1" ht="18.75" customHeight="1">
      <c r="A786" s="439" t="s">
        <v>641</v>
      </c>
      <c r="B786" s="440">
        <f t="shared" si="16"/>
        <v>0</v>
      </c>
      <c r="C786" s="440"/>
      <c r="D786" s="440"/>
      <c r="E786" s="440"/>
      <c r="F786" s="443"/>
    </row>
    <row r="787" spans="1:6" s="309" customFormat="1" ht="18.75" customHeight="1">
      <c r="A787" s="439" t="s">
        <v>118</v>
      </c>
      <c r="B787" s="440">
        <f t="shared" si="16"/>
        <v>0</v>
      </c>
      <c r="C787" s="440"/>
      <c r="D787" s="440"/>
      <c r="E787" s="440"/>
      <c r="F787" s="443"/>
    </row>
    <row r="788" spans="1:6" s="309" customFormat="1" ht="18.75" customHeight="1">
      <c r="A788" s="439" t="s">
        <v>642</v>
      </c>
      <c r="B788" s="440">
        <f t="shared" si="16"/>
        <v>0</v>
      </c>
      <c r="C788" s="440"/>
      <c r="D788" s="440"/>
      <c r="E788" s="440"/>
      <c r="F788" s="443"/>
    </row>
    <row r="789" spans="1:6" s="309" customFormat="1" ht="18.75" customHeight="1">
      <c r="A789" s="439" t="s">
        <v>85</v>
      </c>
      <c r="B789" s="440">
        <f t="shared" si="16"/>
        <v>0</v>
      </c>
      <c r="C789" s="440"/>
      <c r="D789" s="440"/>
      <c r="E789" s="440"/>
      <c r="F789" s="443"/>
    </row>
    <row r="790" spans="1:6" s="309" customFormat="1" ht="18.75" customHeight="1">
      <c r="A790" s="439" t="s">
        <v>643</v>
      </c>
      <c r="B790" s="440">
        <f t="shared" si="16"/>
        <v>0</v>
      </c>
      <c r="C790" s="440"/>
      <c r="D790" s="440"/>
      <c r="E790" s="440"/>
      <c r="F790" s="443"/>
    </row>
    <row r="791" spans="1:6" s="309" customFormat="1" ht="18.75" customHeight="1">
      <c r="A791" s="439" t="s">
        <v>644</v>
      </c>
      <c r="B791" s="440">
        <f t="shared" si="16"/>
        <v>0</v>
      </c>
      <c r="C791" s="440"/>
      <c r="D791" s="440"/>
      <c r="E791" s="440"/>
      <c r="F791" s="443"/>
    </row>
    <row r="792" spans="1:6" s="309" customFormat="1" ht="18.75" customHeight="1">
      <c r="A792" s="439" t="s">
        <v>645</v>
      </c>
      <c r="B792" s="440">
        <f t="shared" si="16"/>
        <v>0</v>
      </c>
      <c r="C792" s="440"/>
      <c r="D792" s="440"/>
      <c r="E792" s="440"/>
      <c r="F792" s="443"/>
    </row>
    <row r="793" spans="1:6" s="309" customFormat="1" ht="18.75" customHeight="1">
      <c r="A793" s="439" t="s">
        <v>646</v>
      </c>
      <c r="B793" s="440">
        <f t="shared" si="16"/>
        <v>2929</v>
      </c>
      <c r="C793" s="440">
        <f>C794+C805+C807+C810+C812+C814</f>
        <v>2929</v>
      </c>
      <c r="D793" s="440"/>
      <c r="E793" s="440"/>
      <c r="F793" s="336"/>
    </row>
    <row r="794" spans="1:6" s="309" customFormat="1" ht="18.75" customHeight="1">
      <c r="A794" s="439" t="s">
        <v>647</v>
      </c>
      <c r="B794" s="440">
        <f t="shared" si="16"/>
        <v>1404</v>
      </c>
      <c r="C794" s="440">
        <f>SUM(C795:C804)</f>
        <v>1404</v>
      </c>
      <c r="D794" s="440">
        <f>SUM(D795:D804)</f>
        <v>0</v>
      </c>
      <c r="E794" s="440">
        <f>SUM(E795:E804)</f>
        <v>0</v>
      </c>
      <c r="F794" s="443"/>
    </row>
    <row r="795" spans="1:6" s="309" customFormat="1" ht="18.75" customHeight="1">
      <c r="A795" s="439" t="s">
        <v>76</v>
      </c>
      <c r="B795" s="440">
        <f t="shared" si="16"/>
        <v>919</v>
      </c>
      <c r="C795" s="440">
        <v>919</v>
      </c>
      <c r="D795" s="440"/>
      <c r="E795" s="440"/>
      <c r="F795" s="443"/>
    </row>
    <row r="796" spans="1:6" s="309" customFormat="1" ht="18.75" customHeight="1">
      <c r="A796" s="439" t="s">
        <v>77</v>
      </c>
      <c r="B796" s="440">
        <f t="shared" si="16"/>
        <v>62</v>
      </c>
      <c r="C796" s="440">
        <v>62</v>
      </c>
      <c r="D796" s="440"/>
      <c r="E796" s="440"/>
      <c r="F796" s="443"/>
    </row>
    <row r="797" spans="1:6" s="309" customFormat="1" ht="18.75" customHeight="1">
      <c r="A797" s="439" t="s">
        <v>78</v>
      </c>
      <c r="B797" s="440">
        <f t="shared" si="16"/>
        <v>0</v>
      </c>
      <c r="C797" s="440"/>
      <c r="D797" s="440"/>
      <c r="E797" s="440"/>
      <c r="F797" s="443"/>
    </row>
    <row r="798" spans="1:6" s="309" customFormat="1" ht="18.75" customHeight="1">
      <c r="A798" s="439" t="s">
        <v>648</v>
      </c>
      <c r="B798" s="440">
        <f t="shared" si="16"/>
        <v>99</v>
      </c>
      <c r="C798" s="440">
        <v>99</v>
      </c>
      <c r="D798" s="440"/>
      <c r="E798" s="440"/>
      <c r="F798" s="443"/>
    </row>
    <row r="799" spans="1:6" s="309" customFormat="1" ht="18.75" customHeight="1">
      <c r="A799" s="439" t="s">
        <v>649</v>
      </c>
      <c r="B799" s="440">
        <f t="shared" si="16"/>
        <v>0</v>
      </c>
      <c r="C799" s="440"/>
      <c r="D799" s="440"/>
      <c r="E799" s="440"/>
      <c r="F799" s="443"/>
    </row>
    <row r="800" spans="1:6" s="309" customFormat="1" ht="18.75" customHeight="1">
      <c r="A800" s="439" t="s">
        <v>650</v>
      </c>
      <c r="B800" s="440">
        <f t="shared" si="16"/>
        <v>0</v>
      </c>
      <c r="C800" s="440"/>
      <c r="D800" s="440"/>
      <c r="E800" s="440"/>
      <c r="F800" s="443"/>
    </row>
    <row r="801" spans="1:6" s="309" customFormat="1" ht="18.75" customHeight="1">
      <c r="A801" s="439" t="s">
        <v>651</v>
      </c>
      <c r="B801" s="440">
        <f t="shared" si="16"/>
        <v>0</v>
      </c>
      <c r="C801" s="440"/>
      <c r="D801" s="440"/>
      <c r="E801" s="440"/>
      <c r="F801" s="443"/>
    </row>
    <row r="802" spans="1:6" s="309" customFormat="1" ht="18.75" customHeight="1">
      <c r="A802" s="439" t="s">
        <v>652</v>
      </c>
      <c r="B802" s="440">
        <f t="shared" si="16"/>
        <v>0</v>
      </c>
      <c r="C802" s="440"/>
      <c r="D802" s="440"/>
      <c r="E802" s="440"/>
      <c r="F802" s="443"/>
    </row>
    <row r="803" spans="1:6" s="309" customFormat="1" ht="18.75" customHeight="1">
      <c r="A803" s="439" t="s">
        <v>653</v>
      </c>
      <c r="B803" s="440">
        <f t="shared" si="16"/>
        <v>0</v>
      </c>
      <c r="C803" s="440"/>
      <c r="D803" s="440"/>
      <c r="E803" s="440"/>
      <c r="F803" s="443"/>
    </row>
    <row r="804" spans="1:6" s="309" customFormat="1" ht="18.75" customHeight="1">
      <c r="A804" s="439" t="s">
        <v>654</v>
      </c>
      <c r="B804" s="440">
        <f t="shared" si="16"/>
        <v>324</v>
      </c>
      <c r="C804" s="440">
        <v>324</v>
      </c>
      <c r="D804" s="440"/>
      <c r="E804" s="440"/>
      <c r="F804" s="443"/>
    </row>
    <row r="805" spans="1:6" s="309" customFormat="1" ht="18.75" customHeight="1">
      <c r="A805" s="439" t="s">
        <v>655</v>
      </c>
      <c r="B805" s="440">
        <f t="shared" si="16"/>
        <v>100</v>
      </c>
      <c r="C805" s="440">
        <f>C806</f>
        <v>100</v>
      </c>
      <c r="D805" s="440"/>
      <c r="E805" s="440"/>
      <c r="F805" s="443"/>
    </row>
    <row r="806" spans="1:6" s="309" customFormat="1" ht="18.75" customHeight="1">
      <c r="A806" s="439" t="s">
        <v>656</v>
      </c>
      <c r="B806" s="440">
        <f t="shared" si="16"/>
        <v>100</v>
      </c>
      <c r="C806" s="440">
        <v>100</v>
      </c>
      <c r="D806" s="440"/>
      <c r="E806" s="440"/>
      <c r="F806" s="443"/>
    </row>
    <row r="807" spans="1:6" s="309" customFormat="1" ht="18.75" customHeight="1">
      <c r="A807" s="439" t="s">
        <v>657</v>
      </c>
      <c r="B807" s="440">
        <f t="shared" si="16"/>
        <v>145</v>
      </c>
      <c r="C807" s="440">
        <f>SUM(C808:C809)</f>
        <v>145</v>
      </c>
      <c r="D807" s="440">
        <f>SUM(D808:D809)</f>
        <v>0</v>
      </c>
      <c r="E807" s="440">
        <f>SUM(E808:E809)</f>
        <v>0</v>
      </c>
      <c r="F807" s="443"/>
    </row>
    <row r="808" spans="1:6" s="309" customFormat="1" ht="18.75" customHeight="1">
      <c r="A808" s="439" t="s">
        <v>658</v>
      </c>
      <c r="B808" s="440">
        <f t="shared" si="16"/>
        <v>0</v>
      </c>
      <c r="C808" s="440"/>
      <c r="D808" s="440"/>
      <c r="E808" s="440"/>
      <c r="F808" s="443"/>
    </row>
    <row r="809" spans="1:6" s="309" customFormat="1" ht="18.75" customHeight="1">
      <c r="A809" s="439" t="s">
        <v>659</v>
      </c>
      <c r="B809" s="440">
        <f t="shared" si="16"/>
        <v>145</v>
      </c>
      <c r="C809" s="440">
        <v>145</v>
      </c>
      <c r="D809" s="440"/>
      <c r="E809" s="440"/>
      <c r="F809" s="446"/>
    </row>
    <row r="810" spans="1:6" s="309" customFormat="1" ht="18.75" customHeight="1">
      <c r="A810" s="439" t="s">
        <v>660</v>
      </c>
      <c r="B810" s="440">
        <f t="shared" si="16"/>
        <v>1058</v>
      </c>
      <c r="C810" s="440">
        <f>C811</f>
        <v>1058</v>
      </c>
      <c r="D810" s="440">
        <f>D811</f>
        <v>0</v>
      </c>
      <c r="E810" s="440">
        <f>E811</f>
        <v>0</v>
      </c>
      <c r="F810" s="446"/>
    </row>
    <row r="811" spans="1:6" s="309" customFormat="1" ht="18.75" customHeight="1">
      <c r="A811" s="439" t="s">
        <v>661</v>
      </c>
      <c r="B811" s="440">
        <f t="shared" si="16"/>
        <v>1058</v>
      </c>
      <c r="C811" s="440">
        <v>1058</v>
      </c>
      <c r="D811" s="440"/>
      <c r="E811" s="440"/>
      <c r="F811" s="446"/>
    </row>
    <row r="812" spans="1:6" s="309" customFormat="1" ht="18.75" customHeight="1">
      <c r="A812" s="439" t="s">
        <v>662</v>
      </c>
      <c r="B812" s="440">
        <f t="shared" si="16"/>
        <v>0</v>
      </c>
      <c r="C812" s="440"/>
      <c r="D812" s="440"/>
      <c r="E812" s="440"/>
      <c r="F812" s="443"/>
    </row>
    <row r="813" spans="1:6" s="309" customFormat="1" ht="18.75" customHeight="1">
      <c r="A813" s="439" t="s">
        <v>663</v>
      </c>
      <c r="B813" s="440">
        <f t="shared" si="16"/>
        <v>0</v>
      </c>
      <c r="C813" s="440"/>
      <c r="D813" s="440"/>
      <c r="E813" s="440"/>
      <c r="F813" s="443"/>
    </row>
    <row r="814" spans="1:6" s="309" customFormat="1" ht="18.75" customHeight="1">
      <c r="A814" s="439" t="s">
        <v>664</v>
      </c>
      <c r="B814" s="440">
        <f t="shared" si="16"/>
        <v>222</v>
      </c>
      <c r="C814" s="440">
        <f>C815</f>
        <v>222</v>
      </c>
      <c r="D814" s="440"/>
      <c r="E814" s="440"/>
      <c r="F814" s="443"/>
    </row>
    <row r="815" spans="1:6" s="309" customFormat="1" ht="18.75" customHeight="1">
      <c r="A815" s="439" t="s">
        <v>665</v>
      </c>
      <c r="B815" s="440">
        <f t="shared" si="16"/>
        <v>222</v>
      </c>
      <c r="C815" s="440">
        <v>222</v>
      </c>
      <c r="D815" s="440"/>
      <c r="E815" s="440"/>
      <c r="F815" s="443"/>
    </row>
    <row r="816" spans="1:6" s="309" customFormat="1" ht="18.75" customHeight="1">
      <c r="A816" s="439" t="s">
        <v>666</v>
      </c>
      <c r="B816" s="440">
        <f t="shared" si="16"/>
        <v>23807</v>
      </c>
      <c r="C816" s="440">
        <f>C817+C843+C868+C894+C905+C916+C922+C929+C936+C938</f>
        <v>13817</v>
      </c>
      <c r="D816" s="440">
        <f>D817+D843+D868+D894+D905+D916+D922+D929+D936+D938</f>
        <v>9990</v>
      </c>
      <c r="E816" s="440">
        <f>E817+E843+E868+E894+E905+E916+E922+E929+E936+E938</f>
        <v>0</v>
      </c>
      <c r="F816" s="336"/>
    </row>
    <row r="817" spans="1:6" s="309" customFormat="1" ht="18.75" customHeight="1">
      <c r="A817" s="439" t="s">
        <v>667</v>
      </c>
      <c r="B817" s="440">
        <f t="shared" si="16"/>
        <v>5851</v>
      </c>
      <c r="C817" s="440">
        <f>SUM(C818:C842)</f>
        <v>3026</v>
      </c>
      <c r="D817" s="440">
        <f>SUM(D818:D842)</f>
        <v>2825</v>
      </c>
      <c r="E817" s="440">
        <f>SUM(E818:E842)</f>
        <v>0</v>
      </c>
      <c r="F817" s="447"/>
    </row>
    <row r="818" spans="1:6" s="309" customFormat="1" ht="18.75" customHeight="1">
      <c r="A818" s="439" t="s">
        <v>76</v>
      </c>
      <c r="B818" s="440">
        <f t="shared" si="16"/>
        <v>2311</v>
      </c>
      <c r="C818" s="440">
        <v>2311</v>
      </c>
      <c r="D818" s="440"/>
      <c r="E818" s="440"/>
      <c r="F818" s="446"/>
    </row>
    <row r="819" spans="1:6" s="309" customFormat="1" ht="18.75" customHeight="1">
      <c r="A819" s="439" t="s">
        <v>77</v>
      </c>
      <c r="B819" s="440">
        <f t="shared" si="16"/>
        <v>6</v>
      </c>
      <c r="C819" s="440">
        <v>6</v>
      </c>
      <c r="D819" s="440"/>
      <c r="E819" s="440"/>
      <c r="F819" s="446"/>
    </row>
    <row r="820" spans="1:6" s="309" customFormat="1" ht="18.75" customHeight="1">
      <c r="A820" s="439" t="s">
        <v>78</v>
      </c>
      <c r="B820" s="440">
        <f t="shared" si="16"/>
        <v>0</v>
      </c>
      <c r="C820" s="440"/>
      <c r="D820" s="440"/>
      <c r="E820" s="440"/>
      <c r="F820" s="447"/>
    </row>
    <row r="821" spans="1:6" s="347" customFormat="1" ht="18.75" customHeight="1">
      <c r="A821" s="439" t="s">
        <v>85</v>
      </c>
      <c r="B821" s="440">
        <f t="shared" si="16"/>
        <v>0</v>
      </c>
      <c r="C821" s="440"/>
      <c r="D821" s="440"/>
      <c r="E821" s="440"/>
      <c r="F821" s="448"/>
    </row>
    <row r="822" spans="1:6" s="309" customFormat="1" ht="18.75" customHeight="1">
      <c r="A822" s="439" t="s">
        <v>668</v>
      </c>
      <c r="B822" s="440">
        <f t="shared" si="16"/>
        <v>500</v>
      </c>
      <c r="C822" s="440">
        <v>500</v>
      </c>
      <c r="D822" s="440"/>
      <c r="E822" s="440"/>
      <c r="F822" s="446"/>
    </row>
    <row r="823" spans="1:6" s="309" customFormat="1" ht="18.75" customHeight="1">
      <c r="A823" s="439" t="s">
        <v>669</v>
      </c>
      <c r="B823" s="440">
        <f t="shared" si="16"/>
        <v>0</v>
      </c>
      <c r="C823" s="440"/>
      <c r="D823" s="440"/>
      <c r="E823" s="440"/>
      <c r="F823" s="446"/>
    </row>
    <row r="824" spans="1:6" s="309" customFormat="1" ht="18.75" customHeight="1">
      <c r="A824" s="439" t="s">
        <v>670</v>
      </c>
      <c r="B824" s="440">
        <f t="shared" si="16"/>
        <v>21</v>
      </c>
      <c r="C824" s="440">
        <v>21</v>
      </c>
      <c r="D824" s="440"/>
      <c r="E824" s="440"/>
      <c r="F824" s="446"/>
    </row>
    <row r="825" spans="1:6" s="309" customFormat="1" ht="18.75" customHeight="1">
      <c r="A825" s="439" t="s">
        <v>671</v>
      </c>
      <c r="B825" s="440">
        <f t="shared" si="16"/>
        <v>0</v>
      </c>
      <c r="C825" s="440"/>
      <c r="D825" s="440"/>
      <c r="E825" s="440"/>
      <c r="F825" s="446"/>
    </row>
    <row r="826" spans="1:6" s="309" customFormat="1" ht="18.75" customHeight="1">
      <c r="A826" s="439" t="s">
        <v>672</v>
      </c>
      <c r="B826" s="440">
        <f t="shared" si="16"/>
        <v>0</v>
      </c>
      <c r="C826" s="440"/>
      <c r="D826" s="440"/>
      <c r="E826" s="440"/>
      <c r="F826" s="446"/>
    </row>
    <row r="827" spans="1:6" s="309" customFormat="1" ht="18.75" customHeight="1">
      <c r="A827" s="439" t="s">
        <v>673</v>
      </c>
      <c r="B827" s="440">
        <f t="shared" si="16"/>
        <v>0</v>
      </c>
      <c r="C827" s="440"/>
      <c r="D827" s="440"/>
      <c r="E827" s="440"/>
      <c r="F827" s="446"/>
    </row>
    <row r="828" spans="1:6" s="309" customFormat="1" ht="18.75" customHeight="1">
      <c r="A828" s="439" t="s">
        <v>674</v>
      </c>
      <c r="B828" s="440">
        <f t="shared" si="16"/>
        <v>0</v>
      </c>
      <c r="C828" s="440"/>
      <c r="D828" s="440"/>
      <c r="E828" s="440"/>
      <c r="F828" s="446"/>
    </row>
    <row r="829" spans="1:6" s="347" customFormat="1" ht="18.75" customHeight="1">
      <c r="A829" s="439" t="s">
        <v>675</v>
      </c>
      <c r="B829" s="440">
        <f t="shared" si="16"/>
        <v>0</v>
      </c>
      <c r="C829" s="440"/>
      <c r="D829" s="440"/>
      <c r="E829" s="440"/>
      <c r="F829" s="449"/>
    </row>
    <row r="830" spans="1:6" s="309" customFormat="1" ht="18.75" customHeight="1">
      <c r="A830" s="439" t="s">
        <v>676</v>
      </c>
      <c r="B830" s="440">
        <f t="shared" si="16"/>
        <v>0</v>
      </c>
      <c r="C830" s="440"/>
      <c r="D830" s="440"/>
      <c r="E830" s="440"/>
      <c r="F830" s="446"/>
    </row>
    <row r="831" spans="1:6" s="309" customFormat="1" ht="18.75" customHeight="1">
      <c r="A831" s="439" t="s">
        <v>677</v>
      </c>
      <c r="B831" s="440">
        <f t="shared" si="16"/>
        <v>0</v>
      </c>
      <c r="C831" s="440"/>
      <c r="D831" s="440"/>
      <c r="E831" s="440"/>
      <c r="F831" s="446"/>
    </row>
    <row r="832" spans="1:6" ht="18.75" customHeight="1">
      <c r="A832" s="439" t="s">
        <v>678</v>
      </c>
      <c r="B832" s="440">
        <f t="shared" si="16"/>
        <v>0</v>
      </c>
      <c r="C832" s="440"/>
      <c r="D832" s="440"/>
      <c r="E832" s="440"/>
      <c r="F832" s="446"/>
    </row>
    <row r="833" spans="1:6" ht="18.75" customHeight="1">
      <c r="A833" s="439" t="s">
        <v>679</v>
      </c>
      <c r="B833" s="440">
        <f t="shared" si="16"/>
        <v>0</v>
      </c>
      <c r="C833" s="440"/>
      <c r="D833" s="440"/>
      <c r="E833" s="440"/>
      <c r="F833" s="446"/>
    </row>
    <row r="834" spans="1:6" ht="18.75" customHeight="1">
      <c r="A834" s="439" t="s">
        <v>680</v>
      </c>
      <c r="B834" s="440">
        <f t="shared" si="16"/>
        <v>0</v>
      </c>
      <c r="C834" s="440"/>
      <c r="D834" s="440"/>
      <c r="E834" s="440"/>
      <c r="F834" s="446"/>
    </row>
    <row r="835" spans="1:6" ht="18.75" customHeight="1">
      <c r="A835" s="439" t="s">
        <v>681</v>
      </c>
      <c r="B835" s="440">
        <f t="shared" si="16"/>
        <v>0</v>
      </c>
      <c r="C835" s="440"/>
      <c r="D835" s="440"/>
      <c r="E835" s="440"/>
      <c r="F835" s="446"/>
    </row>
    <row r="836" spans="1:6" ht="18.75" customHeight="1">
      <c r="A836" s="439" t="s">
        <v>682</v>
      </c>
      <c r="B836" s="440">
        <f t="shared" si="16"/>
        <v>0</v>
      </c>
      <c r="C836" s="440"/>
      <c r="D836" s="440"/>
      <c r="E836" s="440"/>
      <c r="F836" s="446"/>
    </row>
    <row r="837" spans="1:6" ht="18.75" customHeight="1">
      <c r="A837" s="439" t="s">
        <v>683</v>
      </c>
      <c r="B837" s="440">
        <f t="shared" si="16"/>
        <v>0</v>
      </c>
      <c r="C837" s="440"/>
      <c r="D837" s="440"/>
      <c r="E837" s="440"/>
      <c r="F837" s="446"/>
    </row>
    <row r="838" spans="1:6" ht="18.75" customHeight="1">
      <c r="A838" s="439" t="s">
        <v>684</v>
      </c>
      <c r="B838" s="440">
        <f t="shared" si="16"/>
        <v>50</v>
      </c>
      <c r="C838" s="440"/>
      <c r="D838" s="440">
        <v>50</v>
      </c>
      <c r="E838" s="440"/>
      <c r="F838" s="446"/>
    </row>
    <row r="839" spans="1:6" s="347" customFormat="1" ht="18.75" customHeight="1">
      <c r="A839" s="439" t="s">
        <v>685</v>
      </c>
      <c r="B839" s="440">
        <f t="shared" si="16"/>
        <v>0</v>
      </c>
      <c r="C839" s="440"/>
      <c r="D839" s="440"/>
      <c r="E839" s="440"/>
      <c r="F839" s="448"/>
    </row>
    <row r="840" spans="1:6" ht="18.75" customHeight="1">
      <c r="A840" s="439" t="s">
        <v>686</v>
      </c>
      <c r="B840" s="440">
        <f t="shared" si="16"/>
        <v>0</v>
      </c>
      <c r="C840" s="440"/>
      <c r="D840" s="440"/>
      <c r="E840" s="440"/>
      <c r="F840" s="446"/>
    </row>
    <row r="841" spans="1:6" ht="18.75" customHeight="1">
      <c r="A841" s="439" t="s">
        <v>1287</v>
      </c>
      <c r="B841" s="440">
        <f t="shared" si="16"/>
        <v>2702</v>
      </c>
      <c r="C841" s="440"/>
      <c r="D841" s="440">
        <v>2702</v>
      </c>
      <c r="E841" s="440"/>
      <c r="F841" s="446"/>
    </row>
    <row r="842" spans="1:6" ht="18.75" customHeight="1">
      <c r="A842" s="439" t="s">
        <v>687</v>
      </c>
      <c r="B842" s="440">
        <f t="shared" si="16"/>
        <v>261</v>
      </c>
      <c r="C842" s="440">
        <v>188</v>
      </c>
      <c r="D842" s="440">
        <v>73</v>
      </c>
      <c r="E842" s="440"/>
      <c r="F842" s="446"/>
    </row>
    <row r="843" spans="1:6" ht="18.75" customHeight="1">
      <c r="A843" s="439" t="s">
        <v>688</v>
      </c>
      <c r="B843" s="440">
        <f t="shared" si="16"/>
        <v>693</v>
      </c>
      <c r="C843" s="440">
        <f>SUM(C844:C867)</f>
        <v>693</v>
      </c>
      <c r="D843" s="440">
        <f>SUM(D844:D867)</f>
        <v>0</v>
      </c>
      <c r="E843" s="440">
        <f>SUM(E844:E867)</f>
        <v>0</v>
      </c>
      <c r="F843" s="446"/>
    </row>
    <row r="844" spans="1:6" ht="18.75" customHeight="1">
      <c r="A844" s="439" t="s">
        <v>76</v>
      </c>
      <c r="B844" s="440">
        <f>SUM(C844:E844)</f>
        <v>632</v>
      </c>
      <c r="C844" s="440">
        <v>632</v>
      </c>
      <c r="D844" s="440"/>
      <c r="E844" s="440"/>
      <c r="F844" s="446"/>
    </row>
    <row r="845" spans="1:6" ht="18.75" customHeight="1">
      <c r="A845" s="439" t="s">
        <v>77</v>
      </c>
      <c r="B845" s="440">
        <f aca="true" t="shared" si="17" ref="B845:B908">SUM(C845:E845)</f>
        <v>1</v>
      </c>
      <c r="C845" s="440">
        <v>1</v>
      </c>
      <c r="D845" s="440"/>
      <c r="E845" s="440"/>
      <c r="F845" s="446"/>
    </row>
    <row r="846" spans="1:6" ht="18.75" customHeight="1">
      <c r="A846" s="439" t="s">
        <v>78</v>
      </c>
      <c r="B846" s="440">
        <f t="shared" si="17"/>
        <v>0</v>
      </c>
      <c r="C846" s="440"/>
      <c r="D846" s="440"/>
      <c r="E846" s="440"/>
      <c r="F846" s="446"/>
    </row>
    <row r="847" spans="1:6" ht="18.75" customHeight="1">
      <c r="A847" s="439" t="s">
        <v>689</v>
      </c>
      <c r="B847" s="440">
        <f t="shared" si="17"/>
        <v>0</v>
      </c>
      <c r="C847" s="440"/>
      <c r="D847" s="440"/>
      <c r="E847" s="440"/>
      <c r="F847" s="446"/>
    </row>
    <row r="848" spans="1:6" s="347" customFormat="1" ht="18.75" customHeight="1">
      <c r="A848" s="450" t="s">
        <v>690</v>
      </c>
      <c r="B848" s="440">
        <f t="shared" si="17"/>
        <v>0</v>
      </c>
      <c r="C848" s="440"/>
      <c r="D848" s="440"/>
      <c r="E848" s="440"/>
      <c r="F848" s="449"/>
    </row>
    <row r="849" spans="1:6" ht="18.75" customHeight="1">
      <c r="A849" s="439" t="s">
        <v>691</v>
      </c>
      <c r="B849" s="440">
        <f t="shared" si="17"/>
        <v>0</v>
      </c>
      <c r="C849" s="440"/>
      <c r="D849" s="440"/>
      <c r="E849" s="440"/>
      <c r="F849" s="451"/>
    </row>
    <row r="850" spans="1:6" ht="18.75" customHeight="1">
      <c r="A850" s="439" t="s">
        <v>692</v>
      </c>
      <c r="B850" s="440">
        <f t="shared" si="17"/>
        <v>0</v>
      </c>
      <c r="C850" s="440"/>
      <c r="D850" s="440"/>
      <c r="E850" s="440"/>
      <c r="F850" s="451"/>
    </row>
    <row r="851" spans="1:6" ht="18.75" customHeight="1">
      <c r="A851" s="439" t="s">
        <v>693</v>
      </c>
      <c r="B851" s="440">
        <f t="shared" si="17"/>
        <v>0</v>
      </c>
      <c r="C851" s="440"/>
      <c r="D851" s="440"/>
      <c r="E851" s="440"/>
      <c r="F851" s="451"/>
    </row>
    <row r="852" spans="1:6" ht="18.75" customHeight="1">
      <c r="A852" s="439" t="s">
        <v>694</v>
      </c>
      <c r="B852" s="440">
        <f t="shared" si="17"/>
        <v>0</v>
      </c>
      <c r="C852" s="440"/>
      <c r="D852" s="440"/>
      <c r="E852" s="440"/>
      <c r="F852" s="451"/>
    </row>
    <row r="853" spans="1:6" ht="18.75" customHeight="1">
      <c r="A853" s="439" t="s">
        <v>695</v>
      </c>
      <c r="B853" s="440">
        <f t="shared" si="17"/>
        <v>0</v>
      </c>
      <c r="C853" s="440"/>
      <c r="D853" s="440"/>
      <c r="E853" s="440"/>
      <c r="F853" s="451"/>
    </row>
    <row r="854" spans="1:6" ht="18.75" customHeight="1">
      <c r="A854" s="439" t="s">
        <v>696</v>
      </c>
      <c r="B854" s="440">
        <f t="shared" si="17"/>
        <v>0</v>
      </c>
      <c r="C854" s="440"/>
      <c r="D854" s="440"/>
      <c r="E854" s="440"/>
      <c r="F854" s="451"/>
    </row>
    <row r="855" spans="1:6" ht="18.75" customHeight="1">
      <c r="A855" s="439" t="s">
        <v>697</v>
      </c>
      <c r="B855" s="440">
        <f t="shared" si="17"/>
        <v>0</v>
      </c>
      <c r="C855" s="440"/>
      <c r="D855" s="440"/>
      <c r="E855" s="440"/>
      <c r="F855" s="451"/>
    </row>
    <row r="856" spans="1:6" ht="18.75" customHeight="1">
      <c r="A856" s="439" t="s">
        <v>698</v>
      </c>
      <c r="B856" s="440">
        <f t="shared" si="17"/>
        <v>0</v>
      </c>
      <c r="C856" s="440"/>
      <c r="D856" s="440"/>
      <c r="E856" s="440"/>
      <c r="F856" s="451"/>
    </row>
    <row r="857" spans="1:6" ht="18.75" customHeight="1">
      <c r="A857" s="439" t="s">
        <v>699</v>
      </c>
      <c r="B857" s="440">
        <f t="shared" si="17"/>
        <v>0</v>
      </c>
      <c r="C857" s="440"/>
      <c r="D857" s="440"/>
      <c r="E857" s="440"/>
      <c r="F857" s="336"/>
    </row>
    <row r="858" spans="1:6" ht="18.75" customHeight="1">
      <c r="A858" s="439" t="s">
        <v>700</v>
      </c>
      <c r="B858" s="440">
        <f t="shared" si="17"/>
        <v>0</v>
      </c>
      <c r="C858" s="440"/>
      <c r="D858" s="440"/>
      <c r="E858" s="440"/>
      <c r="F858" s="336"/>
    </row>
    <row r="859" spans="1:6" ht="18.75" customHeight="1">
      <c r="A859" s="439" t="s">
        <v>701</v>
      </c>
      <c r="B859" s="440">
        <f t="shared" si="17"/>
        <v>0</v>
      </c>
      <c r="C859" s="440"/>
      <c r="D859" s="440"/>
      <c r="E859" s="440"/>
      <c r="F859" s="336"/>
    </row>
    <row r="860" spans="1:6" ht="18.75" customHeight="1">
      <c r="A860" s="439" t="s">
        <v>702</v>
      </c>
      <c r="B860" s="440">
        <f t="shared" si="17"/>
        <v>0</v>
      </c>
      <c r="C860" s="440"/>
      <c r="D860" s="440"/>
      <c r="E860" s="440"/>
      <c r="F860" s="336"/>
    </row>
    <row r="861" spans="1:6" ht="18.75" customHeight="1">
      <c r="A861" s="439" t="s">
        <v>703</v>
      </c>
      <c r="B861" s="440">
        <f t="shared" si="17"/>
        <v>0</v>
      </c>
      <c r="C861" s="440"/>
      <c r="D861" s="440"/>
      <c r="E861" s="440"/>
      <c r="F861" s="336"/>
    </row>
    <row r="862" spans="1:6" ht="18.75" customHeight="1">
      <c r="A862" s="439" t="s">
        <v>704</v>
      </c>
      <c r="B862" s="440">
        <f t="shared" si="17"/>
        <v>0</v>
      </c>
      <c r="C862" s="440"/>
      <c r="D862" s="440"/>
      <c r="E862" s="440"/>
      <c r="F862" s="336"/>
    </row>
    <row r="863" spans="1:6" ht="18.75" customHeight="1">
      <c r="A863" s="439" t="s">
        <v>705</v>
      </c>
      <c r="B863" s="440">
        <f t="shared" si="17"/>
        <v>60</v>
      </c>
      <c r="C863" s="440">
        <v>60</v>
      </c>
      <c r="D863" s="440"/>
      <c r="E863" s="440"/>
      <c r="F863" s="336"/>
    </row>
    <row r="864" spans="1:6" ht="18.75" customHeight="1">
      <c r="A864" s="439" t="s">
        <v>706</v>
      </c>
      <c r="B864" s="440">
        <f t="shared" si="17"/>
        <v>0</v>
      </c>
      <c r="C864" s="440"/>
      <c r="D864" s="440"/>
      <c r="E864" s="440"/>
      <c r="F864" s="336"/>
    </row>
    <row r="865" spans="1:6" ht="18.75" customHeight="1">
      <c r="A865" s="439" t="s">
        <v>707</v>
      </c>
      <c r="B865" s="440">
        <f t="shared" si="17"/>
        <v>0</v>
      </c>
      <c r="C865" s="440"/>
      <c r="D865" s="440"/>
      <c r="E865" s="440"/>
      <c r="F865" s="336"/>
    </row>
    <row r="866" spans="1:6" ht="18.75" customHeight="1">
      <c r="A866" s="439" t="s">
        <v>708</v>
      </c>
      <c r="B866" s="440">
        <f t="shared" si="17"/>
        <v>0</v>
      </c>
      <c r="C866" s="440"/>
      <c r="D866" s="440"/>
      <c r="E866" s="440"/>
      <c r="F866" s="336"/>
    </row>
    <row r="867" spans="1:6" ht="18.75" customHeight="1">
      <c r="A867" s="439" t="s">
        <v>709</v>
      </c>
      <c r="B867" s="440">
        <f t="shared" si="17"/>
        <v>0</v>
      </c>
      <c r="C867" s="440"/>
      <c r="D867" s="440"/>
      <c r="E867" s="440"/>
      <c r="F867" s="336"/>
    </row>
    <row r="868" spans="1:6" ht="18.75" customHeight="1">
      <c r="A868" s="439" t="s">
        <v>710</v>
      </c>
      <c r="B868" s="440">
        <f t="shared" si="17"/>
        <v>4164</v>
      </c>
      <c r="C868" s="440">
        <f>SUM(C869:C893)</f>
        <v>2073</v>
      </c>
      <c r="D868" s="440">
        <f>SUM(D869:D893)</f>
        <v>2091</v>
      </c>
      <c r="E868" s="440">
        <f>SUM(E869:E893)</f>
        <v>0</v>
      </c>
      <c r="F868" s="336"/>
    </row>
    <row r="869" spans="1:6" ht="18.75" customHeight="1">
      <c r="A869" s="439" t="s">
        <v>76</v>
      </c>
      <c r="B869" s="440">
        <f t="shared" si="17"/>
        <v>680</v>
      </c>
      <c r="C869" s="440">
        <v>680</v>
      </c>
      <c r="D869" s="440"/>
      <c r="E869" s="440"/>
      <c r="F869" s="336"/>
    </row>
    <row r="870" spans="1:6" ht="18.75" customHeight="1">
      <c r="A870" s="439" t="s">
        <v>77</v>
      </c>
      <c r="B870" s="440">
        <f t="shared" si="17"/>
        <v>11</v>
      </c>
      <c r="C870" s="440">
        <v>11</v>
      </c>
      <c r="D870" s="440"/>
      <c r="E870" s="440"/>
      <c r="F870" s="336"/>
    </row>
    <row r="871" spans="1:6" ht="18.75" customHeight="1">
      <c r="A871" s="439" t="s">
        <v>78</v>
      </c>
      <c r="B871" s="440">
        <f t="shared" si="17"/>
        <v>0</v>
      </c>
      <c r="C871" s="440"/>
      <c r="D871" s="440"/>
      <c r="E871" s="440"/>
      <c r="F871" s="336"/>
    </row>
    <row r="872" spans="1:6" ht="18.75" customHeight="1">
      <c r="A872" s="439" t="s">
        <v>711</v>
      </c>
      <c r="B872" s="440">
        <f t="shared" si="17"/>
        <v>0</v>
      </c>
      <c r="C872" s="440"/>
      <c r="D872" s="440"/>
      <c r="E872" s="440"/>
      <c r="F872" s="336"/>
    </row>
    <row r="873" spans="1:6" ht="18.75" customHeight="1">
      <c r="A873" s="439" t="s">
        <v>712</v>
      </c>
      <c r="B873" s="440">
        <f t="shared" si="17"/>
        <v>0</v>
      </c>
      <c r="C873" s="440"/>
      <c r="D873" s="440"/>
      <c r="E873" s="440"/>
      <c r="F873" s="336"/>
    </row>
    <row r="874" spans="1:6" ht="18.75" customHeight="1">
      <c r="A874" s="439" t="s">
        <v>713</v>
      </c>
      <c r="B874" s="440">
        <f t="shared" si="17"/>
        <v>0</v>
      </c>
      <c r="C874" s="440"/>
      <c r="D874" s="440"/>
      <c r="E874" s="440"/>
      <c r="F874" s="336"/>
    </row>
    <row r="875" spans="1:6" ht="18.75" customHeight="1">
      <c r="A875" s="439" t="s">
        <v>714</v>
      </c>
      <c r="B875" s="440">
        <f t="shared" si="17"/>
        <v>0</v>
      </c>
      <c r="C875" s="440"/>
      <c r="D875" s="440"/>
      <c r="E875" s="440"/>
      <c r="F875" s="336"/>
    </row>
    <row r="876" spans="1:6" ht="18.75" customHeight="1">
      <c r="A876" s="439" t="s">
        <v>715</v>
      </c>
      <c r="B876" s="440">
        <f t="shared" si="17"/>
        <v>0</v>
      </c>
      <c r="C876" s="440"/>
      <c r="D876" s="440"/>
      <c r="E876" s="440"/>
      <c r="F876" s="336"/>
    </row>
    <row r="877" spans="1:6" ht="18.75" customHeight="1">
      <c r="A877" s="439" t="s">
        <v>716</v>
      </c>
      <c r="B877" s="440">
        <f t="shared" si="17"/>
        <v>0</v>
      </c>
      <c r="C877" s="440"/>
      <c r="D877" s="440"/>
      <c r="E877" s="440"/>
      <c r="F877" s="336"/>
    </row>
    <row r="878" spans="1:6" ht="18.75" customHeight="1">
      <c r="A878" s="439" t="s">
        <v>717</v>
      </c>
      <c r="B878" s="440">
        <f t="shared" si="17"/>
        <v>0</v>
      </c>
      <c r="C878" s="440"/>
      <c r="D878" s="440"/>
      <c r="E878" s="440"/>
      <c r="F878" s="336"/>
    </row>
    <row r="879" spans="1:6" ht="18.75" customHeight="1">
      <c r="A879" s="439" t="s">
        <v>718</v>
      </c>
      <c r="B879" s="440">
        <f t="shared" si="17"/>
        <v>0</v>
      </c>
      <c r="C879" s="440"/>
      <c r="D879" s="440"/>
      <c r="E879" s="440"/>
      <c r="F879" s="336"/>
    </row>
    <row r="880" spans="1:6" ht="18.75" customHeight="1">
      <c r="A880" s="439" t="s">
        <v>719</v>
      </c>
      <c r="B880" s="440">
        <f t="shared" si="17"/>
        <v>0</v>
      </c>
      <c r="C880" s="440"/>
      <c r="D880" s="440"/>
      <c r="E880" s="440"/>
      <c r="F880" s="336"/>
    </row>
    <row r="881" spans="1:6" ht="18.75" customHeight="1">
      <c r="A881" s="439" t="s">
        <v>720</v>
      </c>
      <c r="B881" s="440">
        <f t="shared" si="17"/>
        <v>0</v>
      </c>
      <c r="C881" s="440"/>
      <c r="D881" s="440"/>
      <c r="E881" s="440"/>
      <c r="F881" s="336"/>
    </row>
    <row r="882" spans="1:6" ht="18.75" customHeight="1">
      <c r="A882" s="439" t="s">
        <v>721</v>
      </c>
      <c r="B882" s="440">
        <f t="shared" si="17"/>
        <v>0</v>
      </c>
      <c r="C882" s="440"/>
      <c r="D882" s="440"/>
      <c r="E882" s="440"/>
      <c r="F882" s="336"/>
    </row>
    <row r="883" spans="1:6" ht="18.75" customHeight="1">
      <c r="A883" s="439" t="s">
        <v>722</v>
      </c>
      <c r="B883" s="440">
        <f t="shared" si="17"/>
        <v>0</v>
      </c>
      <c r="C883" s="440"/>
      <c r="D883" s="440"/>
      <c r="E883" s="440"/>
      <c r="F883" s="336"/>
    </row>
    <row r="884" spans="1:6" ht="18.75" customHeight="1">
      <c r="A884" s="439" t="s">
        <v>723</v>
      </c>
      <c r="B884" s="440">
        <f t="shared" si="17"/>
        <v>0</v>
      </c>
      <c r="C884" s="440"/>
      <c r="D884" s="440"/>
      <c r="E884" s="440"/>
      <c r="F884" s="336"/>
    </row>
    <row r="885" spans="1:6" ht="18.75" customHeight="1">
      <c r="A885" s="439" t="s">
        <v>724</v>
      </c>
      <c r="B885" s="440">
        <f t="shared" si="17"/>
        <v>0</v>
      </c>
      <c r="C885" s="440"/>
      <c r="D885" s="440"/>
      <c r="E885" s="440"/>
      <c r="F885" s="336"/>
    </row>
    <row r="886" spans="1:6" ht="18.75" customHeight="1">
      <c r="A886" s="439" t="s">
        <v>725</v>
      </c>
      <c r="B886" s="440">
        <f t="shared" si="17"/>
        <v>0</v>
      </c>
      <c r="C886" s="440"/>
      <c r="D886" s="440"/>
      <c r="E886" s="440"/>
      <c r="F886" s="336"/>
    </row>
    <row r="887" spans="1:6" ht="18.75" customHeight="1">
      <c r="A887" s="439" t="s">
        <v>726</v>
      </c>
      <c r="B887" s="440">
        <f t="shared" si="17"/>
        <v>0</v>
      </c>
      <c r="C887" s="440"/>
      <c r="D887" s="440"/>
      <c r="E887" s="440"/>
      <c r="F887" s="336"/>
    </row>
    <row r="888" spans="1:6" ht="18.75" customHeight="1">
      <c r="A888" s="439" t="s">
        <v>727</v>
      </c>
      <c r="B888" s="440">
        <f t="shared" si="17"/>
        <v>30</v>
      </c>
      <c r="C888" s="440"/>
      <c r="D888" s="440">
        <v>30</v>
      </c>
      <c r="E888" s="440"/>
      <c r="F888" s="336"/>
    </row>
    <row r="889" spans="1:6" ht="18.75" customHeight="1">
      <c r="A889" s="439" t="s">
        <v>728</v>
      </c>
      <c r="B889" s="440">
        <f t="shared" si="17"/>
        <v>0</v>
      </c>
      <c r="C889" s="440"/>
      <c r="D889" s="440"/>
      <c r="E889" s="440"/>
      <c r="F889" s="336"/>
    </row>
    <row r="890" spans="1:6" ht="18.75" customHeight="1">
      <c r="A890" s="439" t="s">
        <v>701</v>
      </c>
      <c r="B890" s="440">
        <f t="shared" si="17"/>
        <v>0</v>
      </c>
      <c r="C890" s="440"/>
      <c r="D890" s="440"/>
      <c r="E890" s="440"/>
      <c r="F890" s="336"/>
    </row>
    <row r="891" spans="1:6" ht="18.75" customHeight="1">
      <c r="A891" s="439" t="s">
        <v>729</v>
      </c>
      <c r="B891" s="440">
        <f t="shared" si="17"/>
        <v>0</v>
      </c>
      <c r="C891" s="440"/>
      <c r="D891" s="440"/>
      <c r="E891" s="440"/>
      <c r="F891" s="336"/>
    </row>
    <row r="892" spans="1:6" ht="18.75" customHeight="1">
      <c r="A892" s="439" t="s">
        <v>730</v>
      </c>
      <c r="B892" s="440">
        <f t="shared" si="17"/>
        <v>0</v>
      </c>
      <c r="C892" s="440"/>
      <c r="D892" s="440"/>
      <c r="E892" s="440"/>
      <c r="F892" s="336"/>
    </row>
    <row r="893" spans="1:6" ht="18.75" customHeight="1">
      <c r="A893" s="439" t="s">
        <v>731</v>
      </c>
      <c r="B893" s="440">
        <f t="shared" si="17"/>
        <v>3443</v>
      </c>
      <c r="C893" s="440">
        <v>1382</v>
      </c>
      <c r="D893" s="440">
        <v>2061</v>
      </c>
      <c r="E893" s="440"/>
      <c r="F893" s="336"/>
    </row>
    <row r="894" spans="1:6" ht="18.75" customHeight="1">
      <c r="A894" s="439" t="s">
        <v>732</v>
      </c>
      <c r="B894" s="440">
        <f t="shared" si="17"/>
        <v>0</v>
      </c>
      <c r="C894" s="440"/>
      <c r="D894" s="440"/>
      <c r="E894" s="440"/>
      <c r="F894" s="336"/>
    </row>
    <row r="895" spans="1:6" ht="18.75" customHeight="1">
      <c r="A895" s="439" t="s">
        <v>76</v>
      </c>
      <c r="B895" s="440">
        <f t="shared" si="17"/>
        <v>0</v>
      </c>
      <c r="C895" s="440"/>
      <c r="D895" s="440"/>
      <c r="E895" s="440"/>
      <c r="F895" s="336"/>
    </row>
    <row r="896" spans="1:6" ht="18.75" customHeight="1">
      <c r="A896" s="439" t="s">
        <v>77</v>
      </c>
      <c r="B896" s="440">
        <f t="shared" si="17"/>
        <v>0</v>
      </c>
      <c r="C896" s="440"/>
      <c r="D896" s="440"/>
      <c r="E896" s="440"/>
      <c r="F896" s="336"/>
    </row>
    <row r="897" spans="1:6" ht="18.75" customHeight="1">
      <c r="A897" s="439" t="s">
        <v>78</v>
      </c>
      <c r="B897" s="440">
        <f t="shared" si="17"/>
        <v>0</v>
      </c>
      <c r="C897" s="440"/>
      <c r="D897" s="440"/>
      <c r="E897" s="440"/>
      <c r="F897" s="336"/>
    </row>
    <row r="898" spans="1:6" ht="18.75" customHeight="1">
      <c r="A898" s="439" t="s">
        <v>1288</v>
      </c>
      <c r="B898" s="440">
        <f t="shared" si="17"/>
        <v>0</v>
      </c>
      <c r="C898" s="440"/>
      <c r="D898" s="440"/>
      <c r="E898" s="440"/>
      <c r="F898" s="336"/>
    </row>
    <row r="899" spans="1:6" ht="18.75" customHeight="1">
      <c r="A899" s="439" t="s">
        <v>1289</v>
      </c>
      <c r="B899" s="440">
        <f t="shared" si="17"/>
        <v>0</v>
      </c>
      <c r="C899" s="440"/>
      <c r="D899" s="440"/>
      <c r="E899" s="440"/>
      <c r="F899" s="336"/>
    </row>
    <row r="900" spans="1:6" ht="18.75" customHeight="1">
      <c r="A900" s="439" t="s">
        <v>1290</v>
      </c>
      <c r="B900" s="440">
        <f t="shared" si="17"/>
        <v>0</v>
      </c>
      <c r="C900" s="440"/>
      <c r="D900" s="440"/>
      <c r="E900" s="440"/>
      <c r="F900" s="336"/>
    </row>
    <row r="901" spans="1:6" ht="18.75" customHeight="1">
      <c r="A901" s="439" t="s">
        <v>1291</v>
      </c>
      <c r="B901" s="440">
        <f t="shared" si="17"/>
        <v>0</v>
      </c>
      <c r="C901" s="440"/>
      <c r="D901" s="440"/>
      <c r="E901" s="440"/>
      <c r="F901" s="336"/>
    </row>
    <row r="902" spans="1:6" ht="18.75" customHeight="1">
      <c r="A902" s="439" t="s">
        <v>1292</v>
      </c>
      <c r="B902" s="440">
        <f t="shared" si="17"/>
        <v>0</v>
      </c>
      <c r="C902" s="440"/>
      <c r="D902" s="440"/>
      <c r="E902" s="440"/>
      <c r="F902" s="336"/>
    </row>
    <row r="903" spans="1:6" ht="18.75" customHeight="1">
      <c r="A903" s="439" t="s">
        <v>1293</v>
      </c>
      <c r="B903" s="440">
        <f t="shared" si="17"/>
        <v>0</v>
      </c>
      <c r="C903" s="440"/>
      <c r="D903" s="440"/>
      <c r="E903" s="440"/>
      <c r="F903" s="336"/>
    </row>
    <row r="904" spans="1:6" ht="18.75" customHeight="1">
      <c r="A904" s="439" t="s">
        <v>733</v>
      </c>
      <c r="B904" s="440">
        <f t="shared" si="17"/>
        <v>0</v>
      </c>
      <c r="C904" s="440"/>
      <c r="D904" s="440"/>
      <c r="E904" s="440"/>
      <c r="F904" s="336"/>
    </row>
    <row r="905" spans="1:6" ht="18.75" customHeight="1">
      <c r="A905" s="439" t="s">
        <v>734</v>
      </c>
      <c r="B905" s="440">
        <f t="shared" si="17"/>
        <v>8285</v>
      </c>
      <c r="C905" s="440">
        <f>SUM(C906:C915)</f>
        <v>3947</v>
      </c>
      <c r="D905" s="440">
        <f>SUM(D906:D915)</f>
        <v>4338</v>
      </c>
      <c r="E905" s="440">
        <f>SUM(E906:E915)</f>
        <v>0</v>
      </c>
      <c r="F905" s="336"/>
    </row>
    <row r="906" spans="1:6" ht="18.75" customHeight="1">
      <c r="A906" s="439" t="s">
        <v>76</v>
      </c>
      <c r="B906" s="440">
        <f t="shared" si="17"/>
        <v>348</v>
      </c>
      <c r="C906" s="440">
        <v>348</v>
      </c>
      <c r="D906" s="440"/>
      <c r="E906" s="440"/>
      <c r="F906" s="336"/>
    </row>
    <row r="907" spans="1:6" ht="18.75" customHeight="1">
      <c r="A907" s="439" t="s">
        <v>77</v>
      </c>
      <c r="B907" s="440">
        <f t="shared" si="17"/>
        <v>15</v>
      </c>
      <c r="C907" s="440">
        <v>15</v>
      </c>
      <c r="D907" s="440"/>
      <c r="E907" s="440"/>
      <c r="F907" s="336"/>
    </row>
    <row r="908" spans="1:6" ht="18.75" customHeight="1">
      <c r="A908" s="439" t="s">
        <v>78</v>
      </c>
      <c r="B908" s="440">
        <f t="shared" si="17"/>
        <v>0</v>
      </c>
      <c r="C908" s="440"/>
      <c r="D908" s="440"/>
      <c r="E908" s="440"/>
      <c r="F908" s="336"/>
    </row>
    <row r="909" spans="1:6" ht="18.75" customHeight="1">
      <c r="A909" s="439" t="s">
        <v>735</v>
      </c>
      <c r="B909" s="440">
        <f aca="true" t="shared" si="18" ref="B909:B972">SUM(C909:E909)</f>
        <v>0</v>
      </c>
      <c r="C909" s="440"/>
      <c r="D909" s="440"/>
      <c r="E909" s="440"/>
      <c r="F909" s="336"/>
    </row>
    <row r="910" spans="1:6" ht="18.75" customHeight="1">
      <c r="A910" s="439" t="s">
        <v>736</v>
      </c>
      <c r="B910" s="440">
        <f t="shared" si="18"/>
        <v>0</v>
      </c>
      <c r="C910" s="440"/>
      <c r="D910" s="440"/>
      <c r="E910" s="440"/>
      <c r="F910" s="336"/>
    </row>
    <row r="911" spans="1:6" ht="18.75" customHeight="1">
      <c r="A911" s="439" t="s">
        <v>737</v>
      </c>
      <c r="B911" s="440">
        <f t="shared" si="18"/>
        <v>0</v>
      </c>
      <c r="C911" s="440"/>
      <c r="D911" s="440"/>
      <c r="E911" s="440"/>
      <c r="F911" s="336"/>
    </row>
    <row r="912" spans="1:6" ht="18.75" customHeight="1">
      <c r="A912" s="439" t="s">
        <v>738</v>
      </c>
      <c r="B912" s="440">
        <f t="shared" si="18"/>
        <v>0</v>
      </c>
      <c r="C912" s="440"/>
      <c r="D912" s="440"/>
      <c r="E912" s="440"/>
      <c r="F912" s="336"/>
    </row>
    <row r="913" spans="1:6" ht="18.75" customHeight="1">
      <c r="A913" s="439" t="s">
        <v>739</v>
      </c>
      <c r="B913" s="440">
        <f t="shared" si="18"/>
        <v>0</v>
      </c>
      <c r="C913" s="440"/>
      <c r="D913" s="440"/>
      <c r="E913" s="440"/>
      <c r="F913" s="336"/>
    </row>
    <row r="914" spans="1:6" ht="18.75" customHeight="1">
      <c r="A914" s="439" t="s">
        <v>740</v>
      </c>
      <c r="B914" s="440">
        <f t="shared" si="18"/>
        <v>0</v>
      </c>
      <c r="C914" s="440"/>
      <c r="D914" s="440"/>
      <c r="E914" s="440"/>
      <c r="F914" s="336"/>
    </row>
    <row r="915" spans="1:6" ht="18.75" customHeight="1">
      <c r="A915" s="439" t="s">
        <v>741</v>
      </c>
      <c r="B915" s="440">
        <f t="shared" si="18"/>
        <v>7922</v>
      </c>
      <c r="C915" s="440">
        <v>3584</v>
      </c>
      <c r="D915" s="440">
        <v>4338</v>
      </c>
      <c r="E915" s="440"/>
      <c r="F915" s="336"/>
    </row>
    <row r="916" spans="1:6" ht="18.75" customHeight="1">
      <c r="A916" s="439" t="s">
        <v>742</v>
      </c>
      <c r="B916" s="440">
        <f t="shared" si="18"/>
        <v>0</v>
      </c>
      <c r="C916" s="440"/>
      <c r="D916" s="440"/>
      <c r="E916" s="440"/>
      <c r="F916" s="336"/>
    </row>
    <row r="917" spans="1:6" ht="18.75" customHeight="1">
      <c r="A917" s="439" t="s">
        <v>324</v>
      </c>
      <c r="B917" s="440">
        <f t="shared" si="18"/>
        <v>0</v>
      </c>
      <c r="C917" s="440"/>
      <c r="D917" s="440"/>
      <c r="E917" s="440"/>
      <c r="F917" s="336"/>
    </row>
    <row r="918" spans="1:6" ht="18.75" customHeight="1">
      <c r="A918" s="439" t="s">
        <v>743</v>
      </c>
      <c r="B918" s="440">
        <f t="shared" si="18"/>
        <v>0</v>
      </c>
      <c r="C918" s="440"/>
      <c r="D918" s="440"/>
      <c r="E918" s="440"/>
      <c r="F918" s="336"/>
    </row>
    <row r="919" spans="1:6" ht="18.75" customHeight="1">
      <c r="A919" s="439" t="s">
        <v>744</v>
      </c>
      <c r="B919" s="440">
        <f t="shared" si="18"/>
        <v>0</v>
      </c>
      <c r="C919" s="440"/>
      <c r="D919" s="440"/>
      <c r="E919" s="440"/>
      <c r="F919" s="336"/>
    </row>
    <row r="920" spans="1:6" ht="18.75" customHeight="1">
      <c r="A920" s="439" t="s">
        <v>745</v>
      </c>
      <c r="B920" s="440">
        <f t="shared" si="18"/>
        <v>0</v>
      </c>
      <c r="C920" s="440"/>
      <c r="D920" s="440"/>
      <c r="E920" s="440"/>
      <c r="F920" s="336"/>
    </row>
    <row r="921" spans="1:6" ht="18.75" customHeight="1">
      <c r="A921" s="439" t="s">
        <v>746</v>
      </c>
      <c r="B921" s="440">
        <f t="shared" si="18"/>
        <v>0</v>
      </c>
      <c r="C921" s="440"/>
      <c r="D921" s="440"/>
      <c r="E921" s="440"/>
      <c r="F921" s="336"/>
    </row>
    <row r="922" spans="1:6" ht="18.75" customHeight="1">
      <c r="A922" s="439" t="s">
        <v>747</v>
      </c>
      <c r="B922" s="440">
        <f t="shared" si="18"/>
        <v>4714</v>
      </c>
      <c r="C922" s="440">
        <f>SUM(C923:C928)</f>
        <v>3978</v>
      </c>
      <c r="D922" s="440">
        <f>SUM(D923:D928)</f>
        <v>736</v>
      </c>
      <c r="E922" s="440">
        <f>SUM(E923:E928)</f>
        <v>0</v>
      </c>
      <c r="F922" s="336"/>
    </row>
    <row r="923" spans="1:6" ht="18.75" customHeight="1">
      <c r="A923" s="439" t="s">
        <v>748</v>
      </c>
      <c r="B923" s="440">
        <f t="shared" si="18"/>
        <v>0</v>
      </c>
      <c r="C923" s="440"/>
      <c r="D923" s="440"/>
      <c r="E923" s="440"/>
      <c r="F923" s="336"/>
    </row>
    <row r="924" spans="1:6" ht="18.75" customHeight="1">
      <c r="A924" s="439" t="s">
        <v>749</v>
      </c>
      <c r="B924" s="440">
        <f t="shared" si="18"/>
        <v>0</v>
      </c>
      <c r="C924" s="440"/>
      <c r="D924" s="440"/>
      <c r="E924" s="440"/>
      <c r="F924" s="336"/>
    </row>
    <row r="925" spans="1:6" ht="18.75" customHeight="1">
      <c r="A925" s="439" t="s">
        <v>750</v>
      </c>
      <c r="B925" s="440">
        <f t="shared" si="18"/>
        <v>4714</v>
      </c>
      <c r="C925" s="440">
        <v>3978</v>
      </c>
      <c r="D925" s="440">
        <v>736</v>
      </c>
      <c r="E925" s="440"/>
      <c r="F925" s="336"/>
    </row>
    <row r="926" spans="1:6" ht="18.75" customHeight="1">
      <c r="A926" s="439" t="s">
        <v>751</v>
      </c>
      <c r="B926" s="440">
        <f t="shared" si="18"/>
        <v>0</v>
      </c>
      <c r="C926" s="440"/>
      <c r="D926" s="440"/>
      <c r="E926" s="440"/>
      <c r="F926" s="336"/>
    </row>
    <row r="927" spans="1:6" ht="18.75" customHeight="1">
      <c r="A927" s="439" t="s">
        <v>752</v>
      </c>
      <c r="B927" s="440">
        <f t="shared" si="18"/>
        <v>0</v>
      </c>
      <c r="C927" s="440"/>
      <c r="D927" s="440"/>
      <c r="E927" s="440"/>
      <c r="F927" s="336"/>
    </row>
    <row r="928" spans="1:6" ht="18.75" customHeight="1">
      <c r="A928" s="439" t="s">
        <v>753</v>
      </c>
      <c r="B928" s="440">
        <f t="shared" si="18"/>
        <v>0</v>
      </c>
      <c r="C928" s="440"/>
      <c r="D928" s="440"/>
      <c r="E928" s="440"/>
      <c r="F928" s="336"/>
    </row>
    <row r="929" spans="1:6" ht="18.75" customHeight="1">
      <c r="A929" s="439" t="s">
        <v>754</v>
      </c>
      <c r="B929" s="440">
        <f t="shared" si="18"/>
        <v>100</v>
      </c>
      <c r="C929" s="440">
        <f>SUM(C930:C935)</f>
        <v>100</v>
      </c>
      <c r="D929" s="440">
        <f>SUM(D930:D935)</f>
        <v>0</v>
      </c>
      <c r="E929" s="440">
        <f>SUM(E930:E935)</f>
        <v>0</v>
      </c>
      <c r="F929" s="336"/>
    </row>
    <row r="930" spans="1:6" ht="18.75" customHeight="1">
      <c r="A930" s="439" t="s">
        <v>755</v>
      </c>
      <c r="B930" s="440">
        <f t="shared" si="18"/>
        <v>0</v>
      </c>
      <c r="C930" s="440"/>
      <c r="D930" s="440"/>
      <c r="E930" s="440"/>
      <c r="F930" s="336"/>
    </row>
    <row r="931" spans="1:6" ht="18.75" customHeight="1">
      <c r="A931" s="439" t="s">
        <v>756</v>
      </c>
      <c r="B931" s="440">
        <f t="shared" si="18"/>
        <v>0</v>
      </c>
      <c r="C931" s="440"/>
      <c r="D931" s="440"/>
      <c r="E931" s="440"/>
      <c r="F931" s="336"/>
    </row>
    <row r="932" spans="1:6" ht="18.75" customHeight="1">
      <c r="A932" s="439" t="s">
        <v>757</v>
      </c>
      <c r="B932" s="440">
        <f t="shared" si="18"/>
        <v>100</v>
      </c>
      <c r="C932" s="440">
        <v>100</v>
      </c>
      <c r="D932" s="440"/>
      <c r="E932" s="440"/>
      <c r="F932" s="336"/>
    </row>
    <row r="933" spans="1:6" ht="18.75" customHeight="1">
      <c r="A933" s="439" t="s">
        <v>758</v>
      </c>
      <c r="B933" s="440">
        <f t="shared" si="18"/>
        <v>0</v>
      </c>
      <c r="C933" s="440"/>
      <c r="D933" s="440"/>
      <c r="E933" s="440"/>
      <c r="F933" s="336"/>
    </row>
    <row r="934" spans="1:6" ht="18.75" customHeight="1">
      <c r="A934" s="439" t="s">
        <v>759</v>
      </c>
      <c r="B934" s="440">
        <f t="shared" si="18"/>
        <v>0</v>
      </c>
      <c r="C934" s="440"/>
      <c r="D934" s="440"/>
      <c r="E934" s="440"/>
      <c r="F934" s="336"/>
    </row>
    <row r="935" spans="1:6" ht="18.75" customHeight="1">
      <c r="A935" s="439" t="s">
        <v>760</v>
      </c>
      <c r="B935" s="440">
        <f t="shared" si="18"/>
        <v>0</v>
      </c>
      <c r="C935" s="440"/>
      <c r="D935" s="440"/>
      <c r="E935" s="440"/>
      <c r="F935" s="336"/>
    </row>
    <row r="936" spans="1:6" ht="18.75" customHeight="1">
      <c r="A936" s="439" t="s">
        <v>761</v>
      </c>
      <c r="B936" s="440">
        <f t="shared" si="18"/>
        <v>0</v>
      </c>
      <c r="C936" s="440"/>
      <c r="D936" s="440"/>
      <c r="E936" s="440"/>
      <c r="F936" s="336"/>
    </row>
    <row r="937" spans="1:6" ht="18.75" customHeight="1">
      <c r="A937" s="439" t="s">
        <v>762</v>
      </c>
      <c r="B937" s="440">
        <f t="shared" si="18"/>
        <v>0</v>
      </c>
      <c r="C937" s="440"/>
      <c r="D937" s="440"/>
      <c r="E937" s="440"/>
      <c r="F937" s="336"/>
    </row>
    <row r="938" spans="1:6" ht="18.75" customHeight="1">
      <c r="A938" s="439" t="s">
        <v>764</v>
      </c>
      <c r="B938" s="440">
        <f t="shared" si="18"/>
        <v>0</v>
      </c>
      <c r="C938" s="440">
        <f>SUM(C939:C940)</f>
        <v>0</v>
      </c>
      <c r="D938" s="440"/>
      <c r="E938" s="440"/>
      <c r="F938" s="336"/>
    </row>
    <row r="939" spans="1:6" ht="18.75" customHeight="1">
      <c r="A939" s="439" t="s">
        <v>765</v>
      </c>
      <c r="B939" s="440">
        <f t="shared" si="18"/>
        <v>0</v>
      </c>
      <c r="C939" s="440"/>
      <c r="D939" s="440"/>
      <c r="E939" s="440"/>
      <c r="F939" s="336"/>
    </row>
    <row r="940" spans="1:6" ht="18.75" customHeight="1">
      <c r="A940" s="439" t="s">
        <v>766</v>
      </c>
      <c r="B940" s="440">
        <f t="shared" si="18"/>
        <v>0</v>
      </c>
      <c r="C940" s="440"/>
      <c r="D940" s="440"/>
      <c r="E940" s="440"/>
      <c r="F940" s="336"/>
    </row>
    <row r="941" spans="1:6" ht="18.75" customHeight="1">
      <c r="A941" s="439" t="s">
        <v>767</v>
      </c>
      <c r="B941" s="440">
        <f t="shared" si="18"/>
        <v>2602</v>
      </c>
      <c r="C941" s="440">
        <f>C942+C965+C975+C985+C990+C997+C1002</f>
        <v>2602</v>
      </c>
      <c r="D941" s="440">
        <f>D942+D965+D975+D985+D990+D997+D1002</f>
        <v>0</v>
      </c>
      <c r="E941" s="440">
        <f>E942+E965+E975+E985+E990+E997+E1002</f>
        <v>0</v>
      </c>
      <c r="F941" s="336"/>
    </row>
    <row r="942" spans="1:6" ht="18.75" customHeight="1">
      <c r="A942" s="439" t="s">
        <v>768</v>
      </c>
      <c r="B942" s="440">
        <f t="shared" si="18"/>
        <v>2602</v>
      </c>
      <c r="C942" s="440">
        <f>SUM(C943:C964)</f>
        <v>2602</v>
      </c>
      <c r="D942" s="440">
        <f>SUM(D943:D964)</f>
        <v>0</v>
      </c>
      <c r="E942" s="440">
        <f>SUM(E943:E964)</f>
        <v>0</v>
      </c>
      <c r="F942" s="336"/>
    </row>
    <row r="943" spans="1:6" ht="18.75" customHeight="1">
      <c r="A943" s="439" t="s">
        <v>76</v>
      </c>
      <c r="B943" s="440">
        <f t="shared" si="18"/>
        <v>710</v>
      </c>
      <c r="C943" s="440">
        <v>710</v>
      </c>
      <c r="D943" s="440"/>
      <c r="E943" s="440"/>
      <c r="F943" s="336"/>
    </row>
    <row r="944" spans="1:6" ht="18.75" customHeight="1">
      <c r="A944" s="439" t="s">
        <v>77</v>
      </c>
      <c r="B944" s="440">
        <f t="shared" si="18"/>
        <v>170</v>
      </c>
      <c r="C944" s="440">
        <v>170</v>
      </c>
      <c r="D944" s="440"/>
      <c r="E944" s="440"/>
      <c r="F944" s="336"/>
    </row>
    <row r="945" spans="1:6" ht="18.75" customHeight="1">
      <c r="A945" s="439" t="s">
        <v>78</v>
      </c>
      <c r="B945" s="440">
        <f t="shared" si="18"/>
        <v>0</v>
      </c>
      <c r="C945" s="440"/>
      <c r="D945" s="440"/>
      <c r="E945" s="440"/>
      <c r="F945" s="336"/>
    </row>
    <row r="946" spans="1:6" ht="18.75" customHeight="1">
      <c r="A946" s="439" t="s">
        <v>769</v>
      </c>
      <c r="B946" s="440">
        <f t="shared" si="18"/>
        <v>0</v>
      </c>
      <c r="C946" s="440"/>
      <c r="D946" s="440"/>
      <c r="E946" s="440"/>
      <c r="F946" s="336"/>
    </row>
    <row r="947" spans="1:6" ht="18.75" customHeight="1">
      <c r="A947" s="439" t="s">
        <v>770</v>
      </c>
      <c r="B947" s="440">
        <f t="shared" si="18"/>
        <v>1607</v>
      </c>
      <c r="C947" s="440">
        <v>1607</v>
      </c>
      <c r="D947" s="440"/>
      <c r="E947" s="440"/>
      <c r="F947" s="336"/>
    </row>
    <row r="948" spans="1:6" ht="18.75" customHeight="1">
      <c r="A948" s="439" t="s">
        <v>771</v>
      </c>
      <c r="B948" s="440">
        <f t="shared" si="18"/>
        <v>0</v>
      </c>
      <c r="C948" s="440"/>
      <c r="D948" s="440"/>
      <c r="E948" s="440"/>
      <c r="F948" s="336"/>
    </row>
    <row r="949" spans="1:6" ht="18.75" customHeight="1">
      <c r="A949" s="439" t="s">
        <v>772</v>
      </c>
      <c r="B949" s="440">
        <f t="shared" si="18"/>
        <v>0</v>
      </c>
      <c r="C949" s="440"/>
      <c r="D949" s="440"/>
      <c r="E949" s="440"/>
      <c r="F949" s="336"/>
    </row>
    <row r="950" spans="1:6" ht="18.75" customHeight="1">
      <c r="A950" s="439" t="s">
        <v>773</v>
      </c>
      <c r="B950" s="440">
        <f t="shared" si="18"/>
        <v>0</v>
      </c>
      <c r="C950" s="440"/>
      <c r="D950" s="440"/>
      <c r="E950" s="440"/>
      <c r="F950" s="336"/>
    </row>
    <row r="951" spans="1:6" ht="18.75" customHeight="1">
      <c r="A951" s="439" t="s">
        <v>774</v>
      </c>
      <c r="B951" s="440">
        <f t="shared" si="18"/>
        <v>85</v>
      </c>
      <c r="C951" s="440">
        <v>85</v>
      </c>
      <c r="D951" s="440"/>
      <c r="E951" s="440"/>
      <c r="F951" s="336"/>
    </row>
    <row r="952" spans="1:6" ht="18.75" customHeight="1">
      <c r="A952" s="439" t="s">
        <v>775</v>
      </c>
      <c r="B952" s="440">
        <f t="shared" si="18"/>
        <v>0</v>
      </c>
      <c r="C952" s="440"/>
      <c r="D952" s="440"/>
      <c r="E952" s="440"/>
      <c r="F952" s="336"/>
    </row>
    <row r="953" spans="1:6" ht="18.75" customHeight="1">
      <c r="A953" s="439" t="s">
        <v>776</v>
      </c>
      <c r="B953" s="440">
        <f t="shared" si="18"/>
        <v>0</v>
      </c>
      <c r="C953" s="440"/>
      <c r="D953" s="440"/>
      <c r="E953" s="440"/>
      <c r="F953" s="336"/>
    </row>
    <row r="954" spans="1:6" ht="18.75" customHeight="1">
      <c r="A954" s="439" t="s">
        <v>777</v>
      </c>
      <c r="B954" s="440">
        <f t="shared" si="18"/>
        <v>0</v>
      </c>
      <c r="C954" s="440"/>
      <c r="D954" s="440"/>
      <c r="E954" s="440"/>
      <c r="F954" s="336"/>
    </row>
    <row r="955" spans="1:6" ht="18.75" customHeight="1">
      <c r="A955" s="439" t="s">
        <v>778</v>
      </c>
      <c r="B955" s="440">
        <f t="shared" si="18"/>
        <v>0</v>
      </c>
      <c r="C955" s="440"/>
      <c r="D955" s="440"/>
      <c r="E955" s="440"/>
      <c r="F955" s="336"/>
    </row>
    <row r="956" spans="1:6" ht="18.75" customHeight="1">
      <c r="A956" s="439" t="s">
        <v>779</v>
      </c>
      <c r="B956" s="440">
        <f t="shared" si="18"/>
        <v>0</v>
      </c>
      <c r="C956" s="440"/>
      <c r="D956" s="440"/>
      <c r="E956" s="440"/>
      <c r="F956" s="336"/>
    </row>
    <row r="957" spans="1:6" ht="18.75" customHeight="1">
      <c r="A957" s="439" t="s">
        <v>780</v>
      </c>
      <c r="B957" s="440">
        <f t="shared" si="18"/>
        <v>0</v>
      </c>
      <c r="C957" s="440"/>
      <c r="D957" s="440"/>
      <c r="E957" s="440"/>
      <c r="F957" s="336"/>
    </row>
    <row r="958" spans="1:6" ht="18.75" customHeight="1">
      <c r="A958" s="439" t="s">
        <v>781</v>
      </c>
      <c r="B958" s="440">
        <f t="shared" si="18"/>
        <v>0</v>
      </c>
      <c r="C958" s="440"/>
      <c r="D958" s="440"/>
      <c r="E958" s="440"/>
      <c r="F958" s="336"/>
    </row>
    <row r="959" spans="1:6" ht="18.75" customHeight="1">
      <c r="A959" s="439" t="s">
        <v>782</v>
      </c>
      <c r="B959" s="440">
        <f t="shared" si="18"/>
        <v>30</v>
      </c>
      <c r="C959" s="440">
        <v>30</v>
      </c>
      <c r="D959" s="440"/>
      <c r="E959" s="440"/>
      <c r="F959" s="336"/>
    </row>
    <row r="960" spans="1:6" ht="18.75" customHeight="1">
      <c r="A960" s="439" t="s">
        <v>783</v>
      </c>
      <c r="B960" s="440">
        <f t="shared" si="18"/>
        <v>0</v>
      </c>
      <c r="C960" s="440"/>
      <c r="D960" s="440"/>
      <c r="E960" s="440"/>
      <c r="F960" s="336"/>
    </row>
    <row r="961" spans="1:6" ht="18.75" customHeight="1">
      <c r="A961" s="439" t="s">
        <v>784</v>
      </c>
      <c r="B961" s="440">
        <f t="shared" si="18"/>
        <v>0</v>
      </c>
      <c r="C961" s="440"/>
      <c r="D961" s="440"/>
      <c r="E961" s="440"/>
      <c r="F961" s="336"/>
    </row>
    <row r="962" spans="1:6" ht="18.75" customHeight="1">
      <c r="A962" s="439" t="s">
        <v>785</v>
      </c>
      <c r="B962" s="440">
        <f t="shared" si="18"/>
        <v>0</v>
      </c>
      <c r="C962" s="440"/>
      <c r="D962" s="440"/>
      <c r="E962" s="440"/>
      <c r="F962" s="336"/>
    </row>
    <row r="963" spans="1:6" ht="18.75" customHeight="1">
      <c r="A963" s="439" t="s">
        <v>786</v>
      </c>
      <c r="B963" s="440">
        <f t="shared" si="18"/>
        <v>0</v>
      </c>
      <c r="C963" s="440"/>
      <c r="D963" s="440"/>
      <c r="E963" s="440"/>
      <c r="F963" s="336"/>
    </row>
    <row r="964" spans="1:6" ht="18.75" customHeight="1">
      <c r="A964" s="439" t="s">
        <v>787</v>
      </c>
      <c r="B964" s="440">
        <f t="shared" si="18"/>
        <v>0</v>
      </c>
      <c r="C964" s="440"/>
      <c r="D964" s="440"/>
      <c r="E964" s="440"/>
      <c r="F964" s="336"/>
    </row>
    <row r="965" spans="1:6" ht="18.75" customHeight="1">
      <c r="A965" s="439" t="s">
        <v>788</v>
      </c>
      <c r="B965" s="440">
        <f t="shared" si="18"/>
        <v>0</v>
      </c>
      <c r="C965" s="440"/>
      <c r="D965" s="440"/>
      <c r="E965" s="440"/>
      <c r="F965" s="336"/>
    </row>
    <row r="966" spans="1:6" ht="18.75" customHeight="1">
      <c r="A966" s="439" t="s">
        <v>76</v>
      </c>
      <c r="B966" s="440">
        <f t="shared" si="18"/>
        <v>0</v>
      </c>
      <c r="C966" s="440"/>
      <c r="D966" s="440"/>
      <c r="E966" s="440"/>
      <c r="F966" s="336"/>
    </row>
    <row r="967" spans="1:6" ht="18.75" customHeight="1">
      <c r="A967" s="439" t="s">
        <v>77</v>
      </c>
      <c r="B967" s="440">
        <f t="shared" si="18"/>
        <v>0</v>
      </c>
      <c r="C967" s="440"/>
      <c r="D967" s="440"/>
      <c r="E967" s="440"/>
      <c r="F967" s="336"/>
    </row>
    <row r="968" spans="1:6" ht="18.75" customHeight="1">
      <c r="A968" s="439" t="s">
        <v>78</v>
      </c>
      <c r="B968" s="440">
        <f t="shared" si="18"/>
        <v>0</v>
      </c>
      <c r="C968" s="440"/>
      <c r="D968" s="440"/>
      <c r="E968" s="440"/>
      <c r="F968" s="336"/>
    </row>
    <row r="969" spans="1:6" ht="18.75" customHeight="1">
      <c r="A969" s="439" t="s">
        <v>1294</v>
      </c>
      <c r="B969" s="440">
        <f t="shared" si="18"/>
        <v>0</v>
      </c>
      <c r="C969" s="440"/>
      <c r="D969" s="440"/>
      <c r="E969" s="440"/>
      <c r="F969" s="336"/>
    </row>
    <row r="970" spans="1:6" ht="18.75" customHeight="1">
      <c r="A970" s="439" t="s">
        <v>1295</v>
      </c>
      <c r="B970" s="440">
        <f t="shared" si="18"/>
        <v>0</v>
      </c>
      <c r="C970" s="440"/>
      <c r="D970" s="440"/>
      <c r="E970" s="440"/>
      <c r="F970" s="336"/>
    </row>
    <row r="971" spans="1:6" ht="18.75" customHeight="1">
      <c r="A971" s="439" t="s">
        <v>1296</v>
      </c>
      <c r="B971" s="440">
        <f t="shared" si="18"/>
        <v>0</v>
      </c>
      <c r="C971" s="440"/>
      <c r="D971" s="440"/>
      <c r="E971" s="440"/>
      <c r="F971" s="336"/>
    </row>
    <row r="972" spans="1:6" ht="18.75" customHeight="1">
      <c r="A972" s="439" t="s">
        <v>1297</v>
      </c>
      <c r="B972" s="440">
        <f t="shared" si="18"/>
        <v>0</v>
      </c>
      <c r="C972" s="440"/>
      <c r="D972" s="440"/>
      <c r="E972" s="440"/>
      <c r="F972" s="336"/>
    </row>
    <row r="973" spans="1:6" ht="18.75" customHeight="1">
      <c r="A973" s="439" t="s">
        <v>835</v>
      </c>
      <c r="B973" s="440">
        <f aca="true" t="shared" si="19" ref="B973:B1036">SUM(C973:E973)</f>
        <v>0</v>
      </c>
      <c r="C973" s="440"/>
      <c r="D973" s="440"/>
      <c r="E973" s="440"/>
      <c r="F973" s="336"/>
    </row>
    <row r="974" spans="1:6" ht="18.75" customHeight="1">
      <c r="A974" s="439" t="s">
        <v>1298</v>
      </c>
      <c r="B974" s="440">
        <f t="shared" si="19"/>
        <v>0</v>
      </c>
      <c r="C974" s="440"/>
      <c r="D974" s="440"/>
      <c r="E974" s="440"/>
      <c r="F974" s="336"/>
    </row>
    <row r="975" spans="1:6" ht="18.75" customHeight="1">
      <c r="A975" s="439" t="s">
        <v>789</v>
      </c>
      <c r="B975" s="440">
        <f t="shared" si="19"/>
        <v>0</v>
      </c>
      <c r="C975" s="440"/>
      <c r="D975" s="440"/>
      <c r="E975" s="440"/>
      <c r="F975" s="336"/>
    </row>
    <row r="976" spans="1:6" ht="18.75" customHeight="1">
      <c r="A976" s="439" t="s">
        <v>76</v>
      </c>
      <c r="B976" s="440">
        <f t="shared" si="19"/>
        <v>0</v>
      </c>
      <c r="C976" s="440"/>
      <c r="D976" s="440"/>
      <c r="E976" s="440"/>
      <c r="F976" s="336"/>
    </row>
    <row r="977" spans="1:6" ht="18.75" customHeight="1">
      <c r="A977" s="439" t="s">
        <v>77</v>
      </c>
      <c r="B977" s="440">
        <f t="shared" si="19"/>
        <v>0</v>
      </c>
      <c r="C977" s="440"/>
      <c r="D977" s="440"/>
      <c r="E977" s="440"/>
      <c r="F977" s="336"/>
    </row>
    <row r="978" spans="1:6" ht="18.75" customHeight="1">
      <c r="A978" s="439" t="s">
        <v>78</v>
      </c>
      <c r="B978" s="440">
        <f t="shared" si="19"/>
        <v>0</v>
      </c>
      <c r="C978" s="440"/>
      <c r="D978" s="440"/>
      <c r="E978" s="440"/>
      <c r="F978" s="336"/>
    </row>
    <row r="979" spans="1:6" ht="18.75" customHeight="1">
      <c r="A979" s="439" t="s">
        <v>1299</v>
      </c>
      <c r="B979" s="440">
        <f t="shared" si="19"/>
        <v>0</v>
      </c>
      <c r="C979" s="440"/>
      <c r="D979" s="440"/>
      <c r="E979" s="440"/>
      <c r="F979" s="336"/>
    </row>
    <row r="980" spans="1:6" ht="18.75" customHeight="1">
      <c r="A980" s="439" t="s">
        <v>1300</v>
      </c>
      <c r="B980" s="440">
        <f t="shared" si="19"/>
        <v>0</v>
      </c>
      <c r="C980" s="440"/>
      <c r="D980" s="440"/>
      <c r="E980" s="440"/>
      <c r="F980" s="336"/>
    </row>
    <row r="981" spans="1:6" ht="18.75" customHeight="1">
      <c r="A981" s="439" t="s">
        <v>1301</v>
      </c>
      <c r="B981" s="440">
        <f t="shared" si="19"/>
        <v>0</v>
      </c>
      <c r="C981" s="440"/>
      <c r="D981" s="440"/>
      <c r="E981" s="440"/>
      <c r="F981" s="336"/>
    </row>
    <row r="982" spans="1:6" ht="18.75" customHeight="1">
      <c r="A982" s="439" t="s">
        <v>1302</v>
      </c>
      <c r="B982" s="440">
        <f t="shared" si="19"/>
        <v>0</v>
      </c>
      <c r="C982" s="440"/>
      <c r="D982" s="440"/>
      <c r="E982" s="440"/>
      <c r="F982" s="336"/>
    </row>
    <row r="983" spans="1:6" ht="18.75" customHeight="1">
      <c r="A983" s="439" t="s">
        <v>1303</v>
      </c>
      <c r="B983" s="440">
        <f t="shared" si="19"/>
        <v>0</v>
      </c>
      <c r="C983" s="440"/>
      <c r="D983" s="440"/>
      <c r="E983" s="440"/>
      <c r="F983" s="336"/>
    </row>
    <row r="984" spans="1:6" ht="18.75" customHeight="1">
      <c r="A984" s="439" t="s">
        <v>1304</v>
      </c>
      <c r="B984" s="440">
        <f t="shared" si="19"/>
        <v>0</v>
      </c>
      <c r="C984" s="440"/>
      <c r="D984" s="440"/>
      <c r="E984" s="440"/>
      <c r="F984" s="336"/>
    </row>
    <row r="985" spans="1:6" ht="18.75" customHeight="1">
      <c r="A985" s="439" t="s">
        <v>790</v>
      </c>
      <c r="B985" s="440">
        <f t="shared" si="19"/>
        <v>0</v>
      </c>
      <c r="C985" s="440">
        <f>SUM(C986:C989)</f>
        <v>0</v>
      </c>
      <c r="D985" s="440">
        <f>SUM(D986:D989)</f>
        <v>0</v>
      </c>
      <c r="E985" s="440">
        <f>SUM(E986:E989)</f>
        <v>0</v>
      </c>
      <c r="F985" s="336"/>
    </row>
    <row r="986" spans="1:6" ht="18.75" customHeight="1">
      <c r="A986" s="439" t="s">
        <v>791</v>
      </c>
      <c r="B986" s="440">
        <f t="shared" si="19"/>
        <v>0</v>
      </c>
      <c r="C986" s="440"/>
      <c r="D986" s="440"/>
      <c r="E986" s="440"/>
      <c r="F986" s="336"/>
    </row>
    <row r="987" spans="1:6" ht="18.75" customHeight="1">
      <c r="A987" s="439" t="s">
        <v>792</v>
      </c>
      <c r="B987" s="440">
        <f t="shared" si="19"/>
        <v>0</v>
      </c>
      <c r="C987" s="440"/>
      <c r="D987" s="440"/>
      <c r="E987" s="440"/>
      <c r="F987" s="336"/>
    </row>
    <row r="988" spans="1:6" ht="18.75" customHeight="1">
      <c r="A988" s="439" t="s">
        <v>793</v>
      </c>
      <c r="B988" s="440">
        <f t="shared" si="19"/>
        <v>0</v>
      </c>
      <c r="C988" s="440"/>
      <c r="D988" s="440"/>
      <c r="E988" s="440"/>
      <c r="F988" s="336"/>
    </row>
    <row r="989" spans="1:6" ht="18.75" customHeight="1">
      <c r="A989" s="439" t="s">
        <v>794</v>
      </c>
      <c r="B989" s="440">
        <f t="shared" si="19"/>
        <v>0</v>
      </c>
      <c r="C989" s="440"/>
      <c r="D989" s="440"/>
      <c r="E989" s="440"/>
      <c r="F989" s="336"/>
    </row>
    <row r="990" spans="1:6" ht="18.75" customHeight="1">
      <c r="A990" s="439" t="s">
        <v>795</v>
      </c>
      <c r="B990" s="440">
        <f t="shared" si="19"/>
        <v>0</v>
      </c>
      <c r="C990" s="440"/>
      <c r="D990" s="440"/>
      <c r="E990" s="440"/>
      <c r="F990" s="336"/>
    </row>
    <row r="991" spans="1:6" ht="18.75" customHeight="1">
      <c r="A991" s="439" t="s">
        <v>76</v>
      </c>
      <c r="B991" s="440">
        <f t="shared" si="19"/>
        <v>0</v>
      </c>
      <c r="C991" s="440"/>
      <c r="D991" s="440"/>
      <c r="E991" s="440"/>
      <c r="F991" s="336"/>
    </row>
    <row r="992" spans="1:6" ht="18.75" customHeight="1">
      <c r="A992" s="439" t="s">
        <v>77</v>
      </c>
      <c r="B992" s="440">
        <f t="shared" si="19"/>
        <v>0</v>
      </c>
      <c r="C992" s="440"/>
      <c r="D992" s="440"/>
      <c r="E992" s="440"/>
      <c r="F992" s="336"/>
    </row>
    <row r="993" spans="1:6" ht="18.75" customHeight="1">
      <c r="A993" s="439" t="s">
        <v>78</v>
      </c>
      <c r="B993" s="440">
        <f t="shared" si="19"/>
        <v>0</v>
      </c>
      <c r="C993" s="440"/>
      <c r="D993" s="440"/>
      <c r="E993" s="440"/>
      <c r="F993" s="336"/>
    </row>
    <row r="994" spans="1:6" ht="18.75" customHeight="1">
      <c r="A994" s="439" t="s">
        <v>835</v>
      </c>
      <c r="B994" s="440">
        <f t="shared" si="19"/>
        <v>0</v>
      </c>
      <c r="C994" s="440"/>
      <c r="D994" s="440"/>
      <c r="E994" s="440"/>
      <c r="F994" s="336"/>
    </row>
    <row r="995" spans="1:6" ht="18.75" customHeight="1">
      <c r="A995" s="439" t="s">
        <v>1305</v>
      </c>
      <c r="B995" s="440">
        <f t="shared" si="19"/>
        <v>0</v>
      </c>
      <c r="C995" s="440"/>
      <c r="D995" s="440"/>
      <c r="E995" s="440"/>
      <c r="F995" s="336"/>
    </row>
    <row r="996" spans="1:6" ht="18.75" customHeight="1">
      <c r="A996" s="439" t="s">
        <v>1306</v>
      </c>
      <c r="B996" s="440">
        <f t="shared" si="19"/>
        <v>0</v>
      </c>
      <c r="C996" s="440"/>
      <c r="D996" s="440"/>
      <c r="E996" s="440"/>
      <c r="F996" s="336"/>
    </row>
    <row r="997" spans="1:6" ht="18.75" customHeight="1">
      <c r="A997" s="439" t="s">
        <v>796</v>
      </c>
      <c r="B997" s="440">
        <f t="shared" si="19"/>
        <v>0</v>
      </c>
      <c r="C997" s="440"/>
      <c r="D997" s="440"/>
      <c r="E997" s="440"/>
      <c r="F997" s="336"/>
    </row>
    <row r="998" spans="1:6" ht="18.75" customHeight="1">
      <c r="A998" s="439" t="s">
        <v>797</v>
      </c>
      <c r="B998" s="440">
        <f t="shared" si="19"/>
        <v>0</v>
      </c>
      <c r="C998" s="440"/>
      <c r="D998" s="440"/>
      <c r="E998" s="440"/>
      <c r="F998" s="336"/>
    </row>
    <row r="999" spans="1:6" ht="18.75" customHeight="1">
      <c r="A999" s="439" t="s">
        <v>798</v>
      </c>
      <c r="B999" s="440">
        <f t="shared" si="19"/>
        <v>0</v>
      </c>
      <c r="C999" s="440"/>
      <c r="D999" s="440"/>
      <c r="E999" s="440"/>
      <c r="F999" s="336"/>
    </row>
    <row r="1000" spans="1:6" ht="18.75" customHeight="1">
      <c r="A1000" s="439" t="s">
        <v>799</v>
      </c>
      <c r="B1000" s="440">
        <f t="shared" si="19"/>
        <v>0</v>
      </c>
      <c r="C1000" s="440"/>
      <c r="D1000" s="440"/>
      <c r="E1000" s="440"/>
      <c r="F1000" s="336"/>
    </row>
    <row r="1001" spans="1:6" ht="18.75" customHeight="1">
      <c r="A1001" s="439" t="s">
        <v>800</v>
      </c>
      <c r="B1001" s="440">
        <f t="shared" si="19"/>
        <v>0</v>
      </c>
      <c r="C1001" s="440"/>
      <c r="D1001" s="440"/>
      <c r="E1001" s="440"/>
      <c r="F1001" s="336"/>
    </row>
    <row r="1002" spans="1:6" ht="18.75" customHeight="1">
      <c r="A1002" s="439" t="s">
        <v>801</v>
      </c>
      <c r="B1002" s="440">
        <f t="shared" si="19"/>
        <v>0</v>
      </c>
      <c r="C1002" s="440">
        <f>SUM(C1003:C1004)</f>
        <v>0</v>
      </c>
      <c r="D1002" s="440">
        <f>SUM(D1003:D1004)</f>
        <v>0</v>
      </c>
      <c r="E1002" s="440">
        <f>SUM(E1003:E1004)</f>
        <v>0</v>
      </c>
      <c r="F1002" s="336"/>
    </row>
    <row r="1003" spans="1:6" ht="18.75" customHeight="1">
      <c r="A1003" s="439" t="s">
        <v>802</v>
      </c>
      <c r="B1003" s="440">
        <f t="shared" si="19"/>
        <v>0</v>
      </c>
      <c r="C1003" s="440"/>
      <c r="D1003" s="440"/>
      <c r="E1003" s="440"/>
      <c r="F1003" s="336"/>
    </row>
    <row r="1004" spans="1:6" ht="18.75" customHeight="1">
      <c r="A1004" s="439" t="s">
        <v>803</v>
      </c>
      <c r="B1004" s="440">
        <f t="shared" si="19"/>
        <v>0</v>
      </c>
      <c r="C1004" s="440"/>
      <c r="D1004" s="440"/>
      <c r="E1004" s="440"/>
      <c r="F1004" s="336"/>
    </row>
    <row r="1005" spans="1:6" ht="18.75" customHeight="1">
      <c r="A1005" s="439" t="s">
        <v>804</v>
      </c>
      <c r="B1005" s="440">
        <f t="shared" si="19"/>
        <v>2189</v>
      </c>
      <c r="C1005" s="440">
        <f>C1006+C1016+C1032+C1037+C1052+C1059+C1066</f>
        <v>2189</v>
      </c>
      <c r="D1005" s="440">
        <f>D1006+D1016+D1032+D1037+D1052+D1059+D1066</f>
        <v>0</v>
      </c>
      <c r="E1005" s="440">
        <f>E1006+E1016+E1032+E1037+E1052+E1059+E1066</f>
        <v>0</v>
      </c>
      <c r="F1005" s="336"/>
    </row>
    <row r="1006" spans="1:6" ht="18.75" customHeight="1">
      <c r="A1006" s="439" t="s">
        <v>805</v>
      </c>
      <c r="B1006" s="440">
        <f t="shared" si="19"/>
        <v>286</v>
      </c>
      <c r="C1006" s="440">
        <f>SUM(C1007:C1015)</f>
        <v>286</v>
      </c>
      <c r="D1006" s="440">
        <f>SUM(D1007:D1015)</f>
        <v>0</v>
      </c>
      <c r="E1006" s="440">
        <f>SUM(E1007:E1015)</f>
        <v>0</v>
      </c>
      <c r="F1006" s="336"/>
    </row>
    <row r="1007" spans="1:6" ht="18.75" customHeight="1">
      <c r="A1007" s="439" t="s">
        <v>76</v>
      </c>
      <c r="B1007" s="440">
        <f t="shared" si="19"/>
        <v>187</v>
      </c>
      <c r="C1007" s="440">
        <v>187</v>
      </c>
      <c r="D1007" s="440"/>
      <c r="E1007" s="440"/>
      <c r="F1007" s="336"/>
    </row>
    <row r="1008" spans="1:6" ht="18.75" customHeight="1">
      <c r="A1008" s="439" t="s">
        <v>77</v>
      </c>
      <c r="B1008" s="440">
        <f t="shared" si="19"/>
        <v>46</v>
      </c>
      <c r="C1008" s="440">
        <v>46</v>
      </c>
      <c r="D1008" s="440"/>
      <c r="E1008" s="440"/>
      <c r="F1008" s="336"/>
    </row>
    <row r="1009" spans="1:6" ht="18.75" customHeight="1">
      <c r="A1009" s="439" t="s">
        <v>78</v>
      </c>
      <c r="B1009" s="440">
        <f t="shared" si="19"/>
        <v>0</v>
      </c>
      <c r="C1009" s="440"/>
      <c r="D1009" s="440"/>
      <c r="E1009" s="440"/>
      <c r="F1009" s="336"/>
    </row>
    <row r="1010" spans="1:6" ht="18.75" customHeight="1">
      <c r="A1010" s="439" t="s">
        <v>806</v>
      </c>
      <c r="B1010" s="440">
        <f t="shared" si="19"/>
        <v>0</v>
      </c>
      <c r="C1010" s="440"/>
      <c r="D1010" s="440"/>
      <c r="E1010" s="440"/>
      <c r="F1010" s="336"/>
    </row>
    <row r="1011" spans="1:6" ht="18.75" customHeight="1">
      <c r="A1011" s="439" t="s">
        <v>807</v>
      </c>
      <c r="B1011" s="440">
        <f t="shared" si="19"/>
        <v>0</v>
      </c>
      <c r="C1011" s="440"/>
      <c r="D1011" s="440"/>
      <c r="E1011" s="440"/>
      <c r="F1011" s="336"/>
    </row>
    <row r="1012" spans="1:6" ht="18.75" customHeight="1">
      <c r="A1012" s="439" t="s">
        <v>808</v>
      </c>
      <c r="B1012" s="440">
        <f t="shared" si="19"/>
        <v>0</v>
      </c>
      <c r="C1012" s="440"/>
      <c r="D1012" s="440"/>
      <c r="E1012" s="440"/>
      <c r="F1012" s="336"/>
    </row>
    <row r="1013" spans="1:6" ht="18.75" customHeight="1">
      <c r="A1013" s="439" t="s">
        <v>809</v>
      </c>
      <c r="B1013" s="440">
        <f t="shared" si="19"/>
        <v>0</v>
      </c>
      <c r="C1013" s="440"/>
      <c r="D1013" s="440"/>
      <c r="E1013" s="440"/>
      <c r="F1013" s="336"/>
    </row>
    <row r="1014" spans="1:6" ht="18.75" customHeight="1">
      <c r="A1014" s="439" t="s">
        <v>810</v>
      </c>
      <c r="B1014" s="440">
        <f t="shared" si="19"/>
        <v>0</v>
      </c>
      <c r="C1014" s="440"/>
      <c r="D1014" s="440"/>
      <c r="E1014" s="440"/>
      <c r="F1014" s="336"/>
    </row>
    <row r="1015" spans="1:6" ht="18.75" customHeight="1">
      <c r="A1015" s="439" t="s">
        <v>811</v>
      </c>
      <c r="B1015" s="440">
        <f t="shared" si="19"/>
        <v>53</v>
      </c>
      <c r="C1015" s="440">
        <v>53</v>
      </c>
      <c r="D1015" s="440"/>
      <c r="E1015" s="440"/>
      <c r="F1015" s="336"/>
    </row>
    <row r="1016" spans="1:6" ht="18.75" customHeight="1">
      <c r="A1016" s="439" t="s">
        <v>812</v>
      </c>
      <c r="B1016" s="440">
        <f t="shared" si="19"/>
        <v>0</v>
      </c>
      <c r="C1016" s="440"/>
      <c r="D1016" s="440"/>
      <c r="E1016" s="440"/>
      <c r="F1016" s="336"/>
    </row>
    <row r="1017" spans="1:6" ht="18.75" customHeight="1">
      <c r="A1017" s="439" t="s">
        <v>76</v>
      </c>
      <c r="B1017" s="440">
        <f t="shared" si="19"/>
        <v>0</v>
      </c>
      <c r="C1017" s="440"/>
      <c r="D1017" s="440"/>
      <c r="E1017" s="440"/>
      <c r="F1017" s="336"/>
    </row>
    <row r="1018" spans="1:6" ht="18.75" customHeight="1">
      <c r="A1018" s="439" t="s">
        <v>77</v>
      </c>
      <c r="B1018" s="440">
        <f t="shared" si="19"/>
        <v>0</v>
      </c>
      <c r="C1018" s="440"/>
      <c r="D1018" s="440"/>
      <c r="E1018" s="440"/>
      <c r="F1018" s="336"/>
    </row>
    <row r="1019" spans="1:6" ht="18.75" customHeight="1">
      <c r="A1019" s="439" t="s">
        <v>78</v>
      </c>
      <c r="B1019" s="440">
        <f t="shared" si="19"/>
        <v>0</v>
      </c>
      <c r="C1019" s="440"/>
      <c r="D1019" s="440"/>
      <c r="E1019" s="440"/>
      <c r="F1019" s="336"/>
    </row>
    <row r="1020" spans="1:6" ht="18.75" customHeight="1">
      <c r="A1020" s="439" t="s">
        <v>813</v>
      </c>
      <c r="B1020" s="440">
        <f t="shared" si="19"/>
        <v>0</v>
      </c>
      <c r="C1020" s="440"/>
      <c r="D1020" s="440"/>
      <c r="E1020" s="440"/>
      <c r="F1020" s="336"/>
    </row>
    <row r="1021" spans="1:6" ht="18.75" customHeight="1">
      <c r="A1021" s="439" t="s">
        <v>814</v>
      </c>
      <c r="B1021" s="440">
        <f t="shared" si="19"/>
        <v>0</v>
      </c>
      <c r="C1021" s="440"/>
      <c r="D1021" s="440"/>
      <c r="E1021" s="440"/>
      <c r="F1021" s="336"/>
    </row>
    <row r="1022" spans="1:6" ht="18.75" customHeight="1">
      <c r="A1022" s="439" t="s">
        <v>815</v>
      </c>
      <c r="B1022" s="440">
        <f t="shared" si="19"/>
        <v>0</v>
      </c>
      <c r="C1022" s="440"/>
      <c r="D1022" s="440"/>
      <c r="E1022" s="440"/>
      <c r="F1022" s="336"/>
    </row>
    <row r="1023" spans="1:6" ht="18.75" customHeight="1">
      <c r="A1023" s="439" t="s">
        <v>816</v>
      </c>
      <c r="B1023" s="440">
        <f t="shared" si="19"/>
        <v>0</v>
      </c>
      <c r="C1023" s="440"/>
      <c r="D1023" s="440"/>
      <c r="E1023" s="440"/>
      <c r="F1023" s="336"/>
    </row>
    <row r="1024" spans="1:6" ht="18.75" customHeight="1">
      <c r="A1024" s="439" t="s">
        <v>817</v>
      </c>
      <c r="B1024" s="440">
        <f t="shared" si="19"/>
        <v>0</v>
      </c>
      <c r="C1024" s="440"/>
      <c r="D1024" s="440"/>
      <c r="E1024" s="440"/>
      <c r="F1024" s="336"/>
    </row>
    <row r="1025" spans="1:6" ht="18.75" customHeight="1">
      <c r="A1025" s="439" t="s">
        <v>818</v>
      </c>
      <c r="B1025" s="440">
        <f t="shared" si="19"/>
        <v>0</v>
      </c>
      <c r="C1025" s="440"/>
      <c r="D1025" s="440"/>
      <c r="E1025" s="440"/>
      <c r="F1025" s="336"/>
    </row>
    <row r="1026" spans="1:6" ht="18.75" customHeight="1">
      <c r="A1026" s="439" t="s">
        <v>819</v>
      </c>
      <c r="B1026" s="440">
        <f t="shared" si="19"/>
        <v>0</v>
      </c>
      <c r="C1026" s="440"/>
      <c r="D1026" s="440"/>
      <c r="E1026" s="440"/>
      <c r="F1026" s="336"/>
    </row>
    <row r="1027" spans="1:6" ht="18.75" customHeight="1">
      <c r="A1027" s="439" t="s">
        <v>820</v>
      </c>
      <c r="B1027" s="440">
        <f t="shared" si="19"/>
        <v>0</v>
      </c>
      <c r="C1027" s="440"/>
      <c r="D1027" s="440"/>
      <c r="E1027" s="440"/>
      <c r="F1027" s="336"/>
    </row>
    <row r="1028" spans="1:6" ht="18.75" customHeight="1">
      <c r="A1028" s="439" t="s">
        <v>821</v>
      </c>
      <c r="B1028" s="440">
        <f t="shared" si="19"/>
        <v>0</v>
      </c>
      <c r="C1028" s="440"/>
      <c r="D1028" s="440"/>
      <c r="E1028" s="440"/>
      <c r="F1028" s="336"/>
    </row>
    <row r="1029" spans="1:6" ht="18.75" customHeight="1">
      <c r="A1029" s="439" t="s">
        <v>822</v>
      </c>
      <c r="B1029" s="440">
        <f t="shared" si="19"/>
        <v>0</v>
      </c>
      <c r="C1029" s="440"/>
      <c r="D1029" s="440"/>
      <c r="E1029" s="440"/>
      <c r="F1029" s="336"/>
    </row>
    <row r="1030" spans="1:6" ht="18.75" customHeight="1">
      <c r="A1030" s="439" t="s">
        <v>823</v>
      </c>
      <c r="B1030" s="440">
        <f t="shared" si="19"/>
        <v>0</v>
      </c>
      <c r="C1030" s="440"/>
      <c r="D1030" s="440"/>
      <c r="E1030" s="440"/>
      <c r="F1030" s="336"/>
    </row>
    <row r="1031" spans="1:6" ht="18.75" customHeight="1">
      <c r="A1031" s="439" t="s">
        <v>824</v>
      </c>
      <c r="B1031" s="440">
        <f t="shared" si="19"/>
        <v>0</v>
      </c>
      <c r="C1031" s="440"/>
      <c r="D1031" s="440"/>
      <c r="E1031" s="440"/>
      <c r="F1031" s="336"/>
    </row>
    <row r="1032" spans="1:6" ht="18.75" customHeight="1">
      <c r="A1032" s="439" t="s">
        <v>825</v>
      </c>
      <c r="B1032" s="440">
        <f t="shared" si="19"/>
        <v>0</v>
      </c>
      <c r="C1032" s="440"/>
      <c r="D1032" s="440"/>
      <c r="E1032" s="440"/>
      <c r="F1032" s="336"/>
    </row>
    <row r="1033" spans="1:6" ht="18.75" customHeight="1">
      <c r="A1033" s="439" t="s">
        <v>76</v>
      </c>
      <c r="B1033" s="440">
        <f t="shared" si="19"/>
        <v>0</v>
      </c>
      <c r="C1033" s="440"/>
      <c r="D1033" s="440"/>
      <c r="E1033" s="440"/>
      <c r="F1033" s="336"/>
    </row>
    <row r="1034" spans="1:6" ht="18.75" customHeight="1">
      <c r="A1034" s="439" t="s">
        <v>77</v>
      </c>
      <c r="B1034" s="440">
        <f t="shared" si="19"/>
        <v>0</v>
      </c>
      <c r="C1034" s="440"/>
      <c r="D1034" s="440"/>
      <c r="E1034" s="440"/>
      <c r="F1034" s="336"/>
    </row>
    <row r="1035" spans="1:6" ht="18.75" customHeight="1">
      <c r="A1035" s="439" t="s">
        <v>78</v>
      </c>
      <c r="B1035" s="440">
        <f t="shared" si="19"/>
        <v>0</v>
      </c>
      <c r="C1035" s="440"/>
      <c r="D1035" s="440"/>
      <c r="E1035" s="440"/>
      <c r="F1035" s="336"/>
    </row>
    <row r="1036" spans="1:6" ht="18.75" customHeight="1">
      <c r="A1036" s="439" t="s">
        <v>826</v>
      </c>
      <c r="B1036" s="440">
        <f t="shared" si="19"/>
        <v>0</v>
      </c>
      <c r="C1036" s="440"/>
      <c r="D1036" s="440"/>
      <c r="E1036" s="440"/>
      <c r="F1036" s="336"/>
    </row>
    <row r="1037" spans="1:6" ht="18.75" customHeight="1">
      <c r="A1037" s="439" t="s">
        <v>827</v>
      </c>
      <c r="B1037" s="440">
        <f aca="true" t="shared" si="20" ref="B1037:B1044">SUM(C1037:E1037)</f>
        <v>829</v>
      </c>
      <c r="C1037" s="440">
        <f>SUM(C1038:C1051)</f>
        <v>829</v>
      </c>
      <c r="D1037" s="440">
        <f>SUM(D1038:D1051)</f>
        <v>0</v>
      </c>
      <c r="E1037" s="440">
        <f>SUM(E1038:E1051)</f>
        <v>0</v>
      </c>
      <c r="F1037" s="336"/>
    </row>
    <row r="1038" spans="1:6" ht="18.75" customHeight="1">
      <c r="A1038" s="439" t="s">
        <v>76</v>
      </c>
      <c r="B1038" s="440">
        <f t="shared" si="20"/>
        <v>281</v>
      </c>
      <c r="C1038" s="440">
        <v>281</v>
      </c>
      <c r="D1038" s="440"/>
      <c r="E1038" s="440"/>
      <c r="F1038" s="336"/>
    </row>
    <row r="1039" spans="1:6" ht="18.75" customHeight="1">
      <c r="A1039" s="439" t="s">
        <v>77</v>
      </c>
      <c r="B1039" s="440">
        <f t="shared" si="20"/>
        <v>0</v>
      </c>
      <c r="C1039" s="440"/>
      <c r="D1039" s="440"/>
      <c r="E1039" s="440"/>
      <c r="F1039" s="336"/>
    </row>
    <row r="1040" spans="1:6" ht="18.75" customHeight="1">
      <c r="A1040" s="439" t="s">
        <v>78</v>
      </c>
      <c r="B1040" s="440">
        <f t="shared" si="20"/>
        <v>0</v>
      </c>
      <c r="C1040" s="440"/>
      <c r="D1040" s="440"/>
      <c r="E1040" s="440"/>
      <c r="F1040" s="336"/>
    </row>
    <row r="1041" spans="1:6" ht="18.75" customHeight="1">
      <c r="A1041" s="439" t="s">
        <v>828</v>
      </c>
      <c r="B1041" s="440">
        <f t="shared" si="20"/>
        <v>0</v>
      </c>
      <c r="C1041" s="440"/>
      <c r="D1041" s="440"/>
      <c r="E1041" s="440"/>
      <c r="F1041" s="336"/>
    </row>
    <row r="1042" spans="1:6" ht="18.75" customHeight="1">
      <c r="A1042" s="439" t="s">
        <v>829</v>
      </c>
      <c r="B1042" s="440">
        <f t="shared" si="20"/>
        <v>0</v>
      </c>
      <c r="C1042" s="440"/>
      <c r="D1042" s="440"/>
      <c r="E1042" s="440"/>
      <c r="F1042" s="336"/>
    </row>
    <row r="1043" spans="1:6" ht="18.75" customHeight="1">
      <c r="A1043" s="439" t="s">
        <v>830</v>
      </c>
      <c r="B1043" s="440">
        <f t="shared" si="20"/>
        <v>0</v>
      </c>
      <c r="C1043" s="440"/>
      <c r="D1043" s="440"/>
      <c r="E1043" s="440"/>
      <c r="F1043" s="336"/>
    </row>
    <row r="1044" spans="1:6" ht="18.75" customHeight="1">
      <c r="A1044" s="439" t="s">
        <v>1307</v>
      </c>
      <c r="B1044" s="440">
        <f t="shared" si="20"/>
        <v>500</v>
      </c>
      <c r="C1044" s="440">
        <v>500</v>
      </c>
      <c r="D1044" s="440"/>
      <c r="E1044" s="440"/>
      <c r="F1044" s="336"/>
    </row>
    <row r="1045" spans="1:6" ht="18.75" customHeight="1">
      <c r="A1045" s="439" t="s">
        <v>831</v>
      </c>
      <c r="B1045" s="440">
        <f aca="true" t="shared" si="21" ref="B1045:B1101">SUM(C1045:E1045)</f>
        <v>0</v>
      </c>
      <c r="C1045" s="440"/>
      <c r="D1045" s="440"/>
      <c r="E1045" s="440"/>
      <c r="F1045" s="336"/>
    </row>
    <row r="1046" spans="1:6" ht="18.75" customHeight="1">
      <c r="A1046" s="439" t="s">
        <v>832</v>
      </c>
      <c r="B1046" s="440">
        <f t="shared" si="21"/>
        <v>0</v>
      </c>
      <c r="C1046" s="440"/>
      <c r="D1046" s="440"/>
      <c r="E1046" s="440"/>
      <c r="F1046" s="336"/>
    </row>
    <row r="1047" spans="1:6" ht="18.75" customHeight="1">
      <c r="A1047" s="439" t="s">
        <v>833</v>
      </c>
      <c r="B1047" s="440">
        <f t="shared" si="21"/>
        <v>0</v>
      </c>
      <c r="C1047" s="440"/>
      <c r="D1047" s="440"/>
      <c r="E1047" s="440"/>
      <c r="F1047" s="336"/>
    </row>
    <row r="1048" spans="1:6" ht="18.75" customHeight="1">
      <c r="A1048" s="439" t="s">
        <v>834</v>
      </c>
      <c r="B1048" s="440">
        <f t="shared" si="21"/>
        <v>0</v>
      </c>
      <c r="C1048" s="440"/>
      <c r="D1048" s="440"/>
      <c r="E1048" s="440"/>
      <c r="F1048" s="336"/>
    </row>
    <row r="1049" spans="1:6" ht="18.75" customHeight="1">
      <c r="A1049" s="439" t="s">
        <v>835</v>
      </c>
      <c r="B1049" s="440">
        <f t="shared" si="21"/>
        <v>0</v>
      </c>
      <c r="C1049" s="440"/>
      <c r="D1049" s="440"/>
      <c r="E1049" s="440"/>
      <c r="F1049" s="336"/>
    </row>
    <row r="1050" spans="1:6" ht="18.75" customHeight="1">
      <c r="A1050" s="439" t="s">
        <v>836</v>
      </c>
      <c r="B1050" s="440">
        <f t="shared" si="21"/>
        <v>0</v>
      </c>
      <c r="C1050" s="440"/>
      <c r="D1050" s="440"/>
      <c r="E1050" s="440"/>
      <c r="F1050" s="336"/>
    </row>
    <row r="1051" spans="1:6" ht="18.75" customHeight="1">
      <c r="A1051" s="439" t="s">
        <v>837</v>
      </c>
      <c r="B1051" s="440">
        <f t="shared" si="21"/>
        <v>48</v>
      </c>
      <c r="C1051" s="440">
        <v>48</v>
      </c>
      <c r="D1051" s="440"/>
      <c r="E1051" s="440"/>
      <c r="F1051" s="336"/>
    </row>
    <row r="1052" spans="1:6" ht="18.75" customHeight="1">
      <c r="A1052" s="439" t="s">
        <v>838</v>
      </c>
      <c r="B1052" s="440">
        <f t="shared" si="21"/>
        <v>1074</v>
      </c>
      <c r="C1052" s="440">
        <f>SUM(C1053:C1058)</f>
        <v>1074</v>
      </c>
      <c r="D1052" s="440">
        <f>SUM(D1053:D1058)</f>
        <v>0</v>
      </c>
      <c r="E1052" s="440">
        <f>SUM(E1053:E1058)</f>
        <v>0</v>
      </c>
      <c r="F1052" s="336"/>
    </row>
    <row r="1053" spans="1:6" ht="18.75" customHeight="1">
      <c r="A1053" s="439" t="s">
        <v>76</v>
      </c>
      <c r="B1053" s="440">
        <f t="shared" si="21"/>
        <v>98</v>
      </c>
      <c r="C1053" s="440">
        <v>98</v>
      </c>
      <c r="D1053" s="440"/>
      <c r="E1053" s="440"/>
      <c r="F1053" s="336"/>
    </row>
    <row r="1054" spans="1:6" ht="18.75" customHeight="1">
      <c r="A1054" s="439" t="s">
        <v>77</v>
      </c>
      <c r="B1054" s="440">
        <f t="shared" si="21"/>
        <v>0</v>
      </c>
      <c r="C1054" s="440"/>
      <c r="D1054" s="440"/>
      <c r="E1054" s="440"/>
      <c r="F1054" s="336"/>
    </row>
    <row r="1055" spans="1:6" ht="18.75" customHeight="1">
      <c r="A1055" s="439" t="s">
        <v>78</v>
      </c>
      <c r="B1055" s="440">
        <f t="shared" si="21"/>
        <v>0</v>
      </c>
      <c r="C1055" s="440"/>
      <c r="D1055" s="440"/>
      <c r="E1055" s="440"/>
      <c r="F1055" s="336"/>
    </row>
    <row r="1056" spans="1:6" ht="18.75" customHeight="1">
      <c r="A1056" s="439" t="s">
        <v>839</v>
      </c>
      <c r="B1056" s="440">
        <f t="shared" si="21"/>
        <v>0</v>
      </c>
      <c r="C1056" s="440"/>
      <c r="D1056" s="440"/>
      <c r="E1056" s="440"/>
      <c r="F1056" s="336"/>
    </row>
    <row r="1057" spans="1:6" ht="18.75" customHeight="1">
      <c r="A1057" s="439" t="s">
        <v>840</v>
      </c>
      <c r="B1057" s="440">
        <f t="shared" si="21"/>
        <v>0</v>
      </c>
      <c r="C1057" s="440"/>
      <c r="D1057" s="440"/>
      <c r="E1057" s="440"/>
      <c r="F1057" s="336"/>
    </row>
    <row r="1058" spans="1:6" ht="18.75" customHeight="1">
      <c r="A1058" s="439" t="s">
        <v>841</v>
      </c>
      <c r="B1058" s="440">
        <f t="shared" si="21"/>
        <v>976</v>
      </c>
      <c r="C1058" s="440">
        <v>976</v>
      </c>
      <c r="D1058" s="440"/>
      <c r="E1058" s="440"/>
      <c r="F1058" s="336"/>
    </row>
    <row r="1059" spans="1:6" ht="18.75" customHeight="1">
      <c r="A1059" s="439" t="s">
        <v>842</v>
      </c>
      <c r="B1059" s="440">
        <f t="shared" si="21"/>
        <v>0</v>
      </c>
      <c r="C1059" s="440"/>
      <c r="D1059" s="440"/>
      <c r="E1059" s="440"/>
      <c r="F1059" s="336"/>
    </row>
    <row r="1060" spans="1:6" ht="18.75" customHeight="1">
      <c r="A1060" s="439" t="s">
        <v>76</v>
      </c>
      <c r="B1060" s="440">
        <f t="shared" si="21"/>
        <v>0</v>
      </c>
      <c r="C1060" s="440"/>
      <c r="D1060" s="440"/>
      <c r="E1060" s="440"/>
      <c r="F1060" s="336"/>
    </row>
    <row r="1061" spans="1:6" ht="18.75" customHeight="1">
      <c r="A1061" s="439" t="s">
        <v>77</v>
      </c>
      <c r="B1061" s="440">
        <f t="shared" si="21"/>
        <v>0</v>
      </c>
      <c r="C1061" s="440"/>
      <c r="D1061" s="440"/>
      <c r="E1061" s="440"/>
      <c r="F1061" s="336"/>
    </row>
    <row r="1062" spans="1:6" ht="18.75" customHeight="1">
      <c r="A1062" s="439" t="s">
        <v>78</v>
      </c>
      <c r="B1062" s="440">
        <f t="shared" si="21"/>
        <v>0</v>
      </c>
      <c r="C1062" s="440"/>
      <c r="D1062" s="440"/>
      <c r="E1062" s="440"/>
      <c r="F1062" s="336"/>
    </row>
    <row r="1063" spans="1:6" ht="18.75" customHeight="1">
      <c r="A1063" s="439" t="s">
        <v>843</v>
      </c>
      <c r="B1063" s="440">
        <f t="shared" si="21"/>
        <v>0</v>
      </c>
      <c r="C1063" s="440"/>
      <c r="D1063" s="440"/>
      <c r="E1063" s="440"/>
      <c r="F1063" s="336"/>
    </row>
    <row r="1064" spans="1:6" ht="18.75" customHeight="1">
      <c r="A1064" s="439" t="s">
        <v>844</v>
      </c>
      <c r="B1064" s="440">
        <f t="shared" si="21"/>
        <v>0</v>
      </c>
      <c r="C1064" s="440"/>
      <c r="D1064" s="440"/>
      <c r="E1064" s="440"/>
      <c r="F1064" s="336"/>
    </row>
    <row r="1065" spans="1:6" ht="18.75" customHeight="1">
      <c r="A1065" s="439" t="s">
        <v>845</v>
      </c>
      <c r="B1065" s="440">
        <f t="shared" si="21"/>
        <v>0</v>
      </c>
      <c r="C1065" s="440"/>
      <c r="D1065" s="440"/>
      <c r="E1065" s="440"/>
      <c r="F1065" s="336"/>
    </row>
    <row r="1066" spans="1:6" ht="18.75" customHeight="1">
      <c r="A1066" s="439" t="s">
        <v>846</v>
      </c>
      <c r="B1066" s="440">
        <f t="shared" si="21"/>
        <v>0</v>
      </c>
      <c r="C1066" s="440"/>
      <c r="D1066" s="440"/>
      <c r="E1066" s="440"/>
      <c r="F1066" s="336"/>
    </row>
    <row r="1067" spans="1:6" ht="18.75" customHeight="1">
      <c r="A1067" s="439" t="s">
        <v>847</v>
      </c>
      <c r="B1067" s="440">
        <f t="shared" si="21"/>
        <v>0</v>
      </c>
      <c r="C1067" s="440"/>
      <c r="D1067" s="440"/>
      <c r="E1067" s="440"/>
      <c r="F1067" s="336"/>
    </row>
    <row r="1068" spans="1:6" ht="18.75" customHeight="1">
      <c r="A1068" s="439" t="s">
        <v>848</v>
      </c>
      <c r="B1068" s="440">
        <f t="shared" si="21"/>
        <v>0</v>
      </c>
      <c r="C1068" s="440"/>
      <c r="D1068" s="440"/>
      <c r="E1068" s="440"/>
      <c r="F1068" s="336"/>
    </row>
    <row r="1069" spans="1:6" ht="18.75" customHeight="1">
      <c r="A1069" s="439" t="s">
        <v>849</v>
      </c>
      <c r="B1069" s="440">
        <f t="shared" si="21"/>
        <v>0</v>
      </c>
      <c r="C1069" s="440"/>
      <c r="D1069" s="440"/>
      <c r="E1069" s="440"/>
      <c r="F1069" s="336"/>
    </row>
    <row r="1070" spans="1:6" ht="18.75" customHeight="1">
      <c r="A1070" s="439" t="s">
        <v>850</v>
      </c>
      <c r="B1070" s="440">
        <f t="shared" si="21"/>
        <v>0</v>
      </c>
      <c r="C1070" s="440"/>
      <c r="D1070" s="440"/>
      <c r="E1070" s="440"/>
      <c r="F1070" s="336"/>
    </row>
    <row r="1071" spans="1:6" ht="18.75" customHeight="1">
      <c r="A1071" s="439" t="s">
        <v>851</v>
      </c>
      <c r="B1071" s="440">
        <f t="shared" si="21"/>
        <v>0</v>
      </c>
      <c r="C1071" s="440"/>
      <c r="D1071" s="440"/>
      <c r="E1071" s="440"/>
      <c r="F1071" s="336"/>
    </row>
    <row r="1072" spans="1:6" ht="18.75" customHeight="1">
      <c r="A1072" s="439" t="s">
        <v>852</v>
      </c>
      <c r="B1072" s="440">
        <f t="shared" si="21"/>
        <v>232</v>
      </c>
      <c r="C1072" s="440">
        <f>C1073+C1083+C1089</f>
        <v>232</v>
      </c>
      <c r="D1072" s="440">
        <f>D1073+D1083+D1089</f>
        <v>0</v>
      </c>
      <c r="E1072" s="440">
        <f>E1073+E1083+E1089</f>
        <v>0</v>
      </c>
      <c r="F1072" s="336"/>
    </row>
    <row r="1073" spans="1:6" ht="18.75" customHeight="1">
      <c r="A1073" s="439" t="s">
        <v>853</v>
      </c>
      <c r="B1073" s="440">
        <f t="shared" si="21"/>
        <v>232</v>
      </c>
      <c r="C1073" s="440">
        <f>SUM(C1074:C1082)</f>
        <v>232</v>
      </c>
      <c r="D1073" s="440">
        <f>SUM(D1074:D1082)</f>
        <v>0</v>
      </c>
      <c r="E1073" s="440">
        <f>SUM(E1074:E1082)</f>
        <v>0</v>
      </c>
      <c r="F1073" s="336"/>
    </row>
    <row r="1074" spans="1:6" ht="18.75" customHeight="1">
      <c r="A1074" s="439" t="s">
        <v>76</v>
      </c>
      <c r="B1074" s="440">
        <f t="shared" si="21"/>
        <v>180</v>
      </c>
      <c r="C1074" s="440">
        <v>180</v>
      </c>
      <c r="D1074" s="440"/>
      <c r="E1074" s="440"/>
      <c r="F1074" s="336"/>
    </row>
    <row r="1075" spans="1:6" ht="18.75" customHeight="1">
      <c r="A1075" s="439" t="s">
        <v>77</v>
      </c>
      <c r="B1075" s="440">
        <f t="shared" si="21"/>
        <v>12</v>
      </c>
      <c r="C1075" s="440">
        <v>12</v>
      </c>
      <c r="D1075" s="440"/>
      <c r="E1075" s="440"/>
      <c r="F1075" s="336"/>
    </row>
    <row r="1076" spans="1:6" ht="18.75" customHeight="1">
      <c r="A1076" s="439" t="s">
        <v>78</v>
      </c>
      <c r="B1076" s="440">
        <f t="shared" si="21"/>
        <v>0</v>
      </c>
      <c r="C1076" s="440"/>
      <c r="D1076" s="440"/>
      <c r="E1076" s="440"/>
      <c r="F1076" s="336"/>
    </row>
    <row r="1077" spans="1:6" ht="18.75" customHeight="1">
      <c r="A1077" s="439" t="s">
        <v>854</v>
      </c>
      <c r="B1077" s="440">
        <f t="shared" si="21"/>
        <v>0</v>
      </c>
      <c r="C1077" s="440"/>
      <c r="D1077" s="440"/>
      <c r="E1077" s="440"/>
      <c r="F1077" s="336"/>
    </row>
    <row r="1078" spans="1:6" ht="18.75" customHeight="1">
      <c r="A1078" s="439" t="s">
        <v>855</v>
      </c>
      <c r="B1078" s="440">
        <f t="shared" si="21"/>
        <v>0</v>
      </c>
      <c r="C1078" s="440"/>
      <c r="D1078" s="440"/>
      <c r="E1078" s="440"/>
      <c r="F1078" s="336"/>
    </row>
    <row r="1079" spans="1:6" ht="18.75" customHeight="1">
      <c r="A1079" s="439" t="s">
        <v>856</v>
      </c>
      <c r="B1079" s="440">
        <f t="shared" si="21"/>
        <v>0</v>
      </c>
      <c r="C1079" s="440"/>
      <c r="D1079" s="440"/>
      <c r="E1079" s="440"/>
      <c r="F1079" s="336"/>
    </row>
    <row r="1080" spans="1:6" ht="18.75" customHeight="1">
      <c r="A1080" s="439" t="s">
        <v>857</v>
      </c>
      <c r="B1080" s="440">
        <f t="shared" si="21"/>
        <v>0</v>
      </c>
      <c r="C1080" s="440"/>
      <c r="D1080" s="440"/>
      <c r="E1080" s="440"/>
      <c r="F1080" s="336"/>
    </row>
    <row r="1081" spans="1:6" ht="18.75" customHeight="1">
      <c r="A1081" s="439" t="s">
        <v>85</v>
      </c>
      <c r="B1081" s="440">
        <f t="shared" si="21"/>
        <v>0</v>
      </c>
      <c r="C1081" s="440"/>
      <c r="D1081" s="440"/>
      <c r="E1081" s="440"/>
      <c r="F1081" s="336"/>
    </row>
    <row r="1082" spans="1:6" ht="18.75" customHeight="1">
      <c r="A1082" s="439" t="s">
        <v>858</v>
      </c>
      <c r="B1082" s="440">
        <f t="shared" si="21"/>
        <v>40</v>
      </c>
      <c r="C1082" s="440">
        <v>40</v>
      </c>
      <c r="D1082" s="440"/>
      <c r="E1082" s="440"/>
      <c r="F1082" s="336"/>
    </row>
    <row r="1083" spans="1:6" ht="18.75" customHeight="1">
      <c r="A1083" s="439" t="s">
        <v>859</v>
      </c>
      <c r="B1083" s="440">
        <f t="shared" si="21"/>
        <v>0</v>
      </c>
      <c r="C1083" s="440"/>
      <c r="D1083" s="440"/>
      <c r="E1083" s="440"/>
      <c r="F1083" s="336"/>
    </row>
    <row r="1084" spans="1:6" ht="18.75" customHeight="1">
      <c r="A1084" s="439" t="s">
        <v>76</v>
      </c>
      <c r="B1084" s="440">
        <f t="shared" si="21"/>
        <v>0</v>
      </c>
      <c r="C1084" s="440"/>
      <c r="D1084" s="440"/>
      <c r="E1084" s="440"/>
      <c r="F1084" s="336"/>
    </row>
    <row r="1085" spans="1:6" ht="18.75" customHeight="1">
      <c r="A1085" s="439" t="s">
        <v>77</v>
      </c>
      <c r="B1085" s="440">
        <f t="shared" si="21"/>
        <v>0</v>
      </c>
      <c r="C1085" s="440"/>
      <c r="D1085" s="440"/>
      <c r="E1085" s="440"/>
      <c r="F1085" s="336"/>
    </row>
    <row r="1086" spans="1:6" ht="18.75" customHeight="1">
      <c r="A1086" s="439" t="s">
        <v>78</v>
      </c>
      <c r="B1086" s="440">
        <f t="shared" si="21"/>
        <v>0</v>
      </c>
      <c r="C1086" s="440"/>
      <c r="D1086" s="440"/>
      <c r="E1086" s="440"/>
      <c r="F1086" s="336"/>
    </row>
    <row r="1087" spans="1:6" ht="18.75" customHeight="1">
      <c r="A1087" s="439" t="s">
        <v>860</v>
      </c>
      <c r="B1087" s="440">
        <f t="shared" si="21"/>
        <v>0</v>
      </c>
      <c r="C1087" s="440"/>
      <c r="D1087" s="440"/>
      <c r="E1087" s="440"/>
      <c r="F1087" s="336"/>
    </row>
    <row r="1088" spans="1:6" ht="18.75" customHeight="1">
      <c r="A1088" s="439" t="s">
        <v>861</v>
      </c>
      <c r="B1088" s="440">
        <f t="shared" si="21"/>
        <v>0</v>
      </c>
      <c r="C1088" s="440"/>
      <c r="D1088" s="440"/>
      <c r="E1088" s="440"/>
      <c r="F1088" s="336"/>
    </row>
    <row r="1089" spans="1:6" ht="18.75" customHeight="1">
      <c r="A1089" s="439" t="s">
        <v>862</v>
      </c>
      <c r="B1089" s="440">
        <f t="shared" si="21"/>
        <v>0</v>
      </c>
      <c r="C1089" s="440">
        <f>SUM(C1090:C1091)</f>
        <v>0</v>
      </c>
      <c r="D1089" s="440"/>
      <c r="E1089" s="440"/>
      <c r="F1089" s="336"/>
    </row>
    <row r="1090" spans="1:6" ht="18.75" customHeight="1">
      <c r="A1090" s="439" t="s">
        <v>863</v>
      </c>
      <c r="B1090" s="440">
        <f t="shared" si="21"/>
        <v>0</v>
      </c>
      <c r="C1090" s="440"/>
      <c r="D1090" s="440"/>
      <c r="E1090" s="440"/>
      <c r="F1090" s="336"/>
    </row>
    <row r="1091" spans="1:6" ht="18.75" customHeight="1">
      <c r="A1091" s="439" t="s">
        <v>864</v>
      </c>
      <c r="B1091" s="440">
        <f t="shared" si="21"/>
        <v>0</v>
      </c>
      <c r="C1091" s="440"/>
      <c r="D1091" s="440"/>
      <c r="E1091" s="440"/>
      <c r="F1091" s="336"/>
    </row>
    <row r="1092" spans="1:6" ht="18.75" customHeight="1">
      <c r="A1092" s="439" t="s">
        <v>865</v>
      </c>
      <c r="B1092" s="440">
        <f t="shared" si="21"/>
        <v>62</v>
      </c>
      <c r="C1092" s="440">
        <f>C1093+C1100+C1110+C1116+C1119</f>
        <v>62</v>
      </c>
      <c r="D1092" s="440">
        <f>D1093+D1100+D1110+D1116+D1119</f>
        <v>0</v>
      </c>
      <c r="E1092" s="440">
        <f>E1093+E1100+E1110+E1116+E1119</f>
        <v>0</v>
      </c>
      <c r="F1092" s="336"/>
    </row>
    <row r="1093" spans="1:6" ht="18.75" customHeight="1">
      <c r="A1093" s="439" t="s">
        <v>866</v>
      </c>
      <c r="B1093" s="440">
        <f t="shared" si="21"/>
        <v>62</v>
      </c>
      <c r="C1093" s="440">
        <f>SUM(C1094:C1099)</f>
        <v>62</v>
      </c>
      <c r="D1093" s="440">
        <f>SUM(D1094:D1099)</f>
        <v>0</v>
      </c>
      <c r="E1093" s="440">
        <f>SUM(E1094:E1099)</f>
        <v>0</v>
      </c>
      <c r="F1093" s="336"/>
    </row>
    <row r="1094" spans="1:6" ht="18.75" customHeight="1">
      <c r="A1094" s="439" t="s">
        <v>76</v>
      </c>
      <c r="B1094" s="440">
        <f t="shared" si="21"/>
        <v>48</v>
      </c>
      <c r="C1094" s="440">
        <v>48</v>
      </c>
      <c r="D1094" s="440"/>
      <c r="E1094" s="440"/>
      <c r="F1094" s="336"/>
    </row>
    <row r="1095" spans="1:6" ht="18.75" customHeight="1">
      <c r="A1095" s="439" t="s">
        <v>77</v>
      </c>
      <c r="B1095" s="440">
        <f t="shared" si="21"/>
        <v>9</v>
      </c>
      <c r="C1095" s="440">
        <v>9</v>
      </c>
      <c r="D1095" s="440"/>
      <c r="E1095" s="440"/>
      <c r="F1095" s="336"/>
    </row>
    <row r="1096" spans="1:6" ht="18.75" customHeight="1">
      <c r="A1096" s="439" t="s">
        <v>78</v>
      </c>
      <c r="B1096" s="440">
        <f t="shared" si="21"/>
        <v>0</v>
      </c>
      <c r="C1096" s="440"/>
      <c r="D1096" s="440"/>
      <c r="E1096" s="440"/>
      <c r="F1096" s="336"/>
    </row>
    <row r="1097" spans="1:6" ht="18.75" customHeight="1">
      <c r="A1097" s="439" t="s">
        <v>867</v>
      </c>
      <c r="B1097" s="440">
        <f t="shared" si="21"/>
        <v>0</v>
      </c>
      <c r="C1097" s="440"/>
      <c r="D1097" s="440"/>
      <c r="E1097" s="440"/>
      <c r="F1097" s="336"/>
    </row>
    <row r="1098" spans="1:6" ht="18.75" customHeight="1">
      <c r="A1098" s="439" t="s">
        <v>85</v>
      </c>
      <c r="B1098" s="440">
        <f t="shared" si="21"/>
        <v>0</v>
      </c>
      <c r="C1098" s="440"/>
      <c r="D1098" s="440"/>
      <c r="E1098" s="440"/>
      <c r="F1098" s="336"/>
    </row>
    <row r="1099" spans="1:6" ht="18.75" customHeight="1">
      <c r="A1099" s="439" t="s">
        <v>868</v>
      </c>
      <c r="B1099" s="440">
        <f t="shared" si="21"/>
        <v>5</v>
      </c>
      <c r="C1099" s="440">
        <v>5</v>
      </c>
      <c r="D1099" s="440"/>
      <c r="E1099" s="440"/>
      <c r="F1099" s="336"/>
    </row>
    <row r="1100" spans="1:6" ht="18.75" customHeight="1">
      <c r="A1100" s="439" t="s">
        <v>869</v>
      </c>
      <c r="B1100" s="440">
        <f t="shared" si="21"/>
        <v>0</v>
      </c>
      <c r="C1100" s="440"/>
      <c r="D1100" s="440"/>
      <c r="E1100" s="440"/>
      <c r="F1100" s="336"/>
    </row>
    <row r="1101" spans="1:6" ht="18.75" customHeight="1">
      <c r="A1101" s="439" t="s">
        <v>870</v>
      </c>
      <c r="B1101" s="440">
        <f t="shared" si="21"/>
        <v>0</v>
      </c>
      <c r="C1101" s="440"/>
      <c r="D1101" s="440"/>
      <c r="E1101" s="440"/>
      <c r="F1101" s="336"/>
    </row>
    <row r="1102" spans="1:6" ht="18.75" customHeight="1">
      <c r="A1102" s="439" t="s">
        <v>871</v>
      </c>
      <c r="B1102" s="440">
        <f aca="true" t="shared" si="22" ref="B1102:B1165">SUM(C1102:E1102)</f>
        <v>0</v>
      </c>
      <c r="C1102" s="440"/>
      <c r="D1102" s="440"/>
      <c r="E1102" s="440"/>
      <c r="F1102" s="336"/>
    </row>
    <row r="1103" spans="1:6" ht="18.75" customHeight="1">
      <c r="A1103" s="439" t="s">
        <v>872</v>
      </c>
      <c r="B1103" s="440">
        <f t="shared" si="22"/>
        <v>0</v>
      </c>
      <c r="C1103" s="440"/>
      <c r="D1103" s="440"/>
      <c r="E1103" s="440"/>
      <c r="F1103" s="336"/>
    </row>
    <row r="1104" spans="1:6" ht="18.75" customHeight="1">
      <c r="A1104" s="439" t="s">
        <v>873</v>
      </c>
      <c r="B1104" s="440">
        <f t="shared" si="22"/>
        <v>0</v>
      </c>
      <c r="C1104" s="440"/>
      <c r="D1104" s="440"/>
      <c r="E1104" s="440"/>
      <c r="F1104" s="336"/>
    </row>
    <row r="1105" spans="1:6" ht="18.75" customHeight="1">
      <c r="A1105" s="439" t="s">
        <v>874</v>
      </c>
      <c r="B1105" s="440">
        <f t="shared" si="22"/>
        <v>0</v>
      </c>
      <c r="C1105" s="440"/>
      <c r="D1105" s="440"/>
      <c r="E1105" s="440"/>
      <c r="F1105" s="336"/>
    </row>
    <row r="1106" spans="1:6" ht="18.75" customHeight="1">
      <c r="A1106" s="439" t="s">
        <v>875</v>
      </c>
      <c r="B1106" s="440">
        <f t="shared" si="22"/>
        <v>0</v>
      </c>
      <c r="C1106" s="440"/>
      <c r="D1106" s="440"/>
      <c r="E1106" s="440"/>
      <c r="F1106" s="336"/>
    </row>
    <row r="1107" spans="1:6" ht="18.75" customHeight="1">
      <c r="A1107" s="439" t="s">
        <v>876</v>
      </c>
      <c r="B1107" s="440">
        <f t="shared" si="22"/>
        <v>0</v>
      </c>
      <c r="C1107" s="440"/>
      <c r="D1107" s="440"/>
      <c r="E1107" s="440"/>
      <c r="F1107" s="336"/>
    </row>
    <row r="1108" spans="1:6" ht="18.75" customHeight="1">
      <c r="A1108" s="439" t="s">
        <v>877</v>
      </c>
      <c r="B1108" s="440">
        <f t="shared" si="22"/>
        <v>0</v>
      </c>
      <c r="C1108" s="440"/>
      <c r="D1108" s="440"/>
      <c r="E1108" s="440"/>
      <c r="F1108" s="336"/>
    </row>
    <row r="1109" spans="1:6" ht="18.75" customHeight="1">
      <c r="A1109" s="439" t="s">
        <v>878</v>
      </c>
      <c r="B1109" s="440">
        <f t="shared" si="22"/>
        <v>0</v>
      </c>
      <c r="C1109" s="440"/>
      <c r="D1109" s="440"/>
      <c r="E1109" s="440"/>
      <c r="F1109" s="336"/>
    </row>
    <row r="1110" spans="1:6" ht="18.75" customHeight="1">
      <c r="A1110" s="439" t="s">
        <v>879</v>
      </c>
      <c r="B1110" s="440">
        <f t="shared" si="22"/>
        <v>0</v>
      </c>
      <c r="C1110" s="440"/>
      <c r="D1110" s="440"/>
      <c r="E1110" s="440"/>
      <c r="F1110" s="336"/>
    </row>
    <row r="1111" spans="1:6" ht="18.75" customHeight="1">
      <c r="A1111" s="439" t="s">
        <v>880</v>
      </c>
      <c r="B1111" s="440">
        <f t="shared" si="22"/>
        <v>0</v>
      </c>
      <c r="C1111" s="440"/>
      <c r="D1111" s="440"/>
      <c r="E1111" s="440"/>
      <c r="F1111" s="336"/>
    </row>
    <row r="1112" spans="1:6" ht="18.75" customHeight="1">
      <c r="A1112" s="439" t="s">
        <v>881</v>
      </c>
      <c r="B1112" s="440">
        <f t="shared" si="22"/>
        <v>0</v>
      </c>
      <c r="C1112" s="440"/>
      <c r="D1112" s="440"/>
      <c r="E1112" s="440"/>
      <c r="F1112" s="336"/>
    </row>
    <row r="1113" spans="1:6" ht="18.75" customHeight="1">
      <c r="A1113" s="439" t="s">
        <v>882</v>
      </c>
      <c r="B1113" s="440">
        <f t="shared" si="22"/>
        <v>0</v>
      </c>
      <c r="C1113" s="440"/>
      <c r="D1113" s="440"/>
      <c r="E1113" s="440"/>
      <c r="F1113" s="336"/>
    </row>
    <row r="1114" spans="1:6" ht="18.75" customHeight="1">
      <c r="A1114" s="439" t="s">
        <v>883</v>
      </c>
      <c r="B1114" s="440">
        <f t="shared" si="22"/>
        <v>0</v>
      </c>
      <c r="C1114" s="440"/>
      <c r="D1114" s="440"/>
      <c r="E1114" s="440"/>
      <c r="F1114" s="336"/>
    </row>
    <row r="1115" spans="1:6" ht="18.75" customHeight="1">
      <c r="A1115" s="439" t="s">
        <v>884</v>
      </c>
      <c r="B1115" s="440">
        <f t="shared" si="22"/>
        <v>0</v>
      </c>
      <c r="C1115" s="440"/>
      <c r="D1115" s="440"/>
      <c r="E1115" s="440"/>
      <c r="F1115" s="336"/>
    </row>
    <row r="1116" spans="1:6" ht="18.75" customHeight="1">
      <c r="A1116" s="439" t="s">
        <v>885</v>
      </c>
      <c r="B1116" s="440">
        <f t="shared" si="22"/>
        <v>0</v>
      </c>
      <c r="C1116" s="440"/>
      <c r="D1116" s="440"/>
      <c r="E1116" s="440"/>
      <c r="F1116" s="336"/>
    </row>
    <row r="1117" spans="1:6" ht="18.75" customHeight="1">
      <c r="A1117" s="439" t="s">
        <v>886</v>
      </c>
      <c r="B1117" s="440">
        <f t="shared" si="22"/>
        <v>0</v>
      </c>
      <c r="C1117" s="440"/>
      <c r="D1117" s="440"/>
      <c r="E1117" s="440"/>
      <c r="F1117" s="336"/>
    </row>
    <row r="1118" spans="1:6" ht="18.75" customHeight="1">
      <c r="A1118" s="439" t="s">
        <v>887</v>
      </c>
      <c r="B1118" s="440">
        <f t="shared" si="22"/>
        <v>0</v>
      </c>
      <c r="C1118" s="440"/>
      <c r="D1118" s="440"/>
      <c r="E1118" s="440"/>
      <c r="F1118" s="336"/>
    </row>
    <row r="1119" spans="1:6" ht="18.75" customHeight="1">
      <c r="A1119" s="439" t="s">
        <v>888</v>
      </c>
      <c r="B1119" s="440">
        <f t="shared" si="22"/>
        <v>0</v>
      </c>
      <c r="C1119" s="440"/>
      <c r="D1119" s="440"/>
      <c r="E1119" s="440"/>
      <c r="F1119" s="336"/>
    </row>
    <row r="1120" spans="1:6" ht="18.75" customHeight="1">
      <c r="A1120" s="439" t="s">
        <v>889</v>
      </c>
      <c r="B1120" s="440">
        <f t="shared" si="22"/>
        <v>0</v>
      </c>
      <c r="C1120" s="440"/>
      <c r="D1120" s="440"/>
      <c r="E1120" s="440"/>
      <c r="F1120" s="336"/>
    </row>
    <row r="1121" spans="1:6" ht="18.75" customHeight="1">
      <c r="A1121" s="439" t="s">
        <v>890</v>
      </c>
      <c r="B1121" s="440">
        <f t="shared" si="22"/>
        <v>0</v>
      </c>
      <c r="C1121" s="440"/>
      <c r="D1121" s="440"/>
      <c r="E1121" s="440"/>
      <c r="F1121" s="336"/>
    </row>
    <row r="1122" spans="1:6" ht="18.75" customHeight="1">
      <c r="A1122" s="439" t="s">
        <v>891</v>
      </c>
      <c r="B1122" s="440">
        <f t="shared" si="22"/>
        <v>1225</v>
      </c>
      <c r="C1122" s="440">
        <f>C1123+C1143+C1145+C1148+C1163</f>
        <v>1225</v>
      </c>
      <c r="D1122" s="440">
        <f>D1123+D1143+D1145+D1148+D1163</f>
        <v>0</v>
      </c>
      <c r="E1122" s="440">
        <f>E1123+E1143+E1145+E1148+E1163</f>
        <v>0</v>
      </c>
      <c r="F1122" s="336"/>
    </row>
    <row r="1123" spans="1:6" ht="18.75" customHeight="1">
      <c r="A1123" s="439" t="s">
        <v>892</v>
      </c>
      <c r="B1123" s="440">
        <f t="shared" si="22"/>
        <v>1119</v>
      </c>
      <c r="C1123" s="440">
        <f>SUM(C1124:C1142)</f>
        <v>1119</v>
      </c>
      <c r="D1123" s="440">
        <f>SUM(D1124:D1142)</f>
        <v>0</v>
      </c>
      <c r="E1123" s="440">
        <f>SUM(E1124:E1142)</f>
        <v>0</v>
      </c>
      <c r="F1123" s="336"/>
    </row>
    <row r="1124" spans="1:6" ht="18.75" customHeight="1">
      <c r="A1124" s="439" t="s">
        <v>76</v>
      </c>
      <c r="B1124" s="440">
        <f t="shared" si="22"/>
        <v>498</v>
      </c>
      <c r="C1124" s="440">
        <v>498</v>
      </c>
      <c r="D1124" s="440"/>
      <c r="E1124" s="440"/>
      <c r="F1124" s="336"/>
    </row>
    <row r="1125" spans="1:6" ht="18.75" customHeight="1">
      <c r="A1125" s="439" t="s">
        <v>77</v>
      </c>
      <c r="B1125" s="440">
        <f t="shared" si="22"/>
        <v>16</v>
      </c>
      <c r="C1125" s="440">
        <v>16</v>
      </c>
      <c r="D1125" s="440"/>
      <c r="E1125" s="440"/>
      <c r="F1125" s="336"/>
    </row>
    <row r="1126" spans="1:6" ht="18.75" customHeight="1">
      <c r="A1126" s="439" t="s">
        <v>78</v>
      </c>
      <c r="B1126" s="440">
        <f t="shared" si="22"/>
        <v>0</v>
      </c>
      <c r="C1126" s="440"/>
      <c r="D1126" s="440"/>
      <c r="E1126" s="440"/>
      <c r="F1126" s="336"/>
    </row>
    <row r="1127" spans="1:6" ht="18.75" customHeight="1">
      <c r="A1127" s="439" t="s">
        <v>85</v>
      </c>
      <c r="B1127" s="440">
        <f t="shared" si="22"/>
        <v>0</v>
      </c>
      <c r="C1127" s="440"/>
      <c r="D1127" s="440"/>
      <c r="E1127" s="440"/>
      <c r="F1127" s="336"/>
    </row>
    <row r="1128" spans="1:6" ht="18.75" customHeight="1">
      <c r="A1128" s="439" t="s">
        <v>893</v>
      </c>
      <c r="B1128" s="440">
        <f t="shared" si="22"/>
        <v>300</v>
      </c>
      <c r="C1128" s="440">
        <v>300</v>
      </c>
      <c r="D1128" s="440"/>
      <c r="E1128" s="440"/>
      <c r="F1128" s="336"/>
    </row>
    <row r="1129" spans="1:6" ht="18.75" customHeight="1">
      <c r="A1129" s="439" t="s">
        <v>1308</v>
      </c>
      <c r="B1129" s="440">
        <f t="shared" si="22"/>
        <v>0</v>
      </c>
      <c r="C1129" s="440"/>
      <c r="D1129" s="440"/>
      <c r="E1129" s="440"/>
      <c r="F1129" s="336"/>
    </row>
    <row r="1130" spans="1:6" ht="18.75" customHeight="1">
      <c r="A1130" s="439" t="s">
        <v>1309</v>
      </c>
      <c r="B1130" s="440">
        <f t="shared" si="22"/>
        <v>0</v>
      </c>
      <c r="C1130" s="440"/>
      <c r="D1130" s="440"/>
      <c r="E1130" s="440"/>
      <c r="F1130" s="336"/>
    </row>
    <row r="1131" spans="1:6" ht="18.75" customHeight="1">
      <c r="A1131" s="439" t="s">
        <v>895</v>
      </c>
      <c r="B1131" s="440">
        <f t="shared" si="22"/>
        <v>0</v>
      </c>
      <c r="C1131" s="440"/>
      <c r="D1131" s="440"/>
      <c r="E1131" s="440"/>
      <c r="F1131" s="336"/>
    </row>
    <row r="1132" spans="1:6" ht="18.75" customHeight="1">
      <c r="A1132" s="439" t="s">
        <v>896</v>
      </c>
      <c r="B1132" s="440">
        <f t="shared" si="22"/>
        <v>200</v>
      </c>
      <c r="C1132" s="440">
        <v>200</v>
      </c>
      <c r="D1132" s="440"/>
      <c r="E1132" s="440"/>
      <c r="F1132" s="336"/>
    </row>
    <row r="1133" spans="1:6" ht="18.75" customHeight="1">
      <c r="A1133" s="439" t="s">
        <v>897</v>
      </c>
      <c r="B1133" s="440">
        <f t="shared" si="22"/>
        <v>0</v>
      </c>
      <c r="C1133" s="440"/>
      <c r="D1133" s="440"/>
      <c r="E1133" s="440"/>
      <c r="F1133" s="336"/>
    </row>
    <row r="1134" spans="1:6" ht="18.75" customHeight="1">
      <c r="A1134" s="439" t="s">
        <v>898</v>
      </c>
      <c r="B1134" s="440">
        <f t="shared" si="22"/>
        <v>0</v>
      </c>
      <c r="C1134" s="440"/>
      <c r="D1134" s="440"/>
      <c r="E1134" s="440"/>
      <c r="F1134" s="336"/>
    </row>
    <row r="1135" spans="1:6" ht="18.75" customHeight="1">
      <c r="A1135" s="439" t="s">
        <v>899</v>
      </c>
      <c r="B1135" s="440">
        <f t="shared" si="22"/>
        <v>0</v>
      </c>
      <c r="C1135" s="440"/>
      <c r="D1135" s="440"/>
      <c r="E1135" s="440"/>
      <c r="F1135" s="336"/>
    </row>
    <row r="1136" spans="1:6" ht="18.75" customHeight="1">
      <c r="A1136" s="439" t="s">
        <v>900</v>
      </c>
      <c r="B1136" s="440">
        <f t="shared" si="22"/>
        <v>0</v>
      </c>
      <c r="C1136" s="440"/>
      <c r="D1136" s="440"/>
      <c r="E1136" s="440"/>
      <c r="F1136" s="336"/>
    </row>
    <row r="1137" spans="1:6" ht="18.75" customHeight="1">
      <c r="A1137" s="439" t="s">
        <v>901</v>
      </c>
      <c r="B1137" s="440">
        <f t="shared" si="22"/>
        <v>0</v>
      </c>
      <c r="C1137" s="440"/>
      <c r="D1137" s="440"/>
      <c r="E1137" s="440"/>
      <c r="F1137" s="336"/>
    </row>
    <row r="1138" spans="1:6" ht="18.75" customHeight="1">
      <c r="A1138" s="439" t="s">
        <v>902</v>
      </c>
      <c r="B1138" s="440">
        <f t="shared" si="22"/>
        <v>0</v>
      </c>
      <c r="C1138" s="440"/>
      <c r="D1138" s="440"/>
      <c r="E1138" s="440"/>
      <c r="F1138" s="336"/>
    </row>
    <row r="1139" spans="1:6" ht="18.75" customHeight="1">
      <c r="A1139" s="439" t="s">
        <v>903</v>
      </c>
      <c r="B1139" s="440">
        <f t="shared" si="22"/>
        <v>0</v>
      </c>
      <c r="C1139" s="440"/>
      <c r="D1139" s="440"/>
      <c r="E1139" s="440"/>
      <c r="F1139" s="336"/>
    </row>
    <row r="1140" spans="1:6" ht="18.75" customHeight="1">
      <c r="A1140" s="439" t="s">
        <v>904</v>
      </c>
      <c r="B1140" s="440">
        <f t="shared" si="22"/>
        <v>0</v>
      </c>
      <c r="C1140" s="440"/>
      <c r="D1140" s="440"/>
      <c r="E1140" s="440"/>
      <c r="F1140" s="336"/>
    </row>
    <row r="1141" spans="1:6" ht="18.75" customHeight="1">
      <c r="A1141" s="439" t="s">
        <v>85</v>
      </c>
      <c r="B1141" s="440">
        <f t="shared" si="22"/>
        <v>105</v>
      </c>
      <c r="C1141" s="440">
        <v>105</v>
      </c>
      <c r="D1141" s="440"/>
      <c r="E1141" s="440"/>
      <c r="F1141" s="336"/>
    </row>
    <row r="1142" spans="1:6" ht="18.75" customHeight="1">
      <c r="A1142" s="439" t="s">
        <v>905</v>
      </c>
      <c r="B1142" s="440">
        <f t="shared" si="22"/>
        <v>0</v>
      </c>
      <c r="C1142" s="440"/>
      <c r="D1142" s="440"/>
      <c r="E1142" s="440"/>
      <c r="F1142" s="336"/>
    </row>
    <row r="1143" spans="1:6" ht="18.75" customHeight="1">
      <c r="A1143" s="439" t="s">
        <v>906</v>
      </c>
      <c r="B1143" s="440">
        <f t="shared" si="22"/>
        <v>0</v>
      </c>
      <c r="C1143" s="440"/>
      <c r="D1143" s="440"/>
      <c r="E1143" s="440"/>
      <c r="F1143" s="336"/>
    </row>
    <row r="1144" spans="1:6" ht="18.75" customHeight="1">
      <c r="A1144" s="439" t="s">
        <v>76</v>
      </c>
      <c r="B1144" s="440">
        <f t="shared" si="22"/>
        <v>0</v>
      </c>
      <c r="C1144" s="440"/>
      <c r="D1144" s="440"/>
      <c r="E1144" s="440"/>
      <c r="F1144" s="336"/>
    </row>
    <row r="1145" spans="1:6" ht="18.75" customHeight="1">
      <c r="A1145" s="439" t="s">
        <v>907</v>
      </c>
      <c r="B1145" s="440">
        <f t="shared" si="22"/>
        <v>0</v>
      </c>
      <c r="C1145" s="440"/>
      <c r="D1145" s="440"/>
      <c r="E1145" s="440"/>
      <c r="F1145" s="336"/>
    </row>
    <row r="1146" spans="1:6" ht="18.75" customHeight="1">
      <c r="A1146" s="439" t="s">
        <v>76</v>
      </c>
      <c r="B1146" s="440">
        <f t="shared" si="22"/>
        <v>0</v>
      </c>
      <c r="C1146" s="440"/>
      <c r="D1146" s="440"/>
      <c r="E1146" s="440"/>
      <c r="F1146" s="336"/>
    </row>
    <row r="1147" spans="1:6" ht="18.75" customHeight="1">
      <c r="A1147" s="439" t="s">
        <v>908</v>
      </c>
      <c r="B1147" s="440">
        <f t="shared" si="22"/>
        <v>0</v>
      </c>
      <c r="C1147" s="440"/>
      <c r="D1147" s="440"/>
      <c r="E1147" s="440"/>
      <c r="F1147" s="336"/>
    </row>
    <row r="1148" spans="1:6" ht="18.75" customHeight="1">
      <c r="A1148" s="439" t="s">
        <v>909</v>
      </c>
      <c r="B1148" s="440">
        <f t="shared" si="22"/>
        <v>106</v>
      </c>
      <c r="C1148" s="440">
        <f>SUM(C1149:C1162)</f>
        <v>106</v>
      </c>
      <c r="D1148" s="440">
        <f>SUM(D1149:D1162)</f>
        <v>0</v>
      </c>
      <c r="E1148" s="440">
        <f>SUM(E1149:E1162)</f>
        <v>0</v>
      </c>
      <c r="F1148" s="336"/>
    </row>
    <row r="1149" spans="1:6" ht="18.75" customHeight="1">
      <c r="A1149" s="439" t="s">
        <v>76</v>
      </c>
      <c r="B1149" s="440">
        <f t="shared" si="22"/>
        <v>50</v>
      </c>
      <c r="C1149" s="440">
        <v>50</v>
      </c>
      <c r="D1149" s="440"/>
      <c r="E1149" s="440"/>
      <c r="F1149" s="336"/>
    </row>
    <row r="1150" spans="1:6" ht="18.75" customHeight="1">
      <c r="A1150" s="439" t="s">
        <v>77</v>
      </c>
      <c r="B1150" s="440">
        <f t="shared" si="22"/>
        <v>56</v>
      </c>
      <c r="C1150" s="440">
        <v>56</v>
      </c>
      <c r="D1150" s="440"/>
      <c r="E1150" s="440"/>
      <c r="F1150" s="336"/>
    </row>
    <row r="1151" spans="1:6" ht="18.75" customHeight="1">
      <c r="A1151" s="439" t="s">
        <v>78</v>
      </c>
      <c r="B1151" s="440">
        <f t="shared" si="22"/>
        <v>0</v>
      </c>
      <c r="C1151" s="440"/>
      <c r="D1151" s="440"/>
      <c r="E1151" s="440"/>
      <c r="F1151" s="336"/>
    </row>
    <row r="1152" spans="1:6" ht="18.75" customHeight="1">
      <c r="A1152" s="439" t="s">
        <v>910</v>
      </c>
      <c r="B1152" s="440">
        <f t="shared" si="22"/>
        <v>0</v>
      </c>
      <c r="C1152" s="440"/>
      <c r="D1152" s="440"/>
      <c r="E1152" s="440"/>
      <c r="F1152" s="336"/>
    </row>
    <row r="1153" spans="1:6" ht="18.75" customHeight="1">
      <c r="A1153" s="439" t="s">
        <v>911</v>
      </c>
      <c r="B1153" s="440">
        <f t="shared" si="22"/>
        <v>0</v>
      </c>
      <c r="C1153" s="440"/>
      <c r="D1153" s="440"/>
      <c r="E1153" s="440"/>
      <c r="F1153" s="336"/>
    </row>
    <row r="1154" spans="1:6" ht="18.75" customHeight="1">
      <c r="A1154" s="439" t="s">
        <v>912</v>
      </c>
      <c r="B1154" s="440">
        <f t="shared" si="22"/>
        <v>0</v>
      </c>
      <c r="C1154" s="440"/>
      <c r="D1154" s="440"/>
      <c r="E1154" s="440"/>
      <c r="F1154" s="336"/>
    </row>
    <row r="1155" spans="1:6" ht="18.75" customHeight="1">
      <c r="A1155" s="439" t="s">
        <v>913</v>
      </c>
      <c r="B1155" s="440">
        <f t="shared" si="22"/>
        <v>0</v>
      </c>
      <c r="C1155" s="440"/>
      <c r="D1155" s="440"/>
      <c r="E1155" s="440"/>
      <c r="F1155" s="336"/>
    </row>
    <row r="1156" spans="1:6" ht="18.75" customHeight="1">
      <c r="A1156" s="439" t="s">
        <v>914</v>
      </c>
      <c r="B1156" s="440">
        <f t="shared" si="22"/>
        <v>0</v>
      </c>
      <c r="C1156" s="440"/>
      <c r="D1156" s="440"/>
      <c r="E1156" s="440"/>
      <c r="F1156" s="336"/>
    </row>
    <row r="1157" spans="1:6" ht="18.75" customHeight="1">
      <c r="A1157" s="439" t="s">
        <v>915</v>
      </c>
      <c r="B1157" s="440">
        <f t="shared" si="22"/>
        <v>0</v>
      </c>
      <c r="C1157" s="440"/>
      <c r="D1157" s="440"/>
      <c r="E1157" s="440"/>
      <c r="F1157" s="336"/>
    </row>
    <row r="1158" spans="1:6" ht="18.75" customHeight="1">
      <c r="A1158" s="439" t="s">
        <v>916</v>
      </c>
      <c r="B1158" s="440">
        <f t="shared" si="22"/>
        <v>0</v>
      </c>
      <c r="C1158" s="440"/>
      <c r="D1158" s="440"/>
      <c r="E1158" s="440"/>
      <c r="F1158" s="336"/>
    </row>
    <row r="1159" spans="1:6" ht="18.75" customHeight="1">
      <c r="A1159" s="439" t="s">
        <v>917</v>
      </c>
      <c r="B1159" s="440">
        <f t="shared" si="22"/>
        <v>0</v>
      </c>
      <c r="C1159" s="440"/>
      <c r="D1159" s="440"/>
      <c r="E1159" s="440"/>
      <c r="F1159" s="336"/>
    </row>
    <row r="1160" spans="1:6" ht="18.75" customHeight="1">
      <c r="A1160" s="439" t="s">
        <v>918</v>
      </c>
      <c r="B1160" s="440">
        <f t="shared" si="22"/>
        <v>0</v>
      </c>
      <c r="C1160" s="440"/>
      <c r="D1160" s="440"/>
      <c r="E1160" s="440"/>
      <c r="F1160" s="336"/>
    </row>
    <row r="1161" spans="1:6" ht="18.75" customHeight="1">
      <c r="A1161" s="439" t="s">
        <v>919</v>
      </c>
      <c r="B1161" s="440">
        <f t="shared" si="22"/>
        <v>0</v>
      </c>
      <c r="C1161" s="440"/>
      <c r="D1161" s="440"/>
      <c r="E1161" s="440"/>
      <c r="F1161" s="336"/>
    </row>
    <row r="1162" spans="1:6" ht="18.75" customHeight="1">
      <c r="A1162" s="439" t="s">
        <v>920</v>
      </c>
      <c r="B1162" s="440">
        <f t="shared" si="22"/>
        <v>0</v>
      </c>
      <c r="C1162" s="440"/>
      <c r="D1162" s="440"/>
      <c r="E1162" s="440"/>
      <c r="F1162" s="336"/>
    </row>
    <row r="1163" spans="1:6" ht="18.75" customHeight="1">
      <c r="A1163" s="439" t="s">
        <v>921</v>
      </c>
      <c r="B1163" s="440">
        <f t="shared" si="22"/>
        <v>0</v>
      </c>
      <c r="C1163" s="440"/>
      <c r="D1163" s="440"/>
      <c r="E1163" s="440"/>
      <c r="F1163" s="336"/>
    </row>
    <row r="1164" spans="1:6" ht="18.75" customHeight="1">
      <c r="A1164" s="439" t="s">
        <v>922</v>
      </c>
      <c r="B1164" s="440">
        <f t="shared" si="22"/>
        <v>0</v>
      </c>
      <c r="C1164" s="440"/>
      <c r="D1164" s="440"/>
      <c r="E1164" s="440"/>
      <c r="F1164" s="336"/>
    </row>
    <row r="1165" spans="1:6" ht="18.75" customHeight="1">
      <c r="A1165" s="439" t="s">
        <v>923</v>
      </c>
      <c r="B1165" s="440">
        <f t="shared" si="22"/>
        <v>3918</v>
      </c>
      <c r="C1165" s="440">
        <f>C1166+C1175+C1179</f>
        <v>3918</v>
      </c>
      <c r="D1165" s="440">
        <f>D1166+D1175+D1179</f>
        <v>0</v>
      </c>
      <c r="E1165" s="440">
        <f>E1166+E1175+E1179</f>
        <v>0</v>
      </c>
      <c r="F1165" s="336"/>
    </row>
    <row r="1166" spans="1:6" ht="18.75" customHeight="1">
      <c r="A1166" s="439" t="s">
        <v>924</v>
      </c>
      <c r="B1166" s="440">
        <f aca="true" t="shared" si="23" ref="B1166:B1229">SUM(C1166:E1166)</f>
        <v>0</v>
      </c>
      <c r="C1166" s="440">
        <f>SUM(C1167:C1174)</f>
        <v>0</v>
      </c>
      <c r="D1166" s="440">
        <f>SUM(D1167:D1174)</f>
        <v>0</v>
      </c>
      <c r="E1166" s="440">
        <f>SUM(E1167:E1174)</f>
        <v>0</v>
      </c>
      <c r="F1166" s="336"/>
    </row>
    <row r="1167" spans="1:6" ht="18.75" customHeight="1">
      <c r="A1167" s="439" t="s">
        <v>925</v>
      </c>
      <c r="B1167" s="440">
        <f t="shared" si="23"/>
        <v>0</v>
      </c>
      <c r="C1167" s="440"/>
      <c r="D1167" s="440"/>
      <c r="E1167" s="440"/>
      <c r="F1167" s="336"/>
    </row>
    <row r="1168" spans="1:6" ht="18.75" customHeight="1">
      <c r="A1168" s="439" t="s">
        <v>926</v>
      </c>
      <c r="B1168" s="440">
        <f t="shared" si="23"/>
        <v>0</v>
      </c>
      <c r="C1168" s="440"/>
      <c r="D1168" s="440"/>
      <c r="E1168" s="440"/>
      <c r="F1168" s="336"/>
    </row>
    <row r="1169" spans="1:6" ht="18.75" customHeight="1">
      <c r="A1169" s="439" t="s">
        <v>927</v>
      </c>
      <c r="B1169" s="440">
        <f t="shared" si="23"/>
        <v>0</v>
      </c>
      <c r="C1169" s="440"/>
      <c r="D1169" s="440"/>
      <c r="E1169" s="440"/>
      <c r="F1169" s="336"/>
    </row>
    <row r="1170" spans="1:6" ht="18.75" customHeight="1">
      <c r="A1170" s="439" t="s">
        <v>928</v>
      </c>
      <c r="B1170" s="440">
        <f t="shared" si="23"/>
        <v>0</v>
      </c>
      <c r="C1170" s="440"/>
      <c r="D1170" s="440"/>
      <c r="E1170" s="440"/>
      <c r="F1170" s="336"/>
    </row>
    <row r="1171" spans="1:6" ht="18.75" customHeight="1">
      <c r="A1171" s="439" t="s">
        <v>929</v>
      </c>
      <c r="B1171" s="440">
        <f t="shared" si="23"/>
        <v>0</v>
      </c>
      <c r="C1171" s="440"/>
      <c r="D1171" s="440"/>
      <c r="E1171" s="440"/>
      <c r="F1171" s="336"/>
    </row>
    <row r="1172" spans="1:6" ht="18.75" customHeight="1">
      <c r="A1172" s="439" t="s">
        <v>930</v>
      </c>
      <c r="B1172" s="440">
        <f t="shared" si="23"/>
        <v>0</v>
      </c>
      <c r="C1172" s="440"/>
      <c r="D1172" s="440"/>
      <c r="E1172" s="440"/>
      <c r="F1172" s="336"/>
    </row>
    <row r="1173" spans="1:6" ht="18.75" customHeight="1">
      <c r="A1173" s="439" t="s">
        <v>931</v>
      </c>
      <c r="B1173" s="440">
        <f t="shared" si="23"/>
        <v>0</v>
      </c>
      <c r="C1173" s="440"/>
      <c r="D1173" s="440"/>
      <c r="E1173" s="440"/>
      <c r="F1173" s="336"/>
    </row>
    <row r="1174" spans="1:6" ht="18.75" customHeight="1">
      <c r="A1174" s="439" t="s">
        <v>932</v>
      </c>
      <c r="B1174" s="440">
        <f t="shared" si="23"/>
        <v>0</v>
      </c>
      <c r="C1174" s="440"/>
      <c r="D1174" s="440"/>
      <c r="E1174" s="440"/>
      <c r="F1174" s="336"/>
    </row>
    <row r="1175" spans="1:6" ht="18.75" customHeight="1">
      <c r="A1175" s="439" t="s">
        <v>933</v>
      </c>
      <c r="B1175" s="440">
        <f t="shared" si="23"/>
        <v>3918</v>
      </c>
      <c r="C1175" s="440">
        <f>SUM(C1176:C1178)</f>
        <v>3918</v>
      </c>
      <c r="D1175" s="440">
        <f>SUM(D1176:D1178)</f>
        <v>0</v>
      </c>
      <c r="E1175" s="440">
        <f>SUM(E1176:E1178)</f>
        <v>0</v>
      </c>
      <c r="F1175" s="336"/>
    </row>
    <row r="1176" spans="1:6" ht="18.75" customHeight="1">
      <c r="A1176" s="439" t="s">
        <v>934</v>
      </c>
      <c r="B1176" s="440">
        <f t="shared" si="23"/>
        <v>3918</v>
      </c>
      <c r="C1176" s="440">
        <v>3918</v>
      </c>
      <c r="D1176" s="440"/>
      <c r="E1176" s="440"/>
      <c r="F1176" s="336"/>
    </row>
    <row r="1177" spans="1:6" ht="18.75" customHeight="1">
      <c r="A1177" s="439" t="s">
        <v>935</v>
      </c>
      <c r="B1177" s="440">
        <f t="shared" si="23"/>
        <v>0</v>
      </c>
      <c r="C1177" s="440"/>
      <c r="D1177" s="440"/>
      <c r="E1177" s="440"/>
      <c r="F1177" s="336"/>
    </row>
    <row r="1178" spans="1:6" ht="18.75" customHeight="1">
      <c r="A1178" s="439" t="s">
        <v>936</v>
      </c>
      <c r="B1178" s="440">
        <f t="shared" si="23"/>
        <v>0</v>
      </c>
      <c r="C1178" s="440"/>
      <c r="D1178" s="440"/>
      <c r="E1178" s="440"/>
      <c r="F1178" s="336"/>
    </row>
    <row r="1179" spans="1:6" ht="18.75" customHeight="1">
      <c r="A1179" s="439" t="s">
        <v>937</v>
      </c>
      <c r="B1179" s="440">
        <f t="shared" si="23"/>
        <v>0</v>
      </c>
      <c r="C1179" s="440">
        <f>SUM(C1180:C1182)</f>
        <v>0</v>
      </c>
      <c r="D1179" s="440">
        <f>SUM(D1180:D1182)</f>
        <v>0</v>
      </c>
      <c r="E1179" s="440">
        <f>SUM(E1180:E1182)</f>
        <v>0</v>
      </c>
      <c r="F1179" s="336"/>
    </row>
    <row r="1180" spans="1:6" ht="18.75" customHeight="1">
      <c r="A1180" s="439" t="s">
        <v>938</v>
      </c>
      <c r="B1180" s="440">
        <f t="shared" si="23"/>
        <v>0</v>
      </c>
      <c r="C1180" s="440"/>
      <c r="D1180" s="440"/>
      <c r="E1180" s="440"/>
      <c r="F1180" s="336"/>
    </row>
    <row r="1181" spans="1:6" ht="18.75" customHeight="1">
      <c r="A1181" s="439" t="s">
        <v>939</v>
      </c>
      <c r="B1181" s="440">
        <f t="shared" si="23"/>
        <v>0</v>
      </c>
      <c r="C1181" s="440"/>
      <c r="D1181" s="440"/>
      <c r="E1181" s="440"/>
      <c r="F1181" s="336"/>
    </row>
    <row r="1182" spans="1:6" ht="18.75" customHeight="1">
      <c r="A1182" s="439" t="s">
        <v>940</v>
      </c>
      <c r="B1182" s="440">
        <f t="shared" si="23"/>
        <v>0</v>
      </c>
      <c r="C1182" s="440"/>
      <c r="D1182" s="440"/>
      <c r="E1182" s="440"/>
      <c r="F1182" s="336"/>
    </row>
    <row r="1183" spans="1:6" ht="18.75" customHeight="1">
      <c r="A1183" s="439" t="s">
        <v>941</v>
      </c>
      <c r="B1183" s="440">
        <f t="shared" si="23"/>
        <v>175</v>
      </c>
      <c r="C1183" s="440">
        <f>C1184+C1199+C1213+C1218+C1224</f>
        <v>175</v>
      </c>
      <c r="D1183" s="440">
        <f>D1184+D1199+D1213+D1218+D1224</f>
        <v>0</v>
      </c>
      <c r="E1183" s="440">
        <f>E1184+E1199+E1213+E1218+E1224</f>
        <v>0</v>
      </c>
      <c r="F1183" s="336"/>
    </row>
    <row r="1184" spans="1:6" ht="18.75" customHeight="1">
      <c r="A1184" s="439" t="s">
        <v>942</v>
      </c>
      <c r="B1184" s="440">
        <f t="shared" si="23"/>
        <v>175</v>
      </c>
      <c r="C1184" s="440">
        <f>SUM(C1185:C1198)</f>
        <v>175</v>
      </c>
      <c r="D1184" s="440">
        <f>SUM(D1185:D1198)</f>
        <v>0</v>
      </c>
      <c r="E1184" s="440">
        <f>SUM(E1185:E1198)</f>
        <v>0</v>
      </c>
      <c r="F1184" s="336"/>
    </row>
    <row r="1185" spans="1:6" ht="18.75" customHeight="1">
      <c r="A1185" s="439" t="s">
        <v>76</v>
      </c>
      <c r="B1185" s="440">
        <f t="shared" si="23"/>
        <v>142</v>
      </c>
      <c r="C1185" s="440">
        <v>142</v>
      </c>
      <c r="D1185" s="440"/>
      <c r="E1185" s="440"/>
      <c r="F1185" s="336"/>
    </row>
    <row r="1186" spans="1:6" ht="18.75" customHeight="1">
      <c r="A1186" s="439" t="s">
        <v>77</v>
      </c>
      <c r="B1186" s="440">
        <f t="shared" si="23"/>
        <v>13</v>
      </c>
      <c r="C1186" s="440">
        <v>13</v>
      </c>
      <c r="D1186" s="440"/>
      <c r="E1186" s="440"/>
      <c r="F1186" s="336"/>
    </row>
    <row r="1187" spans="1:6" ht="18.75" customHeight="1">
      <c r="A1187" s="439" t="s">
        <v>78</v>
      </c>
      <c r="B1187" s="440">
        <f t="shared" si="23"/>
        <v>0</v>
      </c>
      <c r="C1187" s="440"/>
      <c r="D1187" s="440"/>
      <c r="E1187" s="440"/>
      <c r="F1187" s="336"/>
    </row>
    <row r="1188" spans="1:6" ht="18.75" customHeight="1">
      <c r="A1188" s="439" t="s">
        <v>943</v>
      </c>
      <c r="B1188" s="440">
        <f t="shared" si="23"/>
        <v>0</v>
      </c>
      <c r="C1188" s="440"/>
      <c r="D1188" s="440"/>
      <c r="E1188" s="440"/>
      <c r="F1188" s="336"/>
    </row>
    <row r="1189" spans="1:6" ht="18.75" customHeight="1">
      <c r="A1189" s="439" t="s">
        <v>944</v>
      </c>
      <c r="B1189" s="440">
        <f t="shared" si="23"/>
        <v>0</v>
      </c>
      <c r="C1189" s="440"/>
      <c r="D1189" s="440"/>
      <c r="E1189" s="440"/>
      <c r="F1189" s="336"/>
    </row>
    <row r="1190" spans="1:6" ht="18.75" customHeight="1">
      <c r="A1190" s="439" t="s">
        <v>945</v>
      </c>
      <c r="B1190" s="440">
        <f t="shared" si="23"/>
        <v>0</v>
      </c>
      <c r="C1190" s="440"/>
      <c r="D1190" s="440"/>
      <c r="E1190" s="440"/>
      <c r="F1190" s="336"/>
    </row>
    <row r="1191" spans="1:6" ht="18.75" customHeight="1">
      <c r="A1191" s="439" t="s">
        <v>946</v>
      </c>
      <c r="B1191" s="440">
        <f t="shared" si="23"/>
        <v>0</v>
      </c>
      <c r="C1191" s="440"/>
      <c r="D1191" s="440"/>
      <c r="E1191" s="440"/>
      <c r="F1191" s="336"/>
    </row>
    <row r="1192" spans="1:6" ht="18.75" customHeight="1">
      <c r="A1192" s="439" t="s">
        <v>947</v>
      </c>
      <c r="B1192" s="440">
        <f t="shared" si="23"/>
        <v>0</v>
      </c>
      <c r="C1192" s="440"/>
      <c r="D1192" s="440"/>
      <c r="E1192" s="440"/>
      <c r="F1192" s="336"/>
    </row>
    <row r="1193" spans="1:6" ht="18.75" customHeight="1">
      <c r="A1193" s="439" t="s">
        <v>948</v>
      </c>
      <c r="B1193" s="440">
        <f t="shared" si="23"/>
        <v>0</v>
      </c>
      <c r="C1193" s="440"/>
      <c r="D1193" s="440"/>
      <c r="E1193" s="440"/>
      <c r="F1193" s="336"/>
    </row>
    <row r="1194" spans="1:6" ht="18.75" customHeight="1">
      <c r="A1194" s="439" t="s">
        <v>949</v>
      </c>
      <c r="B1194" s="440">
        <f t="shared" si="23"/>
        <v>0</v>
      </c>
      <c r="C1194" s="440"/>
      <c r="D1194" s="440"/>
      <c r="E1194" s="440"/>
      <c r="F1194" s="336"/>
    </row>
    <row r="1195" spans="1:6" ht="18.75" customHeight="1">
      <c r="A1195" s="439" t="s">
        <v>950</v>
      </c>
      <c r="B1195" s="440">
        <f t="shared" si="23"/>
        <v>0</v>
      </c>
      <c r="C1195" s="440"/>
      <c r="D1195" s="440"/>
      <c r="E1195" s="440"/>
      <c r="F1195" s="336"/>
    </row>
    <row r="1196" spans="1:6" ht="18.75" customHeight="1">
      <c r="A1196" s="439" t="s">
        <v>951</v>
      </c>
      <c r="B1196" s="440">
        <f t="shared" si="23"/>
        <v>0</v>
      </c>
      <c r="C1196" s="440"/>
      <c r="D1196" s="440"/>
      <c r="E1196" s="440"/>
      <c r="F1196" s="336"/>
    </row>
    <row r="1197" spans="1:6" ht="18.75" customHeight="1">
      <c r="A1197" s="439" t="s">
        <v>85</v>
      </c>
      <c r="B1197" s="440">
        <f t="shared" si="23"/>
        <v>0</v>
      </c>
      <c r="C1197" s="440"/>
      <c r="D1197" s="440"/>
      <c r="E1197" s="440"/>
      <c r="F1197" s="336"/>
    </row>
    <row r="1198" spans="1:6" ht="18.75" customHeight="1">
      <c r="A1198" s="439" t="s">
        <v>952</v>
      </c>
      <c r="B1198" s="440">
        <f t="shared" si="23"/>
        <v>20</v>
      </c>
      <c r="C1198" s="440">
        <v>20</v>
      </c>
      <c r="D1198" s="440"/>
      <c r="E1198" s="440"/>
      <c r="F1198" s="336"/>
    </row>
    <row r="1199" spans="1:6" ht="18.75" customHeight="1">
      <c r="A1199" s="439" t="s">
        <v>953</v>
      </c>
      <c r="B1199" s="440">
        <f t="shared" si="23"/>
        <v>0</v>
      </c>
      <c r="C1199" s="440"/>
      <c r="D1199" s="440"/>
      <c r="E1199" s="440"/>
      <c r="F1199" s="336"/>
    </row>
    <row r="1200" spans="1:6" ht="18.75" customHeight="1">
      <c r="A1200" s="439" t="s">
        <v>76</v>
      </c>
      <c r="B1200" s="440">
        <f t="shared" si="23"/>
        <v>0</v>
      </c>
      <c r="C1200" s="440"/>
      <c r="D1200" s="440"/>
      <c r="E1200" s="440"/>
      <c r="F1200" s="336"/>
    </row>
    <row r="1201" spans="1:6" ht="18.75" customHeight="1">
      <c r="A1201" s="439" t="s">
        <v>77</v>
      </c>
      <c r="B1201" s="440">
        <f t="shared" si="23"/>
        <v>0</v>
      </c>
      <c r="C1201" s="440"/>
      <c r="D1201" s="440"/>
      <c r="E1201" s="440"/>
      <c r="F1201" s="336"/>
    </row>
    <row r="1202" spans="1:6" ht="18.75" customHeight="1">
      <c r="A1202" s="439" t="s">
        <v>78</v>
      </c>
      <c r="B1202" s="440">
        <f t="shared" si="23"/>
        <v>0</v>
      </c>
      <c r="C1202" s="440"/>
      <c r="D1202" s="440"/>
      <c r="E1202" s="440"/>
      <c r="F1202" s="336"/>
    </row>
    <row r="1203" spans="1:6" ht="18.75" customHeight="1">
      <c r="A1203" s="439" t="s">
        <v>954</v>
      </c>
      <c r="B1203" s="440">
        <f t="shared" si="23"/>
        <v>0</v>
      </c>
      <c r="C1203" s="440"/>
      <c r="D1203" s="440"/>
      <c r="E1203" s="440"/>
      <c r="F1203" s="336"/>
    </row>
    <row r="1204" spans="1:6" ht="18.75" customHeight="1">
      <c r="A1204" s="439" t="s">
        <v>955</v>
      </c>
      <c r="B1204" s="440">
        <f t="shared" si="23"/>
        <v>0</v>
      </c>
      <c r="C1204" s="440"/>
      <c r="D1204" s="440"/>
      <c r="E1204" s="440"/>
      <c r="F1204" s="336"/>
    </row>
    <row r="1205" spans="1:6" ht="18.75" customHeight="1">
      <c r="A1205" s="439" t="s">
        <v>956</v>
      </c>
      <c r="B1205" s="440">
        <f t="shared" si="23"/>
        <v>0</v>
      </c>
      <c r="C1205" s="440"/>
      <c r="D1205" s="440"/>
      <c r="E1205" s="440"/>
      <c r="F1205" s="336"/>
    </row>
    <row r="1206" spans="1:6" ht="18.75" customHeight="1">
      <c r="A1206" s="439" t="s">
        <v>957</v>
      </c>
      <c r="B1206" s="440">
        <f t="shared" si="23"/>
        <v>0</v>
      </c>
      <c r="C1206" s="440"/>
      <c r="D1206" s="440"/>
      <c r="E1206" s="440"/>
      <c r="F1206" s="336"/>
    </row>
    <row r="1207" spans="1:6" ht="18.75" customHeight="1">
      <c r="A1207" s="439" t="s">
        <v>958</v>
      </c>
      <c r="B1207" s="440">
        <f t="shared" si="23"/>
        <v>0</v>
      </c>
      <c r="C1207" s="440"/>
      <c r="D1207" s="440"/>
      <c r="E1207" s="440"/>
      <c r="F1207" s="336"/>
    </row>
    <row r="1208" spans="1:6" ht="18.75" customHeight="1">
      <c r="A1208" s="439" t="s">
        <v>959</v>
      </c>
      <c r="B1208" s="440">
        <f t="shared" si="23"/>
        <v>0</v>
      </c>
      <c r="C1208" s="440"/>
      <c r="D1208" s="440"/>
      <c r="E1208" s="440"/>
      <c r="F1208" s="336"/>
    </row>
    <row r="1209" spans="1:6" ht="18.75" customHeight="1">
      <c r="A1209" s="439" t="s">
        <v>960</v>
      </c>
      <c r="B1209" s="440">
        <f t="shared" si="23"/>
        <v>0</v>
      </c>
      <c r="C1209" s="440"/>
      <c r="D1209" s="440"/>
      <c r="E1209" s="440"/>
      <c r="F1209" s="336"/>
    </row>
    <row r="1210" spans="1:6" ht="18.75" customHeight="1">
      <c r="A1210" s="439" t="s">
        <v>961</v>
      </c>
      <c r="B1210" s="440">
        <f t="shared" si="23"/>
        <v>0</v>
      </c>
      <c r="C1210" s="440"/>
      <c r="D1210" s="440"/>
      <c r="E1210" s="440"/>
      <c r="F1210" s="336"/>
    </row>
    <row r="1211" spans="1:6" ht="18.75" customHeight="1">
      <c r="A1211" s="439" t="s">
        <v>85</v>
      </c>
      <c r="B1211" s="440">
        <f t="shared" si="23"/>
        <v>0</v>
      </c>
      <c r="C1211" s="440"/>
      <c r="D1211" s="440"/>
      <c r="E1211" s="440"/>
      <c r="F1211" s="336"/>
    </row>
    <row r="1212" spans="1:6" ht="18.75" customHeight="1">
      <c r="A1212" s="439" t="s">
        <v>962</v>
      </c>
      <c r="B1212" s="440">
        <f t="shared" si="23"/>
        <v>0</v>
      </c>
      <c r="C1212" s="440"/>
      <c r="D1212" s="440"/>
      <c r="E1212" s="440"/>
      <c r="F1212" s="336"/>
    </row>
    <row r="1213" spans="1:6" ht="18.75" customHeight="1">
      <c r="A1213" s="439" t="s">
        <v>963</v>
      </c>
      <c r="B1213" s="440">
        <f t="shared" si="23"/>
        <v>0</v>
      </c>
      <c r="C1213" s="440"/>
      <c r="D1213" s="440"/>
      <c r="E1213" s="440"/>
      <c r="F1213" s="336"/>
    </row>
    <row r="1214" spans="1:6" ht="18.75" customHeight="1">
      <c r="A1214" s="439" t="s">
        <v>964</v>
      </c>
      <c r="B1214" s="440">
        <f t="shared" si="23"/>
        <v>0</v>
      </c>
      <c r="C1214" s="440"/>
      <c r="D1214" s="440"/>
      <c r="E1214" s="440"/>
      <c r="F1214" s="336"/>
    </row>
    <row r="1215" spans="1:6" ht="18.75" customHeight="1">
      <c r="A1215" s="439" t="s">
        <v>965</v>
      </c>
      <c r="B1215" s="440">
        <f t="shared" si="23"/>
        <v>0</v>
      </c>
      <c r="C1215" s="440"/>
      <c r="D1215" s="440"/>
      <c r="E1215" s="440"/>
      <c r="F1215" s="336"/>
    </row>
    <row r="1216" spans="1:6" ht="18.75" customHeight="1">
      <c r="A1216" s="439" t="s">
        <v>966</v>
      </c>
      <c r="B1216" s="440">
        <f t="shared" si="23"/>
        <v>0</v>
      </c>
      <c r="C1216" s="440"/>
      <c r="D1216" s="440"/>
      <c r="E1216" s="440"/>
      <c r="F1216" s="336"/>
    </row>
    <row r="1217" spans="1:6" ht="18.75" customHeight="1">
      <c r="A1217" s="439" t="s">
        <v>967</v>
      </c>
      <c r="B1217" s="440">
        <f t="shared" si="23"/>
        <v>0</v>
      </c>
      <c r="C1217" s="440"/>
      <c r="D1217" s="440"/>
      <c r="E1217" s="440"/>
      <c r="F1217" s="336"/>
    </row>
    <row r="1218" spans="1:6" ht="18.75" customHeight="1">
      <c r="A1218" s="439" t="s">
        <v>968</v>
      </c>
      <c r="B1218" s="440">
        <f t="shared" si="23"/>
        <v>0</v>
      </c>
      <c r="C1218" s="440"/>
      <c r="D1218" s="440"/>
      <c r="E1218" s="440"/>
      <c r="F1218" s="336"/>
    </row>
    <row r="1219" spans="1:6" ht="18.75" customHeight="1">
      <c r="A1219" s="439" t="s">
        <v>969</v>
      </c>
      <c r="B1219" s="440">
        <f t="shared" si="23"/>
        <v>0</v>
      </c>
      <c r="C1219" s="440"/>
      <c r="D1219" s="440"/>
      <c r="E1219" s="440"/>
      <c r="F1219" s="336"/>
    </row>
    <row r="1220" spans="1:6" ht="18.75" customHeight="1">
      <c r="A1220" s="439" t="s">
        <v>970</v>
      </c>
      <c r="B1220" s="440">
        <f t="shared" si="23"/>
        <v>0</v>
      </c>
      <c r="C1220" s="440"/>
      <c r="D1220" s="440"/>
      <c r="E1220" s="440"/>
      <c r="F1220" s="336"/>
    </row>
    <row r="1221" spans="1:6" ht="18.75" customHeight="1">
      <c r="A1221" s="439" t="s">
        <v>971</v>
      </c>
      <c r="B1221" s="440">
        <f t="shared" si="23"/>
        <v>0</v>
      </c>
      <c r="C1221" s="440"/>
      <c r="D1221" s="440"/>
      <c r="E1221" s="440"/>
      <c r="F1221" s="336"/>
    </row>
    <row r="1222" spans="1:6" ht="18.75" customHeight="1">
      <c r="A1222" s="439" t="s">
        <v>972</v>
      </c>
      <c r="B1222" s="440">
        <f t="shared" si="23"/>
        <v>0</v>
      </c>
      <c r="C1222" s="440"/>
      <c r="D1222" s="440"/>
      <c r="E1222" s="440"/>
      <c r="F1222" s="336"/>
    </row>
    <row r="1223" spans="1:6" ht="18.75" customHeight="1">
      <c r="A1223" s="439" t="s">
        <v>973</v>
      </c>
      <c r="B1223" s="440">
        <f t="shared" si="23"/>
        <v>0</v>
      </c>
      <c r="C1223" s="440"/>
      <c r="D1223" s="440"/>
      <c r="E1223" s="440"/>
      <c r="F1223" s="336"/>
    </row>
    <row r="1224" spans="1:6" ht="18.75" customHeight="1">
      <c r="A1224" s="439" t="s">
        <v>974</v>
      </c>
      <c r="B1224" s="440">
        <f t="shared" si="23"/>
        <v>0</v>
      </c>
      <c r="C1224" s="440"/>
      <c r="D1224" s="440"/>
      <c r="E1224" s="440"/>
      <c r="F1224" s="336"/>
    </row>
    <row r="1225" spans="1:6" ht="18.75" customHeight="1">
      <c r="A1225" s="439" t="s">
        <v>975</v>
      </c>
      <c r="B1225" s="440">
        <f t="shared" si="23"/>
        <v>0</v>
      </c>
      <c r="C1225" s="440"/>
      <c r="D1225" s="440"/>
      <c r="E1225" s="440"/>
      <c r="F1225" s="336"/>
    </row>
    <row r="1226" spans="1:6" ht="18.75" customHeight="1">
      <c r="A1226" s="439" t="s">
        <v>976</v>
      </c>
      <c r="B1226" s="440">
        <f t="shared" si="23"/>
        <v>0</v>
      </c>
      <c r="C1226" s="440"/>
      <c r="D1226" s="440"/>
      <c r="E1226" s="440"/>
      <c r="F1226" s="336"/>
    </row>
    <row r="1227" spans="1:6" ht="18.75" customHeight="1">
      <c r="A1227" s="439" t="s">
        <v>977</v>
      </c>
      <c r="B1227" s="440">
        <f t="shared" si="23"/>
        <v>0</v>
      </c>
      <c r="C1227" s="440"/>
      <c r="D1227" s="440"/>
      <c r="E1227" s="440"/>
      <c r="F1227" s="336"/>
    </row>
    <row r="1228" spans="1:6" ht="18.75" customHeight="1">
      <c r="A1228" s="439" t="s">
        <v>978</v>
      </c>
      <c r="B1228" s="440">
        <f t="shared" si="23"/>
        <v>0</v>
      </c>
      <c r="C1228" s="440"/>
      <c r="D1228" s="440"/>
      <c r="E1228" s="440"/>
      <c r="F1228" s="336"/>
    </row>
    <row r="1229" spans="1:6" ht="18.75" customHeight="1">
      <c r="A1229" s="439" t="s">
        <v>979</v>
      </c>
      <c r="B1229" s="440">
        <f t="shared" si="23"/>
        <v>0</v>
      </c>
      <c r="C1229" s="440"/>
      <c r="D1229" s="440"/>
      <c r="E1229" s="440"/>
      <c r="F1229" s="336"/>
    </row>
    <row r="1230" spans="1:6" ht="18.75" customHeight="1">
      <c r="A1230" s="439" t="s">
        <v>980</v>
      </c>
      <c r="B1230" s="440">
        <f aca="true" t="shared" si="24" ref="B1230:B1293">SUM(C1230:E1230)</f>
        <v>0</v>
      </c>
      <c r="C1230" s="440"/>
      <c r="D1230" s="440"/>
      <c r="E1230" s="440"/>
      <c r="F1230" s="336"/>
    </row>
    <row r="1231" spans="1:6" ht="18.75" customHeight="1">
      <c r="A1231" s="439" t="s">
        <v>981</v>
      </c>
      <c r="B1231" s="440">
        <f t="shared" si="24"/>
        <v>0</v>
      </c>
      <c r="C1231" s="440"/>
      <c r="D1231" s="440"/>
      <c r="E1231" s="440"/>
      <c r="F1231" s="336"/>
    </row>
    <row r="1232" spans="1:6" ht="18.75" customHeight="1">
      <c r="A1232" s="439" t="s">
        <v>982</v>
      </c>
      <c r="B1232" s="440">
        <f t="shared" si="24"/>
        <v>0</v>
      </c>
      <c r="C1232" s="440"/>
      <c r="D1232" s="440"/>
      <c r="E1232" s="440"/>
      <c r="F1232" s="336"/>
    </row>
    <row r="1233" spans="1:6" ht="18.75" customHeight="1">
      <c r="A1233" s="439" t="s">
        <v>983</v>
      </c>
      <c r="B1233" s="440">
        <f t="shared" si="24"/>
        <v>0</v>
      </c>
      <c r="C1233" s="440"/>
      <c r="D1233" s="440"/>
      <c r="E1233" s="440"/>
      <c r="F1233" s="336"/>
    </row>
    <row r="1234" spans="1:6" ht="18.75" customHeight="1">
      <c r="A1234" s="439" t="s">
        <v>984</v>
      </c>
      <c r="B1234" s="440">
        <f t="shared" si="24"/>
        <v>0</v>
      </c>
      <c r="C1234" s="440"/>
      <c r="D1234" s="440"/>
      <c r="E1234" s="440"/>
      <c r="F1234" s="336"/>
    </row>
    <row r="1235" spans="1:6" ht="18.75" customHeight="1">
      <c r="A1235" s="439" t="s">
        <v>985</v>
      </c>
      <c r="B1235" s="440">
        <f t="shared" si="24"/>
        <v>0</v>
      </c>
      <c r="C1235" s="440"/>
      <c r="D1235" s="440"/>
      <c r="E1235" s="440"/>
      <c r="F1235" s="336"/>
    </row>
    <row r="1236" spans="1:6" ht="18.75" customHeight="1">
      <c r="A1236" s="439" t="s">
        <v>986</v>
      </c>
      <c r="B1236" s="440">
        <f t="shared" si="24"/>
        <v>752</v>
      </c>
      <c r="C1236" s="440">
        <f>C1237+C1249+C1255+C1261+C1269+C1282+C1286+C1292</f>
        <v>752</v>
      </c>
      <c r="D1236" s="440">
        <f>D1237+D1249+D1255+D1261+D1269+D1282+D1286+D1292</f>
        <v>0</v>
      </c>
      <c r="E1236" s="440">
        <f>E1237+E1249+E1255+E1261+E1269+E1282+E1286+E1292</f>
        <v>0</v>
      </c>
      <c r="F1236" s="336"/>
    </row>
    <row r="1237" spans="1:6" ht="18.75" customHeight="1">
      <c r="A1237" s="439" t="s">
        <v>987</v>
      </c>
      <c r="B1237" s="440">
        <f t="shared" si="24"/>
        <v>526</v>
      </c>
      <c r="C1237" s="440">
        <f>SUM(C1238:C1248)</f>
        <v>526</v>
      </c>
      <c r="D1237" s="440">
        <f>SUM(D1238:D1248)</f>
        <v>0</v>
      </c>
      <c r="E1237" s="440">
        <f>SUM(E1238:E1248)</f>
        <v>0</v>
      </c>
      <c r="F1237" s="336"/>
    </row>
    <row r="1238" spans="1:6" ht="18.75" customHeight="1">
      <c r="A1238" s="439" t="s">
        <v>76</v>
      </c>
      <c r="B1238" s="440">
        <f t="shared" si="24"/>
        <v>468</v>
      </c>
      <c r="C1238" s="440">
        <v>468</v>
      </c>
      <c r="D1238" s="440"/>
      <c r="E1238" s="440"/>
      <c r="F1238" s="336"/>
    </row>
    <row r="1239" spans="1:6" ht="18.75" customHeight="1">
      <c r="A1239" s="439" t="s">
        <v>77</v>
      </c>
      <c r="B1239" s="440">
        <f t="shared" si="24"/>
        <v>25</v>
      </c>
      <c r="C1239" s="440">
        <v>25</v>
      </c>
      <c r="D1239" s="440"/>
      <c r="E1239" s="440"/>
      <c r="F1239" s="336"/>
    </row>
    <row r="1240" spans="1:6" ht="18.75" customHeight="1">
      <c r="A1240" s="439" t="s">
        <v>78</v>
      </c>
      <c r="B1240" s="440">
        <f t="shared" si="24"/>
        <v>0</v>
      </c>
      <c r="C1240" s="440"/>
      <c r="D1240" s="440"/>
      <c r="E1240" s="440"/>
      <c r="F1240" s="336"/>
    </row>
    <row r="1241" spans="1:6" ht="18.75" customHeight="1">
      <c r="A1241" s="439" t="s">
        <v>988</v>
      </c>
      <c r="B1241" s="440">
        <f t="shared" si="24"/>
        <v>3</v>
      </c>
      <c r="C1241" s="440">
        <v>3</v>
      </c>
      <c r="D1241" s="440"/>
      <c r="E1241" s="440"/>
      <c r="F1241" s="336"/>
    </row>
    <row r="1242" spans="1:6" ht="18.75" customHeight="1">
      <c r="A1242" s="439" t="s">
        <v>989</v>
      </c>
      <c r="B1242" s="440">
        <f t="shared" si="24"/>
        <v>0</v>
      </c>
      <c r="C1242" s="440"/>
      <c r="D1242" s="440"/>
      <c r="E1242" s="440"/>
      <c r="F1242" s="336"/>
    </row>
    <row r="1243" spans="1:6" ht="18.75" customHeight="1">
      <c r="A1243" s="439" t="s">
        <v>990</v>
      </c>
      <c r="B1243" s="440">
        <f t="shared" si="24"/>
        <v>12</v>
      </c>
      <c r="C1243" s="440">
        <v>12</v>
      </c>
      <c r="D1243" s="440"/>
      <c r="E1243" s="440"/>
      <c r="F1243" s="336"/>
    </row>
    <row r="1244" spans="1:6" ht="18.75" customHeight="1">
      <c r="A1244" s="439" t="s">
        <v>991</v>
      </c>
      <c r="B1244" s="440">
        <f t="shared" si="24"/>
        <v>0</v>
      </c>
      <c r="C1244" s="440"/>
      <c r="D1244" s="440"/>
      <c r="E1244" s="440"/>
      <c r="F1244" s="336"/>
    </row>
    <row r="1245" spans="1:6" ht="18.75" customHeight="1">
      <c r="A1245" s="439" t="s">
        <v>992</v>
      </c>
      <c r="B1245" s="440">
        <f t="shared" si="24"/>
        <v>10</v>
      </c>
      <c r="C1245" s="440">
        <v>10</v>
      </c>
      <c r="D1245" s="440"/>
      <c r="E1245" s="440"/>
      <c r="F1245" s="336"/>
    </row>
    <row r="1246" spans="1:6" ht="18.75" customHeight="1">
      <c r="A1246" s="439" t="s">
        <v>993</v>
      </c>
      <c r="B1246" s="440">
        <f t="shared" si="24"/>
        <v>2</v>
      </c>
      <c r="C1246" s="440">
        <v>2</v>
      </c>
      <c r="D1246" s="440"/>
      <c r="E1246" s="440"/>
      <c r="F1246" s="336"/>
    </row>
    <row r="1247" spans="1:6" ht="18.75" customHeight="1">
      <c r="A1247" s="439" t="s">
        <v>85</v>
      </c>
      <c r="B1247" s="440">
        <f t="shared" si="24"/>
        <v>0</v>
      </c>
      <c r="C1247" s="440"/>
      <c r="D1247" s="440"/>
      <c r="E1247" s="440"/>
      <c r="F1247" s="336"/>
    </row>
    <row r="1248" spans="1:6" ht="18.75" customHeight="1">
      <c r="A1248" s="439" t="s">
        <v>994</v>
      </c>
      <c r="B1248" s="440">
        <f t="shared" si="24"/>
        <v>6</v>
      </c>
      <c r="C1248" s="440">
        <v>6</v>
      </c>
      <c r="D1248" s="440"/>
      <c r="E1248" s="440"/>
      <c r="F1248" s="336"/>
    </row>
    <row r="1249" spans="1:6" ht="18.75" customHeight="1">
      <c r="A1249" s="439" t="s">
        <v>995</v>
      </c>
      <c r="B1249" s="440">
        <f t="shared" si="24"/>
        <v>14</v>
      </c>
      <c r="C1249" s="440">
        <f>SUM(C1250:C1254)</f>
        <v>14</v>
      </c>
      <c r="D1249" s="440">
        <f>SUM(D1250:D1254)</f>
        <v>0</v>
      </c>
      <c r="E1249" s="440">
        <f>SUM(E1250:E1254)</f>
        <v>0</v>
      </c>
      <c r="F1249" s="336"/>
    </row>
    <row r="1250" spans="1:6" ht="18.75" customHeight="1">
      <c r="A1250" s="439" t="s">
        <v>76</v>
      </c>
      <c r="B1250" s="440">
        <f t="shared" si="24"/>
        <v>14</v>
      </c>
      <c r="C1250" s="440">
        <v>14</v>
      </c>
      <c r="D1250" s="440"/>
      <c r="E1250" s="440"/>
      <c r="F1250" s="336"/>
    </row>
    <row r="1251" spans="1:6" ht="18.75" customHeight="1">
      <c r="A1251" s="439" t="s">
        <v>77</v>
      </c>
      <c r="B1251" s="440">
        <f t="shared" si="24"/>
        <v>0</v>
      </c>
      <c r="C1251" s="440"/>
      <c r="D1251" s="440"/>
      <c r="E1251" s="440"/>
      <c r="F1251" s="336"/>
    </row>
    <row r="1252" spans="1:6" ht="18.75" customHeight="1">
      <c r="A1252" s="439" t="s">
        <v>78</v>
      </c>
      <c r="B1252" s="440">
        <f t="shared" si="24"/>
        <v>0</v>
      </c>
      <c r="C1252" s="440"/>
      <c r="D1252" s="440"/>
      <c r="E1252" s="440"/>
      <c r="F1252" s="336"/>
    </row>
    <row r="1253" spans="1:6" ht="18.75" customHeight="1">
      <c r="A1253" s="439" t="s">
        <v>996</v>
      </c>
      <c r="B1253" s="440">
        <f t="shared" si="24"/>
        <v>0</v>
      </c>
      <c r="C1253" s="440"/>
      <c r="D1253" s="440"/>
      <c r="E1253" s="440"/>
      <c r="F1253" s="336"/>
    </row>
    <row r="1254" spans="1:6" ht="18.75" customHeight="1">
      <c r="A1254" s="439" t="s">
        <v>997</v>
      </c>
      <c r="B1254" s="440">
        <f t="shared" si="24"/>
        <v>0</v>
      </c>
      <c r="C1254" s="440"/>
      <c r="D1254" s="440"/>
      <c r="E1254" s="440"/>
      <c r="F1254" s="336"/>
    </row>
    <row r="1255" spans="1:6" ht="18.75" customHeight="1">
      <c r="A1255" s="439" t="s">
        <v>998</v>
      </c>
      <c r="B1255" s="440">
        <f t="shared" si="24"/>
        <v>0</v>
      </c>
      <c r="C1255" s="440"/>
      <c r="D1255" s="440"/>
      <c r="E1255" s="440"/>
      <c r="F1255" s="336"/>
    </row>
    <row r="1256" spans="1:6" ht="18.75" customHeight="1">
      <c r="A1256" s="439" t="s">
        <v>76</v>
      </c>
      <c r="B1256" s="440">
        <f t="shared" si="24"/>
        <v>0</v>
      </c>
      <c r="C1256" s="440"/>
      <c r="D1256" s="440"/>
      <c r="E1256" s="440"/>
      <c r="F1256" s="336"/>
    </row>
    <row r="1257" spans="1:6" ht="18.75" customHeight="1">
      <c r="A1257" s="439" t="s">
        <v>77</v>
      </c>
      <c r="B1257" s="440">
        <f t="shared" si="24"/>
        <v>0</v>
      </c>
      <c r="C1257" s="440"/>
      <c r="D1257" s="440"/>
      <c r="E1257" s="440"/>
      <c r="F1257" s="336"/>
    </row>
    <row r="1258" spans="1:6" ht="18.75" customHeight="1">
      <c r="A1258" s="439" t="s">
        <v>78</v>
      </c>
      <c r="B1258" s="440">
        <f t="shared" si="24"/>
        <v>0</v>
      </c>
      <c r="C1258" s="440"/>
      <c r="D1258" s="440"/>
      <c r="E1258" s="440"/>
      <c r="F1258" s="336"/>
    </row>
    <row r="1259" spans="1:6" ht="18.75" customHeight="1">
      <c r="A1259" s="439" t="s">
        <v>999</v>
      </c>
      <c r="B1259" s="440">
        <f t="shared" si="24"/>
        <v>0</v>
      </c>
      <c r="C1259" s="440"/>
      <c r="D1259" s="440"/>
      <c r="E1259" s="440"/>
      <c r="F1259" s="336"/>
    </row>
    <row r="1260" spans="1:6" ht="18.75" customHeight="1">
      <c r="A1260" s="439" t="s">
        <v>1000</v>
      </c>
      <c r="B1260" s="440">
        <f t="shared" si="24"/>
        <v>0</v>
      </c>
      <c r="C1260" s="440"/>
      <c r="D1260" s="440"/>
      <c r="E1260" s="440"/>
      <c r="F1260" s="336"/>
    </row>
    <row r="1261" spans="1:6" ht="18.75" customHeight="1">
      <c r="A1261" s="439" t="s">
        <v>1001</v>
      </c>
      <c r="B1261" s="440">
        <f t="shared" si="24"/>
        <v>0</v>
      </c>
      <c r="C1261" s="440">
        <f>SUM(C1262:C1268)</f>
        <v>0</v>
      </c>
      <c r="D1261" s="440"/>
      <c r="E1261" s="440"/>
      <c r="F1261" s="336"/>
    </row>
    <row r="1262" spans="1:6" ht="18.75" customHeight="1">
      <c r="A1262" s="439" t="s">
        <v>76</v>
      </c>
      <c r="B1262" s="440">
        <f t="shared" si="24"/>
        <v>0</v>
      </c>
      <c r="C1262" s="440"/>
      <c r="D1262" s="440"/>
      <c r="E1262" s="440"/>
      <c r="F1262" s="336"/>
    </row>
    <row r="1263" spans="1:6" ht="18.75" customHeight="1">
      <c r="A1263" s="439" t="s">
        <v>77</v>
      </c>
      <c r="B1263" s="440">
        <f t="shared" si="24"/>
        <v>0</v>
      </c>
      <c r="C1263" s="440"/>
      <c r="D1263" s="440"/>
      <c r="E1263" s="440"/>
      <c r="F1263" s="336"/>
    </row>
    <row r="1264" spans="1:6" ht="18.75" customHeight="1">
      <c r="A1264" s="439" t="s">
        <v>78</v>
      </c>
      <c r="B1264" s="440">
        <f t="shared" si="24"/>
        <v>0</v>
      </c>
      <c r="C1264" s="440"/>
      <c r="D1264" s="440"/>
      <c r="E1264" s="440"/>
      <c r="F1264" s="336"/>
    </row>
    <row r="1265" spans="1:6" ht="18.75" customHeight="1">
      <c r="A1265" s="439" t="s">
        <v>1002</v>
      </c>
      <c r="B1265" s="440">
        <f t="shared" si="24"/>
        <v>0</v>
      </c>
      <c r="C1265" s="440"/>
      <c r="D1265" s="440"/>
      <c r="E1265" s="440"/>
      <c r="F1265" s="336"/>
    </row>
    <row r="1266" spans="1:6" ht="18.75" customHeight="1">
      <c r="A1266" s="439" t="s">
        <v>1003</v>
      </c>
      <c r="B1266" s="440">
        <f t="shared" si="24"/>
        <v>0</v>
      </c>
      <c r="C1266" s="440"/>
      <c r="D1266" s="440"/>
      <c r="E1266" s="440"/>
      <c r="F1266" s="336"/>
    </row>
    <row r="1267" spans="1:6" ht="18.75" customHeight="1">
      <c r="A1267" s="439" t="s">
        <v>85</v>
      </c>
      <c r="B1267" s="440">
        <f t="shared" si="24"/>
        <v>0</v>
      </c>
      <c r="C1267" s="440"/>
      <c r="D1267" s="440"/>
      <c r="E1267" s="440"/>
      <c r="F1267" s="336"/>
    </row>
    <row r="1268" spans="1:6" ht="18.75" customHeight="1">
      <c r="A1268" s="439" t="s">
        <v>1004</v>
      </c>
      <c r="B1268" s="440">
        <f t="shared" si="24"/>
        <v>0</v>
      </c>
      <c r="C1268" s="440"/>
      <c r="D1268" s="440"/>
      <c r="E1268" s="440"/>
      <c r="F1268" s="336"/>
    </row>
    <row r="1269" spans="1:6" ht="18.75" customHeight="1">
      <c r="A1269" s="439" t="s">
        <v>1005</v>
      </c>
      <c r="B1269" s="440">
        <f t="shared" si="24"/>
        <v>67</v>
      </c>
      <c r="C1269" s="440">
        <f>SUM(C1270:C1281)</f>
        <v>67</v>
      </c>
      <c r="D1269" s="440">
        <f>SUM(D1270:D1281)</f>
        <v>0</v>
      </c>
      <c r="E1269" s="440">
        <f>SUM(E1270:E1281)</f>
        <v>0</v>
      </c>
      <c r="F1269" s="336"/>
    </row>
    <row r="1270" spans="1:6" ht="18.75" customHeight="1">
      <c r="A1270" s="439" t="s">
        <v>76</v>
      </c>
      <c r="B1270" s="440">
        <f t="shared" si="24"/>
        <v>54</v>
      </c>
      <c r="C1270" s="440">
        <v>54</v>
      </c>
      <c r="D1270" s="440"/>
      <c r="E1270" s="440"/>
      <c r="F1270" s="336"/>
    </row>
    <row r="1271" spans="1:6" ht="18.75" customHeight="1">
      <c r="A1271" s="439" t="s">
        <v>77</v>
      </c>
      <c r="B1271" s="440">
        <f t="shared" si="24"/>
        <v>10</v>
      </c>
      <c r="C1271" s="440">
        <v>10</v>
      </c>
      <c r="D1271" s="440"/>
      <c r="E1271" s="440"/>
      <c r="F1271" s="336"/>
    </row>
    <row r="1272" spans="1:6" ht="18.75" customHeight="1">
      <c r="A1272" s="439" t="s">
        <v>78</v>
      </c>
      <c r="B1272" s="440">
        <f t="shared" si="24"/>
        <v>0</v>
      </c>
      <c r="C1272" s="440"/>
      <c r="D1272" s="440"/>
      <c r="E1272" s="440"/>
      <c r="F1272" s="336"/>
    </row>
    <row r="1273" spans="1:6" ht="18.75" customHeight="1">
      <c r="A1273" s="439" t="s">
        <v>1006</v>
      </c>
      <c r="B1273" s="440">
        <f t="shared" si="24"/>
        <v>3</v>
      </c>
      <c r="C1273" s="440">
        <v>3</v>
      </c>
      <c r="D1273" s="440"/>
      <c r="E1273" s="440"/>
      <c r="F1273" s="336"/>
    </row>
    <row r="1274" spans="1:6" ht="18.75" customHeight="1">
      <c r="A1274" s="439" t="s">
        <v>1007</v>
      </c>
      <c r="B1274" s="440">
        <f t="shared" si="24"/>
        <v>0</v>
      </c>
      <c r="C1274" s="440"/>
      <c r="D1274" s="440"/>
      <c r="E1274" s="440"/>
      <c r="F1274" s="336"/>
    </row>
    <row r="1275" spans="1:6" ht="18.75" customHeight="1">
      <c r="A1275" s="439" t="s">
        <v>1008</v>
      </c>
      <c r="B1275" s="440">
        <f t="shared" si="24"/>
        <v>0</v>
      </c>
      <c r="C1275" s="440"/>
      <c r="D1275" s="440"/>
      <c r="E1275" s="440"/>
      <c r="F1275" s="336"/>
    </row>
    <row r="1276" spans="1:6" ht="18.75" customHeight="1">
      <c r="A1276" s="439" t="s">
        <v>1009</v>
      </c>
      <c r="B1276" s="440">
        <f t="shared" si="24"/>
        <v>0</v>
      </c>
      <c r="C1276" s="440"/>
      <c r="D1276" s="440"/>
      <c r="E1276" s="440"/>
      <c r="F1276" s="336"/>
    </row>
    <row r="1277" spans="1:6" ht="18.75" customHeight="1">
      <c r="A1277" s="439" t="s">
        <v>1010</v>
      </c>
      <c r="B1277" s="440">
        <f t="shared" si="24"/>
        <v>0</v>
      </c>
      <c r="C1277" s="440"/>
      <c r="D1277" s="440"/>
      <c r="E1277" s="440"/>
      <c r="F1277" s="336"/>
    </row>
    <row r="1278" spans="1:6" ht="18.75" customHeight="1">
      <c r="A1278" s="439" t="s">
        <v>1011</v>
      </c>
      <c r="B1278" s="440">
        <f t="shared" si="24"/>
        <v>0</v>
      </c>
      <c r="C1278" s="440"/>
      <c r="D1278" s="440"/>
      <c r="E1278" s="440"/>
      <c r="F1278" s="336"/>
    </row>
    <row r="1279" spans="1:6" ht="18.75" customHeight="1">
      <c r="A1279" s="439" t="s">
        <v>1012</v>
      </c>
      <c r="B1279" s="440">
        <f t="shared" si="24"/>
        <v>0</v>
      </c>
      <c r="C1279" s="440"/>
      <c r="D1279" s="440"/>
      <c r="E1279" s="440"/>
      <c r="F1279" s="336"/>
    </row>
    <row r="1280" spans="1:6" ht="18.75" customHeight="1">
      <c r="A1280" s="439" t="s">
        <v>1013</v>
      </c>
      <c r="B1280" s="440">
        <f t="shared" si="24"/>
        <v>0</v>
      </c>
      <c r="C1280" s="440"/>
      <c r="D1280" s="440"/>
      <c r="E1280" s="440"/>
      <c r="F1280" s="336"/>
    </row>
    <row r="1281" spans="1:6" ht="18.75" customHeight="1">
      <c r="A1281" s="439" t="s">
        <v>1014</v>
      </c>
      <c r="B1281" s="440">
        <f t="shared" si="24"/>
        <v>0</v>
      </c>
      <c r="C1281" s="440"/>
      <c r="D1281" s="440"/>
      <c r="E1281" s="440"/>
      <c r="F1281" s="336"/>
    </row>
    <row r="1282" spans="1:6" ht="18.75" customHeight="1">
      <c r="A1282" s="439" t="s">
        <v>1015</v>
      </c>
      <c r="B1282" s="440">
        <f t="shared" si="24"/>
        <v>145</v>
      </c>
      <c r="C1282" s="440">
        <f>SUM(C1283:C1285)</f>
        <v>145</v>
      </c>
      <c r="D1282" s="440"/>
      <c r="E1282" s="440"/>
      <c r="F1282" s="336"/>
    </row>
    <row r="1283" spans="1:6" ht="18.75" customHeight="1">
      <c r="A1283" s="439" t="s">
        <v>1016</v>
      </c>
      <c r="B1283" s="440">
        <f t="shared" si="24"/>
        <v>0</v>
      </c>
      <c r="C1283" s="440"/>
      <c r="D1283" s="440"/>
      <c r="E1283" s="440"/>
      <c r="F1283" s="336"/>
    </row>
    <row r="1284" spans="1:6" ht="18.75" customHeight="1">
      <c r="A1284" s="439" t="s">
        <v>1017</v>
      </c>
      <c r="B1284" s="440">
        <f t="shared" si="24"/>
        <v>145</v>
      </c>
      <c r="C1284" s="440">
        <v>145</v>
      </c>
      <c r="D1284" s="440"/>
      <c r="E1284" s="440"/>
      <c r="F1284" s="336"/>
    </row>
    <row r="1285" spans="1:6" ht="18.75" customHeight="1">
      <c r="A1285" s="439" t="s">
        <v>1018</v>
      </c>
      <c r="B1285" s="440">
        <f t="shared" si="24"/>
        <v>0</v>
      </c>
      <c r="C1285" s="440"/>
      <c r="D1285" s="440"/>
      <c r="E1285" s="440"/>
      <c r="F1285" s="336"/>
    </row>
    <row r="1286" spans="1:6" ht="18.75" customHeight="1">
      <c r="A1286" s="439" t="s">
        <v>1019</v>
      </c>
      <c r="B1286" s="440">
        <f t="shared" si="24"/>
        <v>0</v>
      </c>
      <c r="C1286" s="440"/>
      <c r="D1286" s="440"/>
      <c r="E1286" s="440"/>
      <c r="F1286" s="336"/>
    </row>
    <row r="1287" spans="1:6" ht="18.75" customHeight="1">
      <c r="A1287" s="439" t="s">
        <v>1020</v>
      </c>
      <c r="B1287" s="440">
        <f t="shared" si="24"/>
        <v>0</v>
      </c>
      <c r="C1287" s="440"/>
      <c r="D1287" s="440"/>
      <c r="E1287" s="440"/>
      <c r="F1287" s="336"/>
    </row>
    <row r="1288" spans="1:6" ht="18.75" customHeight="1">
      <c r="A1288" s="439" t="s">
        <v>1021</v>
      </c>
      <c r="B1288" s="440">
        <f t="shared" si="24"/>
        <v>0</v>
      </c>
      <c r="C1288" s="440"/>
      <c r="D1288" s="440"/>
      <c r="E1288" s="440"/>
      <c r="F1288" s="336"/>
    </row>
    <row r="1289" spans="1:6" ht="18.75" customHeight="1">
      <c r="A1289" s="439" t="s">
        <v>1022</v>
      </c>
      <c r="B1289" s="440">
        <f t="shared" si="24"/>
        <v>0</v>
      </c>
      <c r="C1289" s="440"/>
      <c r="D1289" s="440"/>
      <c r="E1289" s="440"/>
      <c r="F1289" s="336"/>
    </row>
    <row r="1290" spans="1:6" ht="18.75" customHeight="1">
      <c r="A1290" s="439" t="s">
        <v>1023</v>
      </c>
      <c r="B1290" s="440">
        <f t="shared" si="24"/>
        <v>0</v>
      </c>
      <c r="C1290" s="440"/>
      <c r="D1290" s="440"/>
      <c r="E1290" s="440"/>
      <c r="F1290" s="336"/>
    </row>
    <row r="1291" spans="1:6" ht="18.75" customHeight="1">
      <c r="A1291" s="439" t="s">
        <v>1024</v>
      </c>
      <c r="B1291" s="440">
        <f t="shared" si="24"/>
        <v>0</v>
      </c>
      <c r="C1291" s="440"/>
      <c r="D1291" s="440"/>
      <c r="E1291" s="440"/>
      <c r="F1291" s="336"/>
    </row>
    <row r="1292" spans="1:6" ht="18.75" customHeight="1">
      <c r="A1292" s="439" t="s">
        <v>1025</v>
      </c>
      <c r="B1292" s="440">
        <f t="shared" si="24"/>
        <v>0</v>
      </c>
      <c r="C1292" s="440">
        <f aca="true" t="shared" si="25" ref="C1292:C1297">C1293</f>
        <v>0</v>
      </c>
      <c r="D1292" s="440"/>
      <c r="E1292" s="440"/>
      <c r="F1292" s="336"/>
    </row>
    <row r="1293" spans="1:6" ht="18.75" customHeight="1">
      <c r="A1293" s="439" t="s">
        <v>1025</v>
      </c>
      <c r="B1293" s="440">
        <f t="shared" si="24"/>
        <v>0</v>
      </c>
      <c r="C1293" s="440"/>
      <c r="D1293" s="440"/>
      <c r="E1293" s="440"/>
      <c r="F1293" s="336"/>
    </row>
    <row r="1294" spans="1:6" ht="18.75" customHeight="1">
      <c r="A1294" s="439" t="s">
        <v>1027</v>
      </c>
      <c r="B1294" s="440">
        <f aca="true" t="shared" si="26" ref="B1294:B1314">SUM(C1294:E1294)</f>
        <v>1300</v>
      </c>
      <c r="C1294" s="440">
        <f t="shared" si="25"/>
        <v>1300</v>
      </c>
      <c r="D1294" s="440">
        <f>D1295</f>
        <v>0</v>
      </c>
      <c r="E1294" s="440">
        <f>E1295</f>
        <v>0</v>
      </c>
      <c r="F1294" s="336"/>
    </row>
    <row r="1295" spans="1:6" ht="18.75" customHeight="1">
      <c r="A1295" s="439" t="s">
        <v>1028</v>
      </c>
      <c r="B1295" s="440">
        <f t="shared" si="26"/>
        <v>1300</v>
      </c>
      <c r="C1295" s="440">
        <v>1300</v>
      </c>
      <c r="D1295" s="440"/>
      <c r="E1295" s="440"/>
      <c r="F1295" s="336"/>
    </row>
    <row r="1296" spans="1:6" ht="18.75" customHeight="1">
      <c r="A1296" s="439" t="s">
        <v>1029</v>
      </c>
      <c r="B1296" s="440">
        <f t="shared" si="26"/>
        <v>0</v>
      </c>
      <c r="C1296" s="440">
        <f>C1297+C1299</f>
        <v>0</v>
      </c>
      <c r="D1296" s="440"/>
      <c r="E1296" s="440"/>
      <c r="F1296" s="336"/>
    </row>
    <row r="1297" spans="1:6" ht="18.75" customHeight="1">
      <c r="A1297" s="439" t="s">
        <v>1030</v>
      </c>
      <c r="B1297" s="440">
        <f t="shared" si="26"/>
        <v>0</v>
      </c>
      <c r="C1297" s="440">
        <f t="shared" si="25"/>
        <v>0</v>
      </c>
      <c r="D1297" s="440"/>
      <c r="E1297" s="440"/>
      <c r="F1297" s="336"/>
    </row>
    <row r="1298" spans="1:6" ht="18.75" customHeight="1">
      <c r="A1298" s="439" t="s">
        <v>1031</v>
      </c>
      <c r="B1298" s="440">
        <f t="shared" si="26"/>
        <v>0</v>
      </c>
      <c r="C1298" s="440"/>
      <c r="D1298" s="440"/>
      <c r="E1298" s="440"/>
      <c r="F1298" s="336"/>
    </row>
    <row r="1299" spans="1:6" ht="18.75" customHeight="1">
      <c r="A1299" s="439" t="s">
        <v>1032</v>
      </c>
      <c r="B1299" s="440">
        <f t="shared" si="26"/>
        <v>0</v>
      </c>
      <c r="C1299" s="440"/>
      <c r="D1299" s="440"/>
      <c r="E1299" s="440"/>
      <c r="F1299" s="336"/>
    </row>
    <row r="1300" spans="1:6" ht="18.75" customHeight="1">
      <c r="A1300" s="439" t="s">
        <v>1033</v>
      </c>
      <c r="B1300" s="440">
        <f t="shared" si="26"/>
        <v>0</v>
      </c>
      <c r="C1300" s="440"/>
      <c r="D1300" s="440"/>
      <c r="E1300" s="440"/>
      <c r="F1300" s="336"/>
    </row>
    <row r="1301" spans="1:6" ht="18.75" customHeight="1">
      <c r="A1301" s="439" t="s">
        <v>1034</v>
      </c>
      <c r="B1301" s="440">
        <f t="shared" si="26"/>
        <v>6460</v>
      </c>
      <c r="C1301" s="440">
        <f aca="true" t="shared" si="27" ref="C1301:C1306">C1302</f>
        <v>6460</v>
      </c>
      <c r="D1301" s="440">
        <f>D1302</f>
        <v>0</v>
      </c>
      <c r="E1301" s="440">
        <f>E1302</f>
        <v>0</v>
      </c>
      <c r="F1301" s="336"/>
    </row>
    <row r="1302" spans="1:6" ht="18.75" customHeight="1">
      <c r="A1302" s="439" t="s">
        <v>1035</v>
      </c>
      <c r="B1302" s="440">
        <f t="shared" si="26"/>
        <v>6460</v>
      </c>
      <c r="C1302" s="440">
        <f>SUM(C1303:C1304)</f>
        <v>6460</v>
      </c>
      <c r="D1302" s="440"/>
      <c r="E1302" s="440"/>
      <c r="F1302" s="336"/>
    </row>
    <row r="1303" spans="1:6" ht="18.75" customHeight="1">
      <c r="A1303" s="439" t="s">
        <v>1036</v>
      </c>
      <c r="B1303" s="440">
        <f t="shared" si="26"/>
        <v>6460</v>
      </c>
      <c r="C1303" s="440">
        <v>6460</v>
      </c>
      <c r="D1303" s="440"/>
      <c r="E1303" s="440"/>
      <c r="F1303" s="336"/>
    </row>
    <row r="1304" spans="1:6" ht="18.75" customHeight="1">
      <c r="A1304" s="439" t="s">
        <v>1037</v>
      </c>
      <c r="B1304" s="440">
        <f t="shared" si="26"/>
        <v>0</v>
      </c>
      <c r="C1304" s="440"/>
      <c r="D1304" s="440"/>
      <c r="E1304" s="440"/>
      <c r="F1304" s="336"/>
    </row>
    <row r="1305" spans="1:6" ht="18.75" customHeight="1">
      <c r="A1305" s="439" t="s">
        <v>1038</v>
      </c>
      <c r="B1305" s="440">
        <f t="shared" si="26"/>
        <v>0</v>
      </c>
      <c r="C1305" s="440">
        <f t="shared" si="27"/>
        <v>0</v>
      </c>
      <c r="D1305" s="440"/>
      <c r="E1305" s="440"/>
      <c r="F1305" s="336"/>
    </row>
    <row r="1306" spans="1:6" ht="18.75" customHeight="1">
      <c r="A1306" s="439" t="s">
        <v>1039</v>
      </c>
      <c r="B1306" s="440">
        <f t="shared" si="26"/>
        <v>0</v>
      </c>
      <c r="C1306" s="440">
        <f t="shared" si="27"/>
        <v>0</v>
      </c>
      <c r="D1306" s="440">
        <f>D1307</f>
        <v>0</v>
      </c>
      <c r="E1306" s="440">
        <f>E1307</f>
        <v>0</v>
      </c>
      <c r="F1306" s="336"/>
    </row>
    <row r="1307" spans="1:6" ht="18.75" customHeight="1">
      <c r="A1307" s="439" t="s">
        <v>1039</v>
      </c>
      <c r="B1307" s="440">
        <f t="shared" si="26"/>
        <v>0</v>
      </c>
      <c r="C1307" s="440"/>
      <c r="D1307" s="440"/>
      <c r="E1307" s="440"/>
      <c r="F1307" s="336"/>
    </row>
    <row r="1308" spans="1:6" s="347" customFormat="1" ht="18.75" customHeight="1">
      <c r="A1308" s="452" t="s">
        <v>1040</v>
      </c>
      <c r="B1308" s="453">
        <f t="shared" si="26"/>
        <v>123466</v>
      </c>
      <c r="C1308" s="453">
        <f>C1305+C1301+C1296+C1294+C1236+C1183+C1165+C1122+C1121+C1092+C1072+C1005+C941+C816+C793+C714+C643+C523+C467+C411+C356+C292+C273+C254+C7</f>
        <v>104540</v>
      </c>
      <c r="D1308" s="453">
        <f>D1305+D1301+D1296+D1294+D1236+D1183+D1165+D1122+D1121+D1092+D1072+D1005+D941+D816+D793+D714+D643+D523+D467+D411+D356+D292+D273+D254+D7</f>
        <v>14037</v>
      </c>
      <c r="E1308" s="453">
        <f>E1305+E1301+E1296+E1294+E1236+E1183+E1165+E1122+E1121+E1092+E1072+E1005+E941+E816+E793+E714+E643+E523+E467+E411+E356+E292+E273+E254+E7</f>
        <v>4889</v>
      </c>
      <c r="F1308" s="344"/>
    </row>
    <row r="1309" spans="1:6" ht="18.75" customHeight="1">
      <c r="A1309" s="445" t="s">
        <v>1041</v>
      </c>
      <c r="B1309" s="440">
        <f t="shared" si="26"/>
        <v>1392</v>
      </c>
      <c r="C1309" s="440">
        <f>C1310+C1311</f>
        <v>1392</v>
      </c>
      <c r="D1309" s="440"/>
      <c r="E1309" s="440"/>
      <c r="F1309" s="336"/>
    </row>
    <row r="1310" spans="1:6" ht="18.75" customHeight="1">
      <c r="A1310" s="445" t="s">
        <v>1042</v>
      </c>
      <c r="B1310" s="440">
        <f t="shared" si="26"/>
        <v>2</v>
      </c>
      <c r="C1310" s="440">
        <v>2</v>
      </c>
      <c r="D1310" s="440"/>
      <c r="E1310" s="440"/>
      <c r="F1310" s="336"/>
    </row>
    <row r="1311" spans="1:6" ht="18.75" customHeight="1">
      <c r="A1311" s="445" t="s">
        <v>1043</v>
      </c>
      <c r="B1311" s="440">
        <f t="shared" si="26"/>
        <v>1390</v>
      </c>
      <c r="C1311" s="440">
        <v>1390</v>
      </c>
      <c r="D1311" s="440"/>
      <c r="E1311" s="440"/>
      <c r="F1311" s="336"/>
    </row>
    <row r="1312" spans="1:6" ht="18.75" customHeight="1">
      <c r="A1312" s="445" t="s">
        <v>1044</v>
      </c>
      <c r="B1312" s="440">
        <f t="shared" si="26"/>
        <v>0</v>
      </c>
      <c r="C1312" s="440"/>
      <c r="D1312" s="440"/>
      <c r="E1312" s="440"/>
      <c r="F1312" s="336"/>
    </row>
    <row r="1313" spans="1:6" ht="18.75" customHeight="1">
      <c r="A1313" s="445" t="s">
        <v>1045</v>
      </c>
      <c r="B1313" s="440">
        <f t="shared" si="26"/>
        <v>0</v>
      </c>
      <c r="C1313" s="440"/>
      <c r="D1313" s="440"/>
      <c r="E1313" s="440"/>
      <c r="F1313" s="336"/>
    </row>
    <row r="1314" spans="1:6" s="347" customFormat="1" ht="18.75" customHeight="1">
      <c r="A1314" s="452" t="s">
        <v>1047</v>
      </c>
      <c r="B1314" s="453">
        <f t="shared" si="26"/>
        <v>124858</v>
      </c>
      <c r="C1314" s="453">
        <f>C1313+C1308+C1309</f>
        <v>105932</v>
      </c>
      <c r="D1314" s="453">
        <f>D1313+D1308+D1309</f>
        <v>14037</v>
      </c>
      <c r="E1314" s="453">
        <f>E1313+E1308+E1309</f>
        <v>4889</v>
      </c>
      <c r="F1314" s="344"/>
    </row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B4:E4"/>
    <mergeCell ref="B5:E5"/>
    <mergeCell ref="A4:A6"/>
    <mergeCell ref="F4:F6"/>
  </mergeCells>
  <printOptions horizontalCentered="1"/>
  <pageMargins left="0.59" right="0.59" top="0.71" bottom="0.51" header="0.2" footer="0.39"/>
  <pageSetup fitToHeight="0" fitToWidth="1" horizontalDpi="600" verticalDpi="600" orientation="portrait" paperSize="9" scale="68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showZeros="0" workbookViewId="0" topLeftCell="A1">
      <selection activeCell="C13" sqref="C13"/>
    </sheetView>
  </sheetViews>
  <sheetFormatPr defaultColWidth="9.00390625" defaultRowHeight="14.25"/>
  <cols>
    <col min="1" max="1" width="46.875" style="410" customWidth="1"/>
    <col min="2" max="2" width="21.50390625" style="411" customWidth="1"/>
    <col min="3" max="3" width="23.625" style="410" customWidth="1"/>
    <col min="4" max="16384" width="9.00390625" style="410" customWidth="1"/>
  </cols>
  <sheetData>
    <row r="1" ht="24.75" customHeight="1">
      <c r="A1" s="242" t="s">
        <v>1310</v>
      </c>
    </row>
    <row r="2" spans="1:3" ht="24.75" customHeight="1">
      <c r="A2" s="412" t="s">
        <v>1311</v>
      </c>
      <c r="B2" s="413"/>
      <c r="C2" s="412"/>
    </row>
    <row r="3" spans="1:3" ht="24.75" customHeight="1">
      <c r="A3" s="414"/>
      <c r="B3" s="415"/>
      <c r="C3" s="416" t="s">
        <v>34</v>
      </c>
    </row>
    <row r="4" spans="1:3" ht="24.75" customHeight="1">
      <c r="A4" s="417" t="s">
        <v>1312</v>
      </c>
      <c r="B4" s="418" t="s">
        <v>1313</v>
      </c>
      <c r="C4" s="417" t="s">
        <v>1314</v>
      </c>
    </row>
    <row r="5" spans="1:3" s="409" customFormat="1" ht="24.75" customHeight="1">
      <c r="A5" s="419" t="s">
        <v>1315</v>
      </c>
      <c r="B5" s="420">
        <f>SUM(B6:B9)</f>
        <v>22199</v>
      </c>
      <c r="C5" s="421"/>
    </row>
    <row r="6" spans="1:3" ht="24.75" customHeight="1">
      <c r="A6" s="422" t="s">
        <v>1316</v>
      </c>
      <c r="B6" s="318">
        <v>15021</v>
      </c>
      <c r="C6" s="423"/>
    </row>
    <row r="7" spans="1:3" ht="24.75" customHeight="1">
      <c r="A7" s="422" t="s">
        <v>1317</v>
      </c>
      <c r="B7" s="318">
        <v>5030</v>
      </c>
      <c r="C7" s="423"/>
    </row>
    <row r="8" spans="1:3" ht="24.75" customHeight="1">
      <c r="A8" s="422" t="s">
        <v>1318</v>
      </c>
      <c r="B8" s="318">
        <v>2148</v>
      </c>
      <c r="C8" s="423"/>
    </row>
    <row r="9" spans="1:3" ht="24.75" customHeight="1">
      <c r="A9" s="422" t="s">
        <v>1319</v>
      </c>
      <c r="B9" s="318"/>
      <c r="C9" s="423"/>
    </row>
    <row r="10" spans="1:3" s="409" customFormat="1" ht="24.75" customHeight="1">
      <c r="A10" s="419" t="s">
        <v>1320</v>
      </c>
      <c r="B10" s="420">
        <f>SUM(B11:B20)</f>
        <v>8983</v>
      </c>
      <c r="C10" s="421"/>
    </row>
    <row r="11" spans="1:3" ht="24.75" customHeight="1">
      <c r="A11" s="422" t="s">
        <v>1321</v>
      </c>
      <c r="B11" s="318">
        <v>4839</v>
      </c>
      <c r="C11" s="423"/>
    </row>
    <row r="12" spans="1:3" ht="24.75" customHeight="1">
      <c r="A12" s="422" t="s">
        <v>1322</v>
      </c>
      <c r="B12" s="318">
        <v>245</v>
      </c>
      <c r="C12" s="423"/>
    </row>
    <row r="13" spans="1:3" ht="24.75" customHeight="1">
      <c r="A13" s="422" t="s">
        <v>1323</v>
      </c>
      <c r="B13" s="318">
        <v>153</v>
      </c>
      <c r="C13" s="423"/>
    </row>
    <row r="14" spans="1:3" ht="24.75" customHeight="1">
      <c r="A14" s="422" t="s">
        <v>1324</v>
      </c>
      <c r="B14" s="318">
        <v>29</v>
      </c>
      <c r="C14" s="423"/>
    </row>
    <row r="15" spans="1:3" ht="24.75" customHeight="1">
      <c r="A15" s="422" t="s">
        <v>1325</v>
      </c>
      <c r="B15" s="318">
        <v>1559</v>
      </c>
      <c r="C15" s="423"/>
    </row>
    <row r="16" spans="1:3" ht="24.75" customHeight="1">
      <c r="A16" s="422" t="s">
        <v>1326</v>
      </c>
      <c r="B16" s="318">
        <v>333</v>
      </c>
      <c r="C16" s="423"/>
    </row>
    <row r="17" spans="1:3" ht="24.75" customHeight="1">
      <c r="A17" s="422" t="s">
        <v>1327</v>
      </c>
      <c r="B17" s="318"/>
      <c r="C17" s="423"/>
    </row>
    <row r="18" spans="1:3" ht="24.75" customHeight="1">
      <c r="A18" s="422" t="s">
        <v>1328</v>
      </c>
      <c r="B18" s="318">
        <v>599</v>
      </c>
      <c r="C18" s="423"/>
    </row>
    <row r="19" spans="1:3" ht="24.75" customHeight="1">
      <c r="A19" s="422" t="s">
        <v>1329</v>
      </c>
      <c r="B19" s="318">
        <v>94</v>
      </c>
      <c r="C19" s="423"/>
    </row>
    <row r="20" spans="1:3" ht="24.75" customHeight="1">
      <c r="A20" s="422" t="s">
        <v>1330</v>
      </c>
      <c r="B20" s="318">
        <v>1132</v>
      </c>
      <c r="C20" s="423"/>
    </row>
    <row r="21" spans="1:3" ht="24.75" customHeight="1">
      <c r="A21" s="419" t="s">
        <v>1331</v>
      </c>
      <c r="B21" s="318">
        <f>SUM(B22:B24)</f>
        <v>23645</v>
      </c>
      <c r="C21" s="423"/>
    </row>
    <row r="22" spans="1:3" ht="24.75" customHeight="1">
      <c r="A22" s="422" t="s">
        <v>1332</v>
      </c>
      <c r="B22" s="318">
        <v>23453</v>
      </c>
      <c r="C22" s="423"/>
    </row>
    <row r="23" spans="1:3" ht="24.75" customHeight="1">
      <c r="A23" s="422" t="s">
        <v>1333</v>
      </c>
      <c r="B23" s="318">
        <v>192</v>
      </c>
      <c r="C23" s="423"/>
    </row>
    <row r="24" spans="1:3" ht="24.75" customHeight="1">
      <c r="A24" s="422" t="s">
        <v>1334</v>
      </c>
      <c r="B24" s="318"/>
      <c r="C24" s="423"/>
    </row>
    <row r="25" spans="1:3" s="409" customFormat="1" ht="24.75" customHeight="1">
      <c r="A25" s="424" t="s">
        <v>1335</v>
      </c>
      <c r="B25" s="420">
        <f>B21+B10+B5</f>
        <v>54827</v>
      </c>
      <c r="C25" s="421"/>
    </row>
  </sheetData>
  <sheetProtection/>
  <mergeCells count="1">
    <mergeCell ref="A2:C2"/>
  </mergeCells>
  <printOptions horizontalCentered="1"/>
  <pageMargins left="0.59" right="0.59" top="0.71" bottom="0.7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83"/>
  <sheetViews>
    <sheetView showGridLines="0" showZeros="0" workbookViewId="0" topLeftCell="A1">
      <pane xSplit="1" ySplit="4" topLeftCell="B13" activePane="bottomRight" state="frozen"/>
      <selection pane="bottomRight" activeCell="D83" sqref="D83"/>
    </sheetView>
  </sheetViews>
  <sheetFormatPr defaultColWidth="9.00390625" defaultRowHeight="14.25"/>
  <cols>
    <col min="1" max="1" width="40.75390625" style="380" customWidth="1"/>
    <col min="2" max="2" width="11.625" style="381" bestFit="1" customWidth="1"/>
    <col min="3" max="3" width="35.50390625" style="381" customWidth="1"/>
    <col min="4" max="4" width="11.625" style="381" bestFit="1" customWidth="1"/>
    <col min="5" max="16384" width="9.00390625" style="380" customWidth="1"/>
  </cols>
  <sheetData>
    <row r="1" spans="1:2" ht="24.75" customHeight="1">
      <c r="A1" s="242" t="s">
        <v>1336</v>
      </c>
      <c r="B1" s="382"/>
    </row>
    <row r="2" spans="1:4" ht="24.75" customHeight="1">
      <c r="A2" s="383" t="s">
        <v>1337</v>
      </c>
      <c r="B2" s="383"/>
      <c r="C2" s="383"/>
      <c r="D2" s="383"/>
    </row>
    <row r="3" spans="1:4" ht="24.75" customHeight="1">
      <c r="A3" s="384"/>
      <c r="B3" s="385"/>
      <c r="C3" s="385"/>
      <c r="D3" s="386" t="s">
        <v>34</v>
      </c>
    </row>
    <row r="4" spans="1:4" s="377" customFormat="1" ht="24.75" customHeight="1">
      <c r="A4" s="387" t="s">
        <v>1050</v>
      </c>
      <c r="B4" s="388" t="s">
        <v>1227</v>
      </c>
      <c r="C4" s="389" t="s">
        <v>1052</v>
      </c>
      <c r="D4" s="388" t="s">
        <v>1227</v>
      </c>
    </row>
    <row r="5" spans="1:4" s="378" customFormat="1" ht="20.25" customHeight="1">
      <c r="A5" s="390" t="s">
        <v>1053</v>
      </c>
      <c r="B5" s="391">
        <v>28416</v>
      </c>
      <c r="C5" s="392" t="s">
        <v>1338</v>
      </c>
      <c r="D5" s="393">
        <v>123466</v>
      </c>
    </row>
    <row r="6" spans="1:4" s="378" customFormat="1" ht="20.25" customHeight="1">
      <c r="A6" s="394" t="s">
        <v>1339</v>
      </c>
      <c r="B6" s="391">
        <f>B7+B13+B49</f>
        <v>79742</v>
      </c>
      <c r="C6" s="395" t="s">
        <v>1340</v>
      </c>
      <c r="D6" s="396"/>
    </row>
    <row r="7" spans="1:4" s="378" customFormat="1" ht="20.25" customHeight="1">
      <c r="A7" s="394" t="s">
        <v>1057</v>
      </c>
      <c r="B7" s="391">
        <f>SUM(B8:B12)</f>
        <v>2587</v>
      </c>
      <c r="C7" s="395" t="s">
        <v>1058</v>
      </c>
      <c r="D7" s="396"/>
    </row>
    <row r="8" spans="1:4" s="377" customFormat="1" ht="20.25" customHeight="1">
      <c r="A8" s="397" t="s">
        <v>1341</v>
      </c>
      <c r="B8" s="398">
        <v>2098</v>
      </c>
      <c r="C8" s="399" t="s">
        <v>1342</v>
      </c>
      <c r="D8" s="400"/>
    </row>
    <row r="9" spans="1:4" s="377" customFormat="1" ht="20.25" customHeight="1">
      <c r="A9" s="397" t="s">
        <v>1059</v>
      </c>
      <c r="B9" s="398">
        <v>183</v>
      </c>
      <c r="C9" s="399" t="s">
        <v>1060</v>
      </c>
      <c r="D9" s="400"/>
    </row>
    <row r="10" spans="1:4" ht="20.25" customHeight="1">
      <c r="A10" s="397" t="s">
        <v>1343</v>
      </c>
      <c r="B10" s="398">
        <v>875</v>
      </c>
      <c r="C10" s="399" t="s">
        <v>1344</v>
      </c>
      <c r="D10" s="400"/>
    </row>
    <row r="11" spans="1:4" ht="20.25" customHeight="1">
      <c r="A11" s="397" t="s">
        <v>1345</v>
      </c>
      <c r="B11" s="398">
        <v>-313</v>
      </c>
      <c r="C11" s="399" t="s">
        <v>1346</v>
      </c>
      <c r="D11" s="400"/>
    </row>
    <row r="12" spans="1:4" ht="20.25" customHeight="1">
      <c r="A12" s="397" t="s">
        <v>1347</v>
      </c>
      <c r="B12" s="398">
        <v>-256</v>
      </c>
      <c r="C12" s="399"/>
      <c r="D12" s="400"/>
    </row>
    <row r="13" spans="1:4" s="379" customFormat="1" ht="20.25" customHeight="1">
      <c r="A13" s="394" t="s">
        <v>1071</v>
      </c>
      <c r="B13" s="391">
        <f>SUM(B14:B48)</f>
        <v>72266</v>
      </c>
      <c r="C13" s="395" t="s">
        <v>1072</v>
      </c>
      <c r="D13" s="396"/>
    </row>
    <row r="14" spans="1:4" ht="20.25" customHeight="1">
      <c r="A14" s="302" t="s">
        <v>1348</v>
      </c>
      <c r="B14" s="398"/>
      <c r="C14" s="399" t="s">
        <v>1074</v>
      </c>
      <c r="D14" s="400"/>
    </row>
    <row r="15" spans="1:4" ht="20.25" customHeight="1">
      <c r="A15" s="302" t="s">
        <v>1075</v>
      </c>
      <c r="B15" s="398">
        <v>41382</v>
      </c>
      <c r="C15" s="399" t="s">
        <v>1076</v>
      </c>
      <c r="D15" s="400"/>
    </row>
    <row r="16" spans="1:4" ht="20.25" customHeight="1">
      <c r="A16" s="302" t="s">
        <v>1077</v>
      </c>
      <c r="B16" s="398">
        <v>8357</v>
      </c>
      <c r="C16" s="399" t="s">
        <v>1078</v>
      </c>
      <c r="D16" s="400"/>
    </row>
    <row r="17" spans="1:4" ht="20.25" customHeight="1">
      <c r="A17" s="302" t="s">
        <v>1079</v>
      </c>
      <c r="B17" s="398">
        <v>812</v>
      </c>
      <c r="C17" s="399"/>
      <c r="D17" s="400"/>
    </row>
    <row r="18" spans="1:4" ht="20.25" customHeight="1">
      <c r="A18" s="302" t="s">
        <v>1081</v>
      </c>
      <c r="B18" s="398"/>
      <c r="C18" s="399" t="s">
        <v>1349</v>
      </c>
      <c r="D18" s="400"/>
    </row>
    <row r="19" spans="1:4" ht="20.25" customHeight="1">
      <c r="A19" s="302" t="s">
        <v>1083</v>
      </c>
      <c r="B19" s="398"/>
      <c r="C19" s="399" t="s">
        <v>1082</v>
      </c>
      <c r="D19" s="400"/>
    </row>
    <row r="20" spans="1:4" ht="20.25" customHeight="1">
      <c r="A20" s="302" t="s">
        <v>1085</v>
      </c>
      <c r="B20" s="398"/>
      <c r="C20" s="399" t="s">
        <v>1084</v>
      </c>
      <c r="D20" s="400"/>
    </row>
    <row r="21" spans="1:4" ht="20.25" customHeight="1">
      <c r="A21" s="302" t="s">
        <v>1087</v>
      </c>
      <c r="B21" s="398">
        <v>700</v>
      </c>
      <c r="C21" s="399" t="s">
        <v>1350</v>
      </c>
      <c r="D21" s="400"/>
    </row>
    <row r="22" spans="1:4" ht="20.25" customHeight="1">
      <c r="A22" s="302" t="s">
        <v>1089</v>
      </c>
      <c r="B22" s="398">
        <v>7677</v>
      </c>
      <c r="C22" s="399" t="s">
        <v>1351</v>
      </c>
      <c r="D22" s="400"/>
    </row>
    <row r="23" spans="1:4" ht="20.25" customHeight="1">
      <c r="A23" s="302" t="s">
        <v>1091</v>
      </c>
      <c r="B23" s="398">
        <v>1411</v>
      </c>
      <c r="C23" s="399" t="s">
        <v>1352</v>
      </c>
      <c r="D23" s="400"/>
    </row>
    <row r="24" spans="1:4" ht="20.25" customHeight="1">
      <c r="A24" s="302" t="s">
        <v>1093</v>
      </c>
      <c r="B24" s="398"/>
      <c r="C24" s="399" t="s">
        <v>1353</v>
      </c>
      <c r="D24" s="400"/>
    </row>
    <row r="25" spans="1:4" ht="20.25" customHeight="1">
      <c r="A25" s="302" t="s">
        <v>1095</v>
      </c>
      <c r="B25" s="398"/>
      <c r="C25" s="397" t="s">
        <v>1354</v>
      </c>
      <c r="D25" s="400"/>
    </row>
    <row r="26" spans="1:4" ht="20.25" customHeight="1">
      <c r="A26" s="302" t="s">
        <v>1097</v>
      </c>
      <c r="B26" s="398">
        <v>4338</v>
      </c>
      <c r="C26" s="401" t="s">
        <v>1355</v>
      </c>
      <c r="D26" s="400"/>
    </row>
    <row r="27" spans="1:4" ht="20.25" customHeight="1">
      <c r="A27" s="302" t="s">
        <v>1099</v>
      </c>
      <c r="B27" s="398"/>
      <c r="C27" s="397" t="s">
        <v>1098</v>
      </c>
      <c r="D27" s="400"/>
    </row>
    <row r="28" spans="1:4" ht="20.25" customHeight="1">
      <c r="A28" s="302" t="s">
        <v>1101</v>
      </c>
      <c r="B28" s="398"/>
      <c r="C28" s="399" t="s">
        <v>1086</v>
      </c>
      <c r="D28" s="400"/>
    </row>
    <row r="29" spans="1:4" ht="20.25" customHeight="1">
      <c r="A29" s="302" t="s">
        <v>1103</v>
      </c>
      <c r="B29" s="398"/>
      <c r="C29" s="399" t="s">
        <v>1092</v>
      </c>
      <c r="D29" s="400"/>
    </row>
    <row r="30" spans="1:4" ht="20.25" customHeight="1">
      <c r="A30" s="302" t="s">
        <v>1105</v>
      </c>
      <c r="B30" s="398"/>
      <c r="C30" s="399" t="s">
        <v>1088</v>
      </c>
      <c r="D30" s="400"/>
    </row>
    <row r="31" spans="1:4" ht="20.25" customHeight="1">
      <c r="A31" s="302" t="s">
        <v>1107</v>
      </c>
      <c r="B31" s="398"/>
      <c r="C31" s="399" t="s">
        <v>1090</v>
      </c>
      <c r="D31" s="400"/>
    </row>
    <row r="32" spans="1:4" ht="20.25" customHeight="1">
      <c r="A32" s="302" t="s">
        <v>1109</v>
      </c>
      <c r="B32" s="398"/>
      <c r="C32" s="399"/>
      <c r="D32" s="400"/>
    </row>
    <row r="33" spans="1:4" ht="20.25" customHeight="1">
      <c r="A33" s="302" t="s">
        <v>1111</v>
      </c>
      <c r="B33" s="398"/>
      <c r="C33" s="399" t="s">
        <v>1142</v>
      </c>
      <c r="D33" s="400"/>
    </row>
    <row r="34" spans="1:4" ht="20.25" customHeight="1">
      <c r="A34" s="302" t="s">
        <v>1113</v>
      </c>
      <c r="B34" s="398">
        <v>3715</v>
      </c>
      <c r="C34" s="399"/>
      <c r="D34" s="400"/>
    </row>
    <row r="35" spans="1:4" ht="20.25" customHeight="1">
      <c r="A35" s="302" t="s">
        <v>1115</v>
      </c>
      <c r="B35" s="398">
        <v>332</v>
      </c>
      <c r="C35" s="399"/>
      <c r="D35" s="400"/>
    </row>
    <row r="36" spans="1:4" ht="20.25" customHeight="1">
      <c r="A36" s="302" t="s">
        <v>1117</v>
      </c>
      <c r="B36" s="398"/>
      <c r="C36" s="399"/>
      <c r="D36" s="400"/>
    </row>
    <row r="37" spans="1:4" ht="20.25" customHeight="1">
      <c r="A37" s="302" t="s">
        <v>1119</v>
      </c>
      <c r="B37" s="398"/>
      <c r="C37" s="399"/>
      <c r="D37" s="400"/>
    </row>
    <row r="38" spans="1:4" ht="20.25" customHeight="1">
      <c r="A38" s="302" t="s">
        <v>1121</v>
      </c>
      <c r="B38" s="398">
        <v>2805</v>
      </c>
      <c r="C38" s="399"/>
      <c r="D38" s="400"/>
    </row>
    <row r="39" spans="1:4" ht="20.25" customHeight="1">
      <c r="A39" s="302" t="s">
        <v>1123</v>
      </c>
      <c r="B39" s="398"/>
      <c r="C39" s="399"/>
      <c r="D39" s="400"/>
    </row>
    <row r="40" spans="1:4" ht="20.25" customHeight="1">
      <c r="A40" s="302" t="s">
        <v>1125</v>
      </c>
      <c r="B40" s="398"/>
      <c r="C40" s="399"/>
      <c r="D40" s="400"/>
    </row>
    <row r="41" spans="1:4" ht="20.25" customHeight="1">
      <c r="A41" s="302" t="s">
        <v>1127</v>
      </c>
      <c r="B41" s="398"/>
      <c r="C41" s="399"/>
      <c r="D41" s="400"/>
    </row>
    <row r="42" spans="1:4" ht="20.25" customHeight="1">
      <c r="A42" s="302" t="s">
        <v>1129</v>
      </c>
      <c r="B42" s="398"/>
      <c r="C42" s="399"/>
      <c r="D42" s="400"/>
    </row>
    <row r="43" spans="1:4" ht="20.25" customHeight="1">
      <c r="A43" s="302" t="s">
        <v>1131</v>
      </c>
      <c r="B43" s="398"/>
      <c r="C43" s="399"/>
      <c r="D43" s="400"/>
    </row>
    <row r="44" spans="1:4" ht="20.25" customHeight="1">
      <c r="A44" s="302" t="s">
        <v>1133</v>
      </c>
      <c r="B44" s="398"/>
      <c r="C44" s="399"/>
      <c r="D44" s="400"/>
    </row>
    <row r="45" spans="1:4" ht="20.25" customHeight="1">
      <c r="A45" s="302" t="s">
        <v>1135</v>
      </c>
      <c r="B45" s="398"/>
      <c r="C45" s="399"/>
      <c r="D45" s="400"/>
    </row>
    <row r="46" spans="1:4" ht="20.25" customHeight="1">
      <c r="A46" s="302" t="s">
        <v>1137</v>
      </c>
      <c r="B46" s="398"/>
      <c r="C46" s="399"/>
      <c r="D46" s="400"/>
    </row>
    <row r="47" spans="1:4" ht="20.25" customHeight="1">
      <c r="A47" s="302" t="s">
        <v>1139</v>
      </c>
      <c r="B47" s="398"/>
      <c r="C47" s="399"/>
      <c r="D47" s="400"/>
    </row>
    <row r="48" spans="1:4" ht="20.25" customHeight="1">
      <c r="A48" s="302" t="s">
        <v>1141</v>
      </c>
      <c r="B48" s="398">
        <v>737</v>
      </c>
      <c r="C48" s="399"/>
      <c r="D48" s="400"/>
    </row>
    <row r="49" spans="1:4" s="379" customFormat="1" ht="20.25" customHeight="1">
      <c r="A49" s="394" t="s">
        <v>1143</v>
      </c>
      <c r="B49" s="391">
        <f>SUM(B50:B69)</f>
        <v>4889</v>
      </c>
      <c r="C49" s="395" t="s">
        <v>1144</v>
      </c>
      <c r="D49" s="396"/>
    </row>
    <row r="50" spans="1:4" ht="20.25" customHeight="1">
      <c r="A50" s="397" t="s">
        <v>1145</v>
      </c>
      <c r="B50" s="398">
        <v>9</v>
      </c>
      <c r="C50" s="402" t="s">
        <v>1145</v>
      </c>
      <c r="D50" s="400"/>
    </row>
    <row r="51" spans="1:4" ht="20.25" customHeight="1">
      <c r="A51" s="397" t="s">
        <v>1146</v>
      </c>
      <c r="B51" s="398"/>
      <c r="C51" s="402" t="s">
        <v>1146</v>
      </c>
      <c r="D51" s="400"/>
    </row>
    <row r="52" spans="1:4" ht="20.25" customHeight="1">
      <c r="A52" s="397" t="s">
        <v>1147</v>
      </c>
      <c r="B52" s="398"/>
      <c r="C52" s="402" t="s">
        <v>1147</v>
      </c>
      <c r="D52" s="400"/>
    </row>
    <row r="53" spans="1:4" ht="20.25" customHeight="1">
      <c r="A53" s="397" t="s">
        <v>1148</v>
      </c>
      <c r="B53" s="398"/>
      <c r="C53" s="402" t="s">
        <v>1148</v>
      </c>
      <c r="D53" s="400"/>
    </row>
    <row r="54" spans="1:4" ht="20.25" customHeight="1">
      <c r="A54" s="397" t="s">
        <v>1149</v>
      </c>
      <c r="B54" s="398"/>
      <c r="C54" s="402" t="s">
        <v>1149</v>
      </c>
      <c r="D54" s="400"/>
    </row>
    <row r="55" spans="1:4" ht="20.25" customHeight="1">
      <c r="A55" s="397" t="s">
        <v>1150</v>
      </c>
      <c r="B55" s="398"/>
      <c r="C55" s="402" t="s">
        <v>1150</v>
      </c>
      <c r="D55" s="400"/>
    </row>
    <row r="56" spans="1:4" ht="20.25" customHeight="1">
      <c r="A56" s="397" t="s">
        <v>1356</v>
      </c>
      <c r="B56" s="398"/>
      <c r="C56" s="402" t="s">
        <v>1356</v>
      </c>
      <c r="D56" s="400"/>
    </row>
    <row r="57" spans="1:4" ht="20.25" customHeight="1">
      <c r="A57" s="397" t="s">
        <v>1152</v>
      </c>
      <c r="B57" s="398"/>
      <c r="C57" s="402" t="s">
        <v>1152</v>
      </c>
      <c r="D57" s="400"/>
    </row>
    <row r="58" spans="1:4" ht="20.25" customHeight="1">
      <c r="A58" s="397" t="s">
        <v>1153</v>
      </c>
      <c r="B58" s="398"/>
      <c r="C58" s="402" t="s">
        <v>1357</v>
      </c>
      <c r="D58" s="400"/>
    </row>
    <row r="59" spans="1:4" ht="20.25" customHeight="1">
      <c r="A59" s="397" t="s">
        <v>1154</v>
      </c>
      <c r="B59" s="398">
        <v>4880</v>
      </c>
      <c r="C59" s="402" t="s">
        <v>1154</v>
      </c>
      <c r="D59" s="400"/>
    </row>
    <row r="60" spans="1:4" ht="20.25" customHeight="1">
      <c r="A60" s="397" t="s">
        <v>1155</v>
      </c>
      <c r="B60" s="398"/>
      <c r="C60" s="402" t="s">
        <v>1155</v>
      </c>
      <c r="D60" s="400"/>
    </row>
    <row r="61" spans="1:4" ht="20.25" customHeight="1">
      <c r="A61" s="397" t="s">
        <v>1156</v>
      </c>
      <c r="B61" s="398"/>
      <c r="C61" s="402" t="s">
        <v>1156</v>
      </c>
      <c r="D61" s="400"/>
    </row>
    <row r="62" spans="1:4" ht="20.25" customHeight="1">
      <c r="A62" s="397" t="s">
        <v>1157</v>
      </c>
      <c r="B62" s="398"/>
      <c r="C62" s="402" t="s">
        <v>1157</v>
      </c>
      <c r="D62" s="400"/>
    </row>
    <row r="63" spans="1:4" ht="20.25" customHeight="1">
      <c r="A63" s="397" t="s">
        <v>1358</v>
      </c>
      <c r="B63" s="398"/>
      <c r="C63" s="402" t="s">
        <v>1358</v>
      </c>
      <c r="D63" s="400"/>
    </row>
    <row r="64" spans="1:4" ht="20.25" customHeight="1">
      <c r="A64" s="397" t="s">
        <v>1159</v>
      </c>
      <c r="B64" s="398"/>
      <c r="C64" s="402" t="s">
        <v>1159</v>
      </c>
      <c r="D64" s="400"/>
    </row>
    <row r="65" spans="1:4" ht="20.25" customHeight="1">
      <c r="A65" s="397" t="s">
        <v>1160</v>
      </c>
      <c r="B65" s="398"/>
      <c r="C65" s="402" t="s">
        <v>1160</v>
      </c>
      <c r="D65" s="400"/>
    </row>
    <row r="66" spans="1:4" ht="20.25" customHeight="1">
      <c r="A66" s="397" t="s">
        <v>1359</v>
      </c>
      <c r="B66" s="398"/>
      <c r="C66" s="402" t="s">
        <v>1359</v>
      </c>
      <c r="D66" s="400"/>
    </row>
    <row r="67" spans="1:4" ht="20.25" customHeight="1">
      <c r="A67" s="397" t="s">
        <v>1162</v>
      </c>
      <c r="B67" s="398"/>
      <c r="C67" s="402" t="s">
        <v>1162</v>
      </c>
      <c r="D67" s="400"/>
    </row>
    <row r="68" spans="1:4" ht="20.25" customHeight="1">
      <c r="A68" s="397" t="s">
        <v>1163</v>
      </c>
      <c r="B68" s="398"/>
      <c r="C68" s="402" t="s">
        <v>1163</v>
      </c>
      <c r="D68" s="400"/>
    </row>
    <row r="69" spans="1:4" ht="20.25" customHeight="1">
      <c r="A69" s="397" t="s">
        <v>67</v>
      </c>
      <c r="B69" s="398"/>
      <c r="C69" s="403" t="s">
        <v>1033</v>
      </c>
      <c r="D69" s="400"/>
    </row>
    <row r="70" spans="1:4" s="379" customFormat="1" ht="20.25" customHeight="1">
      <c r="A70" s="404" t="s">
        <v>1208</v>
      </c>
      <c r="B70" s="391"/>
      <c r="C70" s="395" t="s">
        <v>1041</v>
      </c>
      <c r="D70" s="391">
        <f>SUM(D71:D72)</f>
        <v>1392</v>
      </c>
    </row>
    <row r="71" spans="1:4" ht="20.25" customHeight="1">
      <c r="A71" s="404" t="s">
        <v>1178</v>
      </c>
      <c r="B71" s="398">
        <f>SUM(B72)</f>
        <v>0</v>
      </c>
      <c r="C71" s="399" t="s">
        <v>1167</v>
      </c>
      <c r="D71" s="398">
        <v>2</v>
      </c>
    </row>
    <row r="72" spans="1:4" ht="20.25" customHeight="1">
      <c r="A72" s="397" t="s">
        <v>1360</v>
      </c>
      <c r="B72" s="398"/>
      <c r="C72" s="399" t="s">
        <v>1169</v>
      </c>
      <c r="D72" s="398">
        <v>1390</v>
      </c>
    </row>
    <row r="73" spans="1:4" ht="20.25" customHeight="1">
      <c r="A73" s="404" t="s">
        <v>1201</v>
      </c>
      <c r="B73" s="398"/>
      <c r="C73" s="395" t="s">
        <v>1209</v>
      </c>
      <c r="D73" s="400"/>
    </row>
    <row r="74" spans="1:4" ht="20.25" customHeight="1">
      <c r="A74" s="404" t="s">
        <v>1203</v>
      </c>
      <c r="B74" s="398"/>
      <c r="C74" s="395" t="s">
        <v>1044</v>
      </c>
      <c r="D74" s="400">
        <f>SUM(D75:D76)</f>
        <v>0</v>
      </c>
    </row>
    <row r="75" spans="1:4" ht="20.25" customHeight="1">
      <c r="A75" s="404" t="s">
        <v>1361</v>
      </c>
      <c r="B75" s="391"/>
      <c r="C75" s="399" t="s">
        <v>1362</v>
      </c>
      <c r="D75" s="400"/>
    </row>
    <row r="76" spans="1:4" ht="20.25" customHeight="1">
      <c r="A76" s="404" t="s">
        <v>1363</v>
      </c>
      <c r="B76" s="391"/>
      <c r="C76" s="399" t="s">
        <v>1364</v>
      </c>
      <c r="D76" s="400"/>
    </row>
    <row r="77" spans="1:4" ht="20.25" customHeight="1">
      <c r="A77" s="404" t="s">
        <v>1172</v>
      </c>
      <c r="B77" s="391">
        <v>16700</v>
      </c>
      <c r="C77" s="395" t="s">
        <v>1365</v>
      </c>
      <c r="D77" s="400"/>
    </row>
    <row r="78" spans="1:4" ht="20.25" customHeight="1">
      <c r="A78" s="404" t="s">
        <v>1366</v>
      </c>
      <c r="B78" s="398"/>
      <c r="C78" s="395" t="s">
        <v>1204</v>
      </c>
      <c r="D78" s="400"/>
    </row>
    <row r="79" spans="1:4" ht="20.25" customHeight="1">
      <c r="A79" s="404" t="s">
        <v>1367</v>
      </c>
      <c r="B79" s="398"/>
      <c r="C79" s="395" t="s">
        <v>1206</v>
      </c>
      <c r="D79" s="400"/>
    </row>
    <row r="80" spans="1:4" ht="20.25" customHeight="1">
      <c r="A80" s="404" t="s">
        <v>1368</v>
      </c>
      <c r="B80" s="391"/>
      <c r="C80" s="395" t="s">
        <v>1045</v>
      </c>
      <c r="D80" s="391"/>
    </row>
    <row r="81" spans="1:4" ht="20.25" customHeight="1">
      <c r="A81" s="405"/>
      <c r="B81" s="400"/>
      <c r="C81" s="395" t="s">
        <v>1173</v>
      </c>
      <c r="D81" s="400"/>
    </row>
    <row r="82" spans="1:4" ht="20.25" customHeight="1">
      <c r="A82" s="405"/>
      <c r="B82" s="400"/>
      <c r="C82" s="406" t="s">
        <v>1369</v>
      </c>
      <c r="D82" s="400"/>
    </row>
    <row r="83" spans="1:4" ht="20.25" customHeight="1">
      <c r="A83" s="407" t="s">
        <v>1370</v>
      </c>
      <c r="B83" s="391">
        <f>B5+B6+B71+B75+B78+B79+B76+B80+B77</f>
        <v>124858</v>
      </c>
      <c r="C83" s="408" t="s">
        <v>1371</v>
      </c>
      <c r="D83" s="391">
        <f>D5+D6+D70+D74+D80</f>
        <v>124858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 horizontalCentered="1"/>
  <pageMargins left="0.39" right="0.39" top="0.71" bottom="0.71" header="0.2" footer="0.39"/>
  <pageSetup horizontalDpi="600" verticalDpi="600" orientation="portrait" paperSize="9" scale="9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9"/>
  <sheetViews>
    <sheetView zoomScaleSheetLayoutView="100" workbookViewId="0" topLeftCell="A1">
      <selection activeCell="B8" sqref="B8"/>
    </sheetView>
  </sheetViews>
  <sheetFormatPr defaultColWidth="9.00390625" defaultRowHeight="54.75" customHeight="1"/>
  <cols>
    <col min="1" max="1" width="45.75390625" style="241" customWidth="1"/>
    <col min="2" max="2" width="29.50390625" style="241" customWidth="1"/>
    <col min="3" max="3" width="10.375" style="241" bestFit="1" customWidth="1"/>
    <col min="4" max="16384" width="9.00390625" style="241" customWidth="1"/>
  </cols>
  <sheetData>
    <row r="1" spans="1:2" ht="30.75" customHeight="1">
      <c r="A1" s="242" t="s">
        <v>1372</v>
      </c>
      <c r="B1" s="248"/>
    </row>
    <row r="2" spans="1:2" ht="54.75" customHeight="1">
      <c r="A2" s="249" t="s">
        <v>1373</v>
      </c>
      <c r="B2" s="249"/>
    </row>
    <row r="3" spans="1:2" ht="30.75" customHeight="1">
      <c r="A3" s="248"/>
      <c r="B3" s="250" t="s">
        <v>34</v>
      </c>
    </row>
    <row r="4" spans="1:2" ht="54.75" customHeight="1">
      <c r="A4" s="251" t="s">
        <v>1374</v>
      </c>
      <c r="B4" s="251" t="s">
        <v>1375</v>
      </c>
    </row>
    <row r="5" spans="1:2" ht="54.75" customHeight="1">
      <c r="A5" s="252" t="s">
        <v>1376</v>
      </c>
      <c r="B5" s="253">
        <v>183733</v>
      </c>
    </row>
    <row r="6" spans="1:2" ht="54.75" customHeight="1">
      <c r="A6" s="252" t="s">
        <v>1377</v>
      </c>
      <c r="B6" s="253">
        <v>22413</v>
      </c>
    </row>
    <row r="7" spans="1:2" ht="54.75" customHeight="1">
      <c r="A7" s="252" t="s">
        <v>1378</v>
      </c>
      <c r="B7" s="253">
        <v>20913</v>
      </c>
    </row>
    <row r="8" spans="1:2" ht="54.75" customHeight="1">
      <c r="A8" s="252" t="s">
        <v>1379</v>
      </c>
      <c r="B8" s="253">
        <v>185233</v>
      </c>
    </row>
    <row r="9" spans="1:2" ht="54.75" customHeight="1">
      <c r="A9" s="254" t="s">
        <v>1380</v>
      </c>
      <c r="B9" s="248"/>
    </row>
  </sheetData>
  <sheetProtection/>
  <mergeCells count="1">
    <mergeCell ref="A2:B2"/>
  </mergeCells>
  <printOptions horizontalCentered="1"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赵勇</dc:creator>
  <cp:keywords/>
  <dc:description/>
  <cp:lastModifiedBy>user</cp:lastModifiedBy>
  <cp:lastPrinted>2017-02-15T16:37:33Z</cp:lastPrinted>
  <dcterms:created xsi:type="dcterms:W3CDTF">2015-01-14T14:44:35Z</dcterms:created>
  <dcterms:modified xsi:type="dcterms:W3CDTF">2023-07-14T09:52:24Z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