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  <sheet name="附件11" sheetId="11" r:id="rId11"/>
    <sheet name="附件12" sheetId="12" r:id="rId12"/>
    <sheet name="附件13" sheetId="13" r:id="rId13"/>
    <sheet name="附件14" sheetId="14" r:id="rId14"/>
    <sheet name="附件15" sheetId="15" r:id="rId15"/>
  </sheets>
  <definedNames>
    <definedName name="_xlnm.Print_Area" localSheetId="9">'附件10'!$A$1:$E$23</definedName>
    <definedName name="_xlnm.Print_Area" localSheetId="1">'附件2'!$A$1:$E$896</definedName>
    <definedName name="_xlnm.Print_Area" localSheetId="2">'附件3'!$A$1:$E$25</definedName>
    <definedName name="_xlnm.Print_Area" localSheetId="0">'附件1'!$A$1:$E$88</definedName>
    <definedName name="_xlnm.Print_Titles" localSheetId="0">'附件1'!$1:$4</definedName>
    <definedName name="_xlnm.Print_Titles" localSheetId="1">'附件2'!$1:$4</definedName>
    <definedName name="_xlnm.Print_Titles" localSheetId="13">'附件14'!$2:$4</definedName>
    <definedName name="_xlnm.Print_Titles" localSheetId="14">'附件15'!$1:$4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<sst xmlns="http://schemas.openxmlformats.org/spreadsheetml/2006/main" count="1820" uniqueCount="1459">
  <si>
    <t>附件1</t>
  </si>
  <si>
    <t>2020年度朝天区一般公共预算收入决算表</t>
  </si>
  <si>
    <t xml:space="preserve">      单位：万元</t>
  </si>
  <si>
    <t>收  入  项  目</t>
  </si>
  <si>
    <t>2020年预算
调整数</t>
  </si>
  <si>
    <t>2020年决算数</t>
  </si>
  <si>
    <t>决算数较预算调
整数增（减）
比例</t>
  </si>
  <si>
    <t>备注</t>
  </si>
  <si>
    <t>一、税收收入</t>
  </si>
  <si>
    <t>增 值 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</si>
  <si>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</si>
  <si>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</si>
  <si>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</si>
  <si>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</si>
  <si>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</si>
  <si>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</si>
  <si>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</si>
  <si>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</si>
  <si>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</si>
  <si>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</si>
  <si>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</si>
  <si>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</si>
  <si>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</si>
  <si>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</si>
  <si>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</si>
  <si>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</si>
  <si>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</si>
  <si>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</si>
  <si>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</si>
  <si>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</si>
  <si>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</si>
  <si>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</si>
  <si>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</si>
  <si>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其他收入</t>
  </si>
  <si>
    <t>本级收入合计</t>
  </si>
  <si>
    <t xml:space="preserve">上级补助收入         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</si>
  <si>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</si>
  <si>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</si>
  <si>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</si>
  <si>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</si>
  <si>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</si>
  <si>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  增值税收入划分改革返还补助</t>
  </si>
  <si>
    <t xml:space="preserve">  一般性转移支付收入</t>
  </si>
  <si>
    <t xml:space="preserve">    体制补助收入</t>
  </si>
  <si>
    <t xml:space="preserve">    均衡性转移支付收入</t>
  </si>
  <si>
    <t xml:space="preserve">    革命老区转移支付收入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</si>
  <si>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</si>
  <si>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</si>
  <si>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</si>
  <si>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</si>
  <si>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</si>
  <si>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</si>
  <si>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</si>
  <si>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基本养老金保险和低保等转移支付收入</t>
  </si>
  <si>
    <t xml:space="preserve">    新型农村合作医疗等转移支付收入</t>
  </si>
  <si>
    <t xml:space="preserve">    农村综合改革转移支付收入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</si>
  <si>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</si>
  <si>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</si>
  <si>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</si>
  <si>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</si>
  <si>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</si>
  <si>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</si>
  <si>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</si>
  <si>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</si>
  <si>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</si>
  <si>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</si>
  <si>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</si>
  <si>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</si>
  <si>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</si>
  <si>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</si>
  <si>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</si>
  <si>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</si>
  <si>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</si>
  <si>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</si>
  <si>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</si>
  <si>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</si>
  <si>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</si>
  <si>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</si>
  <si>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</si>
  <si>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</si>
  <si>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</si>
  <si>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</si>
  <si>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</si>
  <si>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>接受其他地区援助收入</t>
  </si>
  <si>
    <t>债务转贷收入</t>
  </si>
  <si>
    <t xml:space="preserve">   地方政府一般债券转贷收入</t>
  </si>
  <si>
    <t>国债转贷收入</t>
  </si>
  <si>
    <t>国债转贷资金上年结余</t>
  </si>
  <si>
    <t>上年结余收入</t>
  </si>
  <si>
    <t>调入预算稳定调节基金</t>
  </si>
  <si>
    <t xml:space="preserve">调入资金   </t>
  </si>
  <si>
    <t>收入总计</t>
  </si>
  <si>
    <t>附件2</t>
  </si>
  <si>
    <t>2020年度朝天区一般公共预算支出决算表</t>
  </si>
  <si>
    <t>单位：万元</t>
  </si>
  <si>
    <t>预  算  科  目</t>
  </si>
  <si>
    <t>2020年预算调整数</t>
  </si>
  <si>
    <t>决算数较预算调整数增（减）
比例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</si>
  <si>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</si>
  <si>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</si>
  <si>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</si>
  <si>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</si>
  <si>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</si>
  <si>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</si>
  <si>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</si>
  <si>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</si>
  <si>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</si>
  <si>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</si>
  <si>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</si>
  <si>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</si>
  <si>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</si>
  <si>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</si>
  <si>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</si>
  <si>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</si>
  <si>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</si>
  <si>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</si>
  <si>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</si>
  <si>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</si>
  <si>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</si>
  <si>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</si>
  <si>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</si>
  <si>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</si>
  <si>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</si>
  <si>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</si>
  <si>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</si>
  <si>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</si>
  <si>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</si>
  <si>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</si>
  <si>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</si>
  <si>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</si>
  <si>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</si>
  <si>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</si>
  <si>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</si>
  <si>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</si>
  <si>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</si>
  <si>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</si>
  <si>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</si>
  <si>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</si>
  <si>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</si>
  <si>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</si>
  <si>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</si>
  <si>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</si>
  <si>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</si>
  <si>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</si>
  <si>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</si>
  <si>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</si>
  <si>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</si>
  <si>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</si>
  <si>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</si>
  <si>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</si>
  <si>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</si>
  <si>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</si>
  <si>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</si>
  <si>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</si>
  <si>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</si>
  <si>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</si>
  <si>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</si>
  <si>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</si>
  <si>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</si>
  <si>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</si>
  <si>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</si>
  <si>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</si>
  <si>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</si>
  <si>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</si>
  <si>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</si>
  <si>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</si>
  <si>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</si>
  <si>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</si>
  <si>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</si>
  <si>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</si>
  <si>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</si>
  <si>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</si>
  <si>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</si>
  <si>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</si>
  <si>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</si>
  <si>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</si>
  <si>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</si>
  <si>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</si>
  <si>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</si>
  <si>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</si>
  <si>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</si>
  <si>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</si>
  <si>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</si>
  <si>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</si>
  <si>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</si>
  <si>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</si>
  <si>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</si>
  <si>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</si>
  <si>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</si>
  <si>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</si>
  <si>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</si>
  <si>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</si>
  <si>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</si>
  <si>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</si>
  <si>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</si>
  <si>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</si>
  <si>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</si>
  <si>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</si>
  <si>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</si>
  <si>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</si>
  <si>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</si>
  <si>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</si>
  <si>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</si>
  <si>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</si>
  <si>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</si>
  <si>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</si>
  <si>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</si>
  <si>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</si>
  <si>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</si>
  <si>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</si>
  <si>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</si>
  <si>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</si>
  <si>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</si>
  <si>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</si>
  <si>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</si>
  <si>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</si>
  <si>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</si>
  <si>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</si>
  <si>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</si>
  <si>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</si>
  <si>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</si>
  <si>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</si>
  <si>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</si>
  <si>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</si>
  <si>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</si>
  <si>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</si>
  <si>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</si>
  <si>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市场秩序执法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</si>
  <si>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</si>
  <si>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</si>
  <si>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</si>
  <si>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质量基础</t>
  </si>
  <si>
    <t xml:space="preserve">    标准化管理</t>
  </si>
  <si>
    <t xml:space="preserve">    药品事务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</si>
  <si>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</si>
  <si>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</si>
  <si>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</si>
  <si>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</si>
  <si>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</si>
  <si>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</si>
  <si>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>二、外交支出</t>
  </si>
  <si>
    <t xml:space="preserve">  外交管理事务</t>
  </si>
  <si>
    <t xml:space="preserve">  驻外机构</t>
  </si>
  <si>
    <t xml:space="preserve">    驻外使领馆（团、处）</t>
  </si>
  <si>
    <t xml:space="preserve">  对外援助</t>
  </si>
  <si>
    <t xml:space="preserve">    援外优惠贷款贴息</t>
  </si>
  <si>
    <t xml:space="preserve">  国际组织</t>
  </si>
  <si>
    <t xml:space="preserve">    国际组织会费</t>
  </si>
  <si>
    <t xml:space="preserve">  对外合作与交流</t>
  </si>
  <si>
    <t xml:space="preserve">    在华国际会议</t>
  </si>
  <si>
    <t xml:space="preserve">  对外宣传</t>
  </si>
  <si>
    <t xml:space="preserve">    对外宣传</t>
  </si>
  <si>
    <t xml:space="preserve">  边界勘界联检</t>
  </si>
  <si>
    <t xml:space="preserve">    边界勘界</t>
  </si>
  <si>
    <t xml:space="preserve">  国际发展合作</t>
  </si>
  <si>
    <t xml:space="preserve">  其他外交支出</t>
  </si>
  <si>
    <t xml:space="preserve">    其他外交支出</t>
  </si>
  <si>
    <t>三、国防支出</t>
  </si>
  <si>
    <t xml:space="preserve">  现役部队</t>
  </si>
  <si>
    <t xml:space="preserve">    现役部队</t>
  </si>
  <si>
    <t xml:space="preserve">  国防科研事业</t>
  </si>
  <si>
    <t xml:space="preserve">    国防科研事业</t>
  </si>
  <si>
    <t xml:space="preserve">  专项工程</t>
  </si>
  <si>
    <t xml:space="preserve">    专项工程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</si>
  <si>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</si>
  <si>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</si>
  <si>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</si>
  <si>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</si>
  <si>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</si>
  <si>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</si>
  <si>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</si>
  <si>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</si>
  <si>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</si>
  <si>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</si>
  <si>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</t>
  </si>
  <si>
    <t xml:space="preserve">    其他国防支出</t>
  </si>
  <si>
    <t>四、公共安全支出</t>
  </si>
  <si>
    <t xml:space="preserve">  武装警察部队</t>
  </si>
  <si>
    <t xml:space="preserve">    武装警察部队</t>
  </si>
  <si>
    <t xml:space="preserve">    其他武装警察部队支出</t>
  </si>
  <si>
    <t xml:space="preserve">  公安</t>
  </si>
  <si>
    <t xml:space="preserve">    执法办案</t>
  </si>
  <si>
    <t xml:space="preserve">    移民事务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</si>
  <si>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</si>
  <si>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</si>
  <si>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</si>
  <si>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</si>
  <si>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</si>
  <si>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</si>
  <si>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</si>
  <si>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</si>
  <si>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</si>
  <si>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</si>
  <si>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</si>
  <si>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</si>
  <si>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</si>
  <si>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</si>
  <si>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</si>
  <si>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</si>
  <si>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</si>
  <si>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</si>
  <si>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</si>
  <si>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</si>
  <si>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</si>
  <si>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</si>
  <si>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</si>
  <si>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</si>
  <si>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</si>
  <si>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</si>
  <si>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</si>
  <si>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</si>
  <si>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</si>
  <si>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</si>
  <si>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 xml:space="preserve">    其他公共安全支出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</si>
  <si>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</si>
  <si>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</si>
  <si>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</si>
  <si>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</si>
  <si>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</si>
  <si>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</si>
  <si>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</si>
  <si>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</si>
  <si>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</si>
  <si>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</si>
  <si>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</si>
  <si>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</si>
  <si>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</si>
  <si>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</si>
  <si>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</si>
  <si>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</si>
  <si>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中等职业教育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</si>
  <si>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</si>
  <si>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</si>
  <si>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</si>
  <si>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</si>
  <si>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</si>
  <si>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</si>
  <si>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</si>
  <si>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</si>
  <si>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</si>
  <si>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</si>
  <si>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</si>
  <si>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</si>
  <si>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</si>
  <si>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</si>
  <si>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</si>
  <si>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</si>
  <si>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</si>
  <si>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</si>
  <si>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</si>
  <si>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</si>
  <si>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</si>
  <si>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</si>
  <si>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</si>
  <si>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</si>
  <si>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</si>
  <si>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</si>
  <si>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</si>
  <si>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</si>
  <si>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</si>
  <si>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</si>
  <si>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</si>
  <si>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</si>
  <si>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</si>
  <si>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</si>
  <si>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</si>
  <si>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</si>
  <si>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</si>
  <si>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</si>
  <si>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</si>
  <si>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</si>
  <si>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</si>
  <si>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</si>
  <si>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</si>
  <si>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</si>
  <si>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</si>
  <si>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</si>
  <si>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</si>
  <si>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</si>
  <si>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</si>
  <si>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</si>
  <si>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</si>
  <si>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</si>
  <si>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</si>
  <si>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</si>
  <si>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</si>
  <si>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</si>
  <si>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</si>
  <si>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</si>
  <si>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</si>
  <si>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</si>
  <si>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</si>
  <si>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</si>
  <si>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</si>
  <si>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</si>
  <si>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</si>
  <si>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</si>
  <si>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</si>
  <si>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</si>
  <si>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</si>
  <si>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科学技术普及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</si>
  <si>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</si>
  <si>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</si>
  <si>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</si>
  <si>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</si>
  <si>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</si>
  <si>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</si>
  <si>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</si>
  <si>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</si>
  <si>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</si>
  <si>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</si>
  <si>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</si>
  <si>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</si>
  <si>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</si>
  <si>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</si>
  <si>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>七、文化旅游体育与传媒支出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</si>
  <si>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</si>
  <si>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</si>
  <si>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</si>
  <si>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</si>
  <si>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</si>
  <si>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</si>
  <si>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</si>
  <si>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</si>
  <si>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</si>
  <si>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文化和旅游管理事务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</si>
  <si>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</si>
  <si>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</si>
  <si>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</si>
  <si>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</si>
  <si>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</si>
  <si>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</si>
  <si>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</si>
  <si>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</si>
  <si>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</si>
  <si>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</si>
  <si>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</si>
  <si>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</si>
  <si>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</si>
  <si>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</si>
  <si>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</si>
  <si>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</si>
  <si>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</si>
  <si>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</si>
  <si>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</si>
  <si>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</si>
  <si>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</si>
  <si>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</si>
  <si>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</si>
  <si>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</si>
  <si>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</si>
  <si>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</si>
  <si>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</si>
  <si>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</si>
  <si>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</si>
  <si>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</si>
  <si>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</si>
  <si>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</si>
  <si>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</si>
  <si>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</si>
  <si>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</si>
  <si>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</si>
  <si>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</si>
  <si>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</si>
  <si>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</si>
  <si>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</si>
  <si>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</si>
  <si>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</si>
  <si>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</si>
  <si>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</si>
  <si>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</si>
  <si>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</si>
  <si>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</si>
  <si>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</si>
  <si>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  用其他财政资金补充基金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</si>
  <si>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</si>
  <si>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</si>
  <si>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</si>
  <si>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</si>
  <si>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</si>
  <si>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</si>
  <si>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</si>
  <si>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</si>
  <si>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</si>
  <si>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</si>
  <si>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</si>
  <si>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</si>
  <si>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</si>
  <si>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</si>
  <si>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</si>
  <si>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</si>
  <si>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</si>
  <si>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</si>
  <si>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</si>
  <si>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</si>
  <si>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</si>
  <si>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</si>
  <si>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</si>
  <si>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</si>
  <si>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</si>
  <si>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</si>
  <si>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</si>
  <si>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</si>
  <si>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</si>
  <si>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</si>
  <si>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</si>
  <si>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</si>
  <si>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</si>
  <si>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</si>
  <si>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</si>
  <si>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</si>
  <si>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</si>
  <si>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</si>
  <si>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</si>
  <si>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</si>
  <si>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</si>
  <si>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</si>
  <si>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</si>
  <si>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</si>
  <si>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</si>
  <si>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</si>
  <si>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</si>
  <si>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</si>
  <si>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</si>
  <si>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</si>
  <si>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</si>
  <si>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</si>
  <si>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</si>
  <si>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</si>
  <si>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</si>
  <si>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</si>
  <si>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</si>
  <si>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</si>
  <si>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</si>
  <si>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</si>
  <si>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</si>
  <si>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</si>
  <si>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</si>
  <si>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</si>
  <si>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</si>
  <si>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</si>
  <si>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</si>
  <si>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</si>
  <si>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</si>
  <si>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</si>
  <si>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</si>
  <si>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</si>
  <si>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</si>
  <si>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</si>
  <si>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</si>
  <si>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</si>
  <si>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</si>
  <si>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</si>
  <si>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</si>
  <si>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</si>
  <si>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</si>
  <si>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</si>
  <si>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</si>
  <si>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</si>
  <si>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九、卫生健康支出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</si>
  <si>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</si>
  <si>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</si>
  <si>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</si>
  <si>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</si>
  <si>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</si>
  <si>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</si>
  <si>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</si>
  <si>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</si>
  <si>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</si>
  <si>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</si>
  <si>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</si>
  <si>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</si>
  <si>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</si>
  <si>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</si>
  <si>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</si>
  <si>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</si>
  <si>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</si>
  <si>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</si>
  <si>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</si>
  <si>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</si>
  <si>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</si>
  <si>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</si>
  <si>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</si>
  <si>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</si>
  <si>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</si>
  <si>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</si>
  <si>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</si>
  <si>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</si>
  <si>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</si>
  <si>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</si>
  <si>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</si>
  <si>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</si>
  <si>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</si>
  <si>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</si>
  <si>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</si>
  <si>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</si>
  <si>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</si>
  <si>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</si>
  <si>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</si>
  <si>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</si>
  <si>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</si>
  <si>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</si>
  <si>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</si>
  <si>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</si>
  <si>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</si>
  <si>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</si>
  <si>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</si>
  <si>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</si>
  <si>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</si>
  <si>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</si>
  <si>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</si>
  <si>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</si>
  <si>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</si>
  <si>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</si>
  <si>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</si>
  <si>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</si>
  <si>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</si>
  <si>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</si>
  <si>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</si>
  <si>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</si>
  <si>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</si>
  <si>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</si>
  <si>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十、节能环保支出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</si>
  <si>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</si>
  <si>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</si>
  <si>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</si>
  <si>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</si>
  <si>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</si>
  <si>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</si>
  <si>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</si>
  <si>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</si>
  <si>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</si>
  <si>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</si>
  <si>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</si>
  <si>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</si>
  <si>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</si>
  <si>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</si>
  <si>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</si>
  <si>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</si>
  <si>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</si>
  <si>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</si>
  <si>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</si>
  <si>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</si>
  <si>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</si>
  <si>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</si>
  <si>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</si>
  <si>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</si>
  <si>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</si>
  <si>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</si>
  <si>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</si>
  <si>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</si>
  <si>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</si>
  <si>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</si>
  <si>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</si>
  <si>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</si>
  <si>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</si>
  <si>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</si>
  <si>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</si>
  <si>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</si>
  <si>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</si>
  <si>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</si>
  <si>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</si>
  <si>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</si>
  <si>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</si>
  <si>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</si>
  <si>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</si>
  <si>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</t>
  </si>
  <si>
    <t xml:space="preserve">    已垦草原退耕还草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</si>
  <si>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</si>
  <si>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</si>
  <si>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</si>
  <si>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</si>
  <si>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</si>
  <si>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</si>
  <si>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</si>
  <si>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</si>
  <si>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</si>
  <si>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  可再生能源</t>
  </si>
  <si>
    <t xml:space="preserve">  循环经济</t>
  </si>
  <si>
    <t xml:space="preserve">    循环经济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</si>
  <si>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</si>
  <si>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</si>
  <si>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</si>
  <si>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</si>
  <si>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</si>
  <si>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</si>
  <si>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</si>
  <si>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</si>
  <si>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</si>
  <si>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</si>
  <si>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</t>
  </si>
  <si>
    <t xml:space="preserve">    其他节能环保支出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</si>
  <si>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</si>
  <si>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</si>
  <si>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</si>
  <si>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</si>
  <si>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</si>
  <si>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</si>
  <si>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</si>
  <si>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</si>
  <si>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</si>
  <si>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</si>
  <si>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</si>
  <si>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</si>
  <si>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</si>
  <si>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</si>
  <si>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</si>
  <si>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</si>
  <si>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</si>
  <si>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</si>
  <si>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</si>
  <si>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</si>
  <si>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十二、农林水支出</t>
  </si>
  <si>
    <t xml:space="preserve">  农业农村</t>
  </si>
  <si>
    <t xml:space="preserve">    农业生产发展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</si>
  <si>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</si>
  <si>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</si>
  <si>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</si>
  <si>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</si>
  <si>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</si>
  <si>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</si>
  <si>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</si>
  <si>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</si>
  <si>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</si>
  <si>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</si>
  <si>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农村合作经济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</si>
  <si>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</si>
  <si>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</si>
  <si>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</si>
  <si>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</si>
  <si>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</si>
  <si>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</si>
  <si>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</si>
  <si>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</si>
  <si>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</si>
  <si>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</si>
  <si>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</si>
  <si>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</si>
  <si>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</si>
  <si>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</si>
  <si>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</si>
  <si>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</si>
  <si>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</si>
  <si>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</si>
  <si>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</si>
  <si>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</si>
  <si>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</si>
  <si>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</si>
  <si>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</si>
  <si>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</si>
  <si>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</si>
  <si>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</si>
  <si>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</si>
  <si>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</si>
  <si>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</si>
  <si>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</si>
  <si>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</si>
  <si>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</si>
  <si>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</si>
  <si>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</si>
  <si>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</si>
  <si>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</si>
  <si>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</si>
  <si>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</si>
  <si>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</si>
  <si>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</si>
  <si>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</si>
  <si>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</si>
  <si>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</si>
  <si>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</si>
  <si>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</si>
  <si>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</si>
  <si>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</si>
  <si>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</si>
  <si>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</si>
  <si>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</si>
  <si>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</si>
  <si>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</si>
  <si>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</si>
  <si>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</si>
  <si>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</si>
  <si>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</si>
  <si>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</si>
  <si>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</si>
  <si>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</si>
  <si>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</si>
  <si>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</si>
  <si>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</si>
  <si>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</si>
  <si>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</si>
  <si>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</si>
  <si>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</si>
  <si>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</si>
  <si>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</si>
  <si>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</si>
  <si>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</si>
  <si>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</si>
  <si>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</si>
  <si>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</si>
  <si>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</si>
  <si>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</si>
  <si>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</si>
  <si>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</si>
  <si>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</si>
  <si>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</si>
  <si>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</si>
  <si>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</si>
  <si>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</si>
  <si>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</si>
  <si>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</si>
  <si>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</si>
  <si>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</si>
  <si>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</si>
  <si>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</si>
  <si>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</si>
  <si>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</si>
  <si>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</si>
  <si>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</t>
  </si>
  <si>
    <t xml:space="preserve">    化解其他公益性乡村债务支出</t>
  </si>
  <si>
    <t xml:space="preserve">    其他农林水支出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</si>
  <si>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</si>
  <si>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</si>
  <si>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</si>
  <si>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</si>
  <si>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</si>
  <si>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</si>
  <si>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</si>
  <si>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</si>
  <si>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</si>
  <si>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</si>
  <si>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</si>
  <si>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</si>
  <si>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</si>
  <si>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</si>
  <si>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</si>
  <si>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</si>
  <si>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</si>
  <si>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</si>
  <si>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</si>
  <si>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</si>
  <si>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</si>
  <si>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</si>
  <si>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</si>
  <si>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</si>
  <si>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</si>
  <si>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</si>
  <si>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</si>
  <si>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</si>
  <si>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</si>
  <si>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</si>
  <si>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</si>
  <si>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</si>
  <si>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</si>
  <si>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</si>
  <si>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</si>
  <si>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</si>
  <si>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</si>
  <si>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</si>
  <si>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</si>
  <si>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</si>
  <si>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</si>
  <si>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</si>
  <si>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</si>
  <si>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</si>
  <si>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</si>
  <si>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</si>
  <si>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</si>
  <si>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</si>
  <si>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</t>
  </si>
  <si>
    <t xml:space="preserve">    公共交通运营补助</t>
  </si>
  <si>
    <t xml:space="preserve">    其他交通运输支出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</si>
  <si>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</si>
  <si>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</si>
  <si>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</si>
  <si>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</si>
  <si>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</si>
  <si>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</si>
  <si>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</si>
  <si>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</si>
  <si>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</si>
  <si>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</si>
  <si>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</si>
  <si>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</si>
  <si>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</si>
  <si>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</si>
  <si>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</si>
  <si>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</si>
  <si>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</si>
  <si>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</si>
  <si>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</si>
  <si>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</si>
  <si>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</si>
  <si>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</si>
  <si>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</si>
  <si>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</si>
  <si>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</si>
  <si>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</si>
  <si>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</si>
  <si>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</si>
  <si>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</si>
  <si>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</si>
  <si>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</si>
  <si>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</si>
  <si>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</si>
  <si>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</si>
  <si>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</si>
  <si>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</si>
  <si>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</si>
  <si>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</si>
  <si>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</si>
  <si>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</si>
  <si>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</si>
  <si>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</si>
  <si>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</si>
  <si>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</si>
  <si>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</si>
  <si>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</si>
  <si>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</si>
  <si>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</si>
  <si>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</si>
  <si>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</si>
  <si>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</si>
  <si>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</si>
  <si>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</si>
  <si>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</si>
  <si>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</si>
  <si>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</si>
  <si>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</si>
  <si>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</t>
  </si>
  <si>
    <t xml:space="preserve">    服务业基础设施建设</t>
  </si>
  <si>
    <t xml:space="preserve">    其他商业服务业等支出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</si>
  <si>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</si>
  <si>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</si>
  <si>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</si>
  <si>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</si>
  <si>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</si>
  <si>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</si>
  <si>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</si>
  <si>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</si>
  <si>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</si>
  <si>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</si>
  <si>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</si>
  <si>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</si>
  <si>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</si>
  <si>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</si>
  <si>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</si>
  <si>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</si>
  <si>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</si>
  <si>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</si>
  <si>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</si>
  <si>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</si>
  <si>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</si>
  <si>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</si>
  <si>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</si>
  <si>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</t>
  </si>
  <si>
    <t xml:space="preserve">    其他金融支出</t>
  </si>
  <si>
    <t>十七、援助其他地区支出</t>
  </si>
  <si>
    <t>十八、自然资源海洋气象等支出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</si>
  <si>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</si>
  <si>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</si>
  <si>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</si>
  <si>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</si>
  <si>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</si>
  <si>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</si>
  <si>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</si>
  <si>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</si>
  <si>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</si>
  <si>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</si>
  <si>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</si>
  <si>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</si>
  <si>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地质勘查基金（周转金）支出</t>
  </si>
  <si>
    <t xml:space="preserve">    其他自然资源事物支出</t>
  </si>
  <si>
    <t xml:space="preserve">  海洋管理事务</t>
  </si>
  <si>
    <t xml:space="preserve">  测绘事务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</si>
  <si>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</si>
  <si>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</si>
  <si>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</si>
  <si>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</si>
  <si>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</si>
  <si>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</si>
  <si>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</si>
  <si>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</si>
  <si>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</si>
  <si>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</si>
  <si>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</si>
  <si>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</si>
  <si>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</si>
  <si>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</si>
  <si>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</si>
  <si>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</si>
  <si>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</si>
  <si>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</si>
  <si>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</si>
  <si>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</si>
  <si>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</si>
  <si>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</si>
  <si>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</si>
  <si>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</si>
  <si>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</si>
  <si>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</si>
  <si>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</si>
  <si>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</si>
  <si>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</si>
  <si>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</si>
  <si>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</si>
  <si>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</si>
  <si>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</si>
  <si>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</si>
  <si>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</si>
  <si>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</si>
  <si>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</si>
  <si>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</si>
  <si>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</si>
  <si>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</si>
  <si>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</si>
  <si>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</si>
  <si>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</si>
  <si>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</si>
  <si>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</si>
  <si>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</si>
  <si>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</si>
  <si>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</si>
  <si>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</si>
  <si>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</si>
  <si>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</si>
  <si>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</si>
  <si>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</si>
  <si>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</si>
  <si>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</si>
  <si>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</si>
  <si>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</si>
  <si>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</si>
  <si>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</si>
  <si>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</si>
  <si>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</si>
  <si>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</si>
  <si>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</si>
  <si>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</si>
  <si>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</si>
  <si>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</si>
  <si>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</si>
  <si>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</si>
  <si>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</si>
  <si>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</si>
  <si>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</si>
  <si>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</si>
  <si>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</si>
  <si>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</si>
  <si>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</si>
  <si>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</si>
  <si>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</si>
  <si>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</si>
  <si>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</si>
  <si>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</si>
  <si>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</si>
  <si>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</si>
  <si>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</si>
  <si>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</si>
  <si>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</si>
  <si>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</si>
  <si>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</si>
  <si>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</si>
  <si>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</si>
  <si>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</si>
  <si>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</si>
  <si>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</si>
  <si>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</si>
  <si>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</si>
  <si>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</si>
  <si>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</si>
  <si>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</si>
  <si>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</si>
  <si>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</si>
  <si>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</si>
  <si>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</si>
  <si>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</si>
  <si>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</si>
  <si>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</si>
  <si>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</si>
  <si>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</si>
  <si>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</si>
  <si>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</si>
  <si>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</si>
  <si>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</si>
  <si>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</si>
  <si>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</si>
  <si>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</si>
  <si>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</si>
  <si>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</si>
  <si>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</si>
  <si>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</si>
  <si>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</si>
  <si>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</si>
  <si>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 xml:space="preserve">    其他灾害防治及应急管理支出</t>
  </si>
  <si>
    <t>二十二、预备费</t>
  </si>
  <si>
    <t xml:space="preserve">  预备费</t>
  </si>
  <si>
    <t>二十三、其他支出</t>
  </si>
  <si>
    <t xml:space="preserve">  年初预留</t>
  </si>
  <si>
    <t xml:space="preserve">    年初预留</t>
  </si>
  <si>
    <t xml:space="preserve">  其他支出</t>
  </si>
  <si>
    <t xml:space="preserve">    其他支出</t>
  </si>
  <si>
    <t>二十四、债务付息支出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</si>
  <si>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</si>
  <si>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</si>
  <si>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</si>
  <si>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二十五、债务发行费用支出</t>
  </si>
  <si>
    <t xml:space="preserve">  地方政府一般债务发行费用支出</t>
  </si>
  <si>
    <t xml:space="preserve">    地方政府一般债务发行费用支出</t>
  </si>
  <si>
    <t>本级支出总计</t>
  </si>
  <si>
    <t>上解上级支出</t>
  </si>
  <si>
    <t xml:space="preserve">        体制上解支出</t>
  </si>
  <si>
    <t xml:space="preserve">        专项上解支出</t>
  </si>
  <si>
    <t>债务还本支出</t>
  </si>
  <si>
    <t>安排预算稳定调节基金</t>
  </si>
  <si>
    <t>年终结余</t>
  </si>
  <si>
    <t>一般公共预算支出总计</t>
  </si>
  <si>
    <t>附件3</t>
  </si>
  <si>
    <t>2020年度朝天区一般公共预算基本支出决算表</t>
  </si>
  <si>
    <t>基本支出合计</t>
  </si>
  <si>
    <t>决算数较预算调整数增（减）比例</t>
  </si>
  <si>
    <t>一、机关工资福利支出</t>
  </si>
  <si>
    <t>工资奖金津补贴</t>
  </si>
  <si>
    <t>社会保障缴费</t>
  </si>
  <si>
    <t>住房公积金</t>
  </si>
  <si>
    <t>其他工资福利支出</t>
  </si>
  <si>
    <t>二、机关商品和服务支出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</si>
  <si>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</si>
  <si>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</si>
  <si>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</si>
  <si>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</si>
  <si>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</si>
  <si>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</si>
  <si>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</si>
  <si>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</si>
  <si>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</si>
  <si>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</si>
  <si>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三、对事业单位经常性补助</t>
  </si>
  <si>
    <t>工资福利支出</t>
  </si>
  <si>
    <t>商品和服务支出</t>
  </si>
  <si>
    <t>其他对事业单位补助</t>
  </si>
  <si>
    <t>合计</t>
  </si>
  <si>
    <t>附件4</t>
  </si>
  <si>
    <t>2020年朝天区地方政府一般债务余额情况表</t>
  </si>
  <si>
    <t>项        目</t>
  </si>
  <si>
    <t>金    额</t>
  </si>
  <si>
    <t>一、2019年末地方政府债务余额</t>
  </si>
  <si>
    <t>二、2020年地方政府债务举借额</t>
  </si>
  <si>
    <t>三、2020年地方政府债务偿还减少额</t>
  </si>
  <si>
    <t>四、2020年末地方政府债务余额</t>
  </si>
  <si>
    <t>注：本表反映举借额和偿还额均包含置换债券。</t>
  </si>
  <si>
    <t>附件5</t>
  </si>
  <si>
    <t>2020年朝天区地方政府一般债务限额情况表</t>
  </si>
  <si>
    <t>地区</t>
  </si>
  <si>
    <t>2020年限额</t>
  </si>
  <si>
    <t>朝天区</t>
  </si>
  <si>
    <t>附件6</t>
  </si>
  <si>
    <t>2020年度朝天区政府性基金预算收入决算表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</si>
  <si>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</si>
  <si>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</si>
  <si>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</si>
  <si>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</si>
  <si>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</si>
  <si>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</si>
  <si>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</si>
  <si>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</si>
  <si>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</si>
  <si>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</si>
  <si>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</si>
  <si>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</si>
  <si>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</si>
  <si>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</si>
  <si>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</si>
  <si>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</si>
  <si>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</si>
  <si>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</si>
  <si>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</si>
  <si>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</si>
  <si>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</si>
  <si>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</si>
  <si>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</si>
  <si>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</si>
  <si>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</si>
  <si>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</si>
  <si>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</si>
  <si>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 xml:space="preserve">    其中：地方政府性基金调入专项收入</t>
  </si>
  <si>
    <t xml:space="preserve">    地方政府专项债务收入</t>
  </si>
  <si>
    <t xml:space="preserve">    地方政府专项债券转贷收入</t>
  </si>
  <si>
    <t>附件7</t>
  </si>
  <si>
    <t>2020年度朝天区政府性基金预算支出决算表</t>
  </si>
  <si>
    <t>一、科学技术支出</t>
  </si>
  <si>
    <t>二、文化体育与传媒支出</t>
  </si>
  <si>
    <t xml:space="preserve">      旅游发展基金支出</t>
  </si>
  <si>
    <t xml:space="preserve">        地方旅游开发项目补助</t>
  </si>
  <si>
    <t>三、社会保障和就业支出</t>
  </si>
  <si>
    <t xml:space="preserve">     大中型水库移民后期扶持基金支出</t>
  </si>
  <si>
    <t xml:space="preserve">       移民补助</t>
  </si>
  <si>
    <t>四、节能环保支出</t>
  </si>
  <si>
    <t>五、城乡社区支出</t>
  </si>
  <si>
    <t xml:space="preserve">    政府住房基金及对应专项债务收入安排的支出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</si>
  <si>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</si>
  <si>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</si>
  <si>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</si>
  <si>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</si>
  <si>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</si>
  <si>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</si>
  <si>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</si>
  <si>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城市建设支出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</si>
  <si>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</si>
  <si>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</si>
  <si>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</si>
  <si>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</si>
  <si>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</si>
  <si>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</si>
  <si>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</si>
  <si>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</si>
  <si>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</si>
  <si>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>　    征地和拆迁补偿支出</t>
  </si>
  <si>
    <t>　    土地开发支出</t>
  </si>
  <si>
    <t>　    其他国有土地收益基金支出</t>
  </si>
  <si>
    <t xml:space="preserve">    农业土地开发资金及对应专项债务收入安排的支出</t>
  </si>
  <si>
    <t xml:space="preserve">    棚户区改造专项债券收入安排的支出</t>
  </si>
  <si>
    <t xml:space="preserve">      其他棚户区改造专项债券收入安排的支出</t>
  </si>
  <si>
    <t xml:space="preserve">    城市基础设施配套费及对应专项债务收入安排的支出</t>
  </si>
  <si>
    <t xml:space="preserve">      公有房屋</t>
  </si>
  <si>
    <t xml:space="preserve">      其他城市基础设施配套费安排的支出</t>
  </si>
  <si>
    <t xml:space="preserve">   污水处理费及对应专项债务收入安排的支出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</si>
  <si>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</si>
  <si>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</si>
  <si>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</si>
  <si>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五、农林水支出</t>
  </si>
  <si>
    <t xml:space="preserve">   大中型水库库区基金安排的支出</t>
  </si>
  <si>
    <t xml:space="preserve">       基础设施建设和经济发展</t>
  </si>
  <si>
    <t>六、交通运输支出</t>
  </si>
  <si>
    <t>七、资源勘探信息等支出</t>
  </si>
  <si>
    <t>八、商业服务业等支出</t>
  </si>
  <si>
    <t>九、其他支出</t>
  </si>
  <si>
    <t xml:space="preserve">    其他政府性基金及对应专项债务收入安排的支出</t>
  </si>
  <si>
    <t xml:space="preserve">        其他地方自行试点项目收益专项债券收入安排的支出</t>
  </si>
  <si>
    <t xml:space="preserve">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</si>
  <si>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</si>
  <si>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</si>
  <si>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</si>
  <si>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用于红十字事业的彩票公益金支出</t>
  </si>
  <si>
    <t xml:space="preserve">        用于残疾人事业的彩票公益金支出</t>
  </si>
  <si>
    <t xml:space="preserve">        用于文化事业的彩票公益金支出</t>
  </si>
  <si>
    <t xml:space="preserve">        用于扶贫的彩票公益金支出</t>
  </si>
  <si>
    <t xml:space="preserve">        用于法律援助的彩票公益金支出</t>
  </si>
  <si>
    <t xml:space="preserve">        用于城乡医疗救助的彩票公益金支出</t>
  </si>
  <si>
    <t xml:space="preserve">        用于其他社会公益事业的彩票公益金支出</t>
  </si>
  <si>
    <t>十、债务还本支出</t>
  </si>
  <si>
    <t xml:space="preserve">    地方政府专项债务还本支出 </t>
  </si>
  <si>
    <t xml:space="preserve">      国有土地使用权出让金债务还本支出</t>
  </si>
  <si>
    <t>十一、债务付息支出</t>
  </si>
  <si>
    <t xml:space="preserve">    地方政府专项债务付息支出 </t>
  </si>
  <si>
    <t xml:space="preserve">      国有土地使用权出让金债务付息支出</t>
  </si>
  <si>
    <t>十二、债务发行费用支出</t>
  </si>
  <si>
    <t xml:space="preserve">    地方政府专项债务发行费用支出</t>
  </si>
  <si>
    <t xml:space="preserve">      国有土地使用权出让金债务发行费用支出</t>
  </si>
  <si>
    <t>十三、抗疫特别国债安排的支出</t>
  </si>
  <si>
    <t xml:space="preserve">    基础设施建设</t>
  </si>
  <si>
    <t xml:space="preserve">      公共卫生体系建设</t>
  </si>
  <si>
    <t xml:space="preserve">      其他基础设施建设</t>
  </si>
  <si>
    <t xml:space="preserve">    抗疫相关支出</t>
  </si>
  <si>
    <t xml:space="preserve">      其他抗疫相关支出</t>
  </si>
  <si>
    <t>本级支出合计</t>
  </si>
  <si>
    <t>政府性基金预算调出资金</t>
  </si>
  <si>
    <t>支出总计</t>
  </si>
  <si>
    <t>附件8</t>
  </si>
  <si>
    <t>2020年朝天区地方政府专项债务余额情况表</t>
  </si>
  <si>
    <t>附件9</t>
  </si>
  <si>
    <t>2020年朝天区地方政府专项债务限额情况表</t>
  </si>
  <si>
    <t>附件10</t>
  </si>
  <si>
    <t>2020年度朝天区国有资本经营预算收入决算表</t>
  </si>
  <si>
    <t>项      目</t>
  </si>
  <si>
    <t>一、利润收入</t>
  </si>
  <si>
    <t xml:space="preserve">    金融企业利润收入</t>
  </si>
  <si>
    <t xml:space="preserve">    石油石化企业利润收入</t>
  </si>
  <si>
    <t xml:space="preserve">    电力企业利润收入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</si>
  <si>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</si>
  <si>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</si>
  <si>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</si>
  <si>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</si>
  <si>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</si>
  <si>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</si>
  <si>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</si>
  <si>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</si>
  <si>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</si>
  <si>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</si>
  <si>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</si>
  <si>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</si>
  <si>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四、其他收入</t>
  </si>
  <si>
    <t xml:space="preserve">    其他国有资本经营预算收入</t>
  </si>
  <si>
    <t>收入合计</t>
  </si>
  <si>
    <t>附件11</t>
  </si>
  <si>
    <t>2020年度朝天区国有资本经营预算支出决算表</t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</si>
  <si>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</si>
  <si>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</si>
  <si>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</si>
  <si>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</si>
  <si>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</si>
  <si>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国有企业改革成本支出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</si>
  <si>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</si>
  <si>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</si>
  <si>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</si>
  <si>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</si>
  <si>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</si>
  <si>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</si>
  <si>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</si>
  <si>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</si>
  <si>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</si>
  <si>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</si>
  <si>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</si>
  <si>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</si>
  <si>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</si>
  <si>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</si>
  <si>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支出合计</t>
  </si>
  <si>
    <t>附件12</t>
  </si>
  <si>
    <t>2020年度朝天区社会保险基金预算收入决算表</t>
  </si>
  <si>
    <t>项  目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</si>
  <si>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</si>
  <si>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</si>
  <si>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</si>
  <si>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</si>
  <si>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</si>
  <si>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</si>
  <si>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</si>
  <si>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</si>
  <si>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三、城镇职工基本医疗保险基金收入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</si>
  <si>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</si>
  <si>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</si>
  <si>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</si>
  <si>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</si>
  <si>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</si>
  <si>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</si>
  <si>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</si>
  <si>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r>
      <t>五、生育保险基金</t>
    </r>
    <r>
      <rPr>
        <sz val="10"/>
        <color indexed="8"/>
        <rFont val="宋体"/>
        <family val="0"/>
      </rPr>
      <t>收入</t>
    </r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</si>
  <si>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</si>
  <si>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</si>
  <si>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</si>
  <si>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r>
      <t>六、城乡居民基本医疗保险基金</t>
    </r>
    <r>
      <rPr>
        <sz val="10"/>
        <color indexed="8"/>
        <rFont val="宋体"/>
        <family val="0"/>
      </rPr>
      <t>收入</t>
    </r>
  </si>
  <si>
    <t xml:space="preserve">    其中：城乡居民基本医疗保险基金财政补贴收入</t>
  </si>
  <si>
    <r>
      <t>七、城乡居民基本养老保险基金</t>
    </r>
    <r>
      <rPr>
        <sz val="10"/>
        <color indexed="8"/>
        <rFont val="宋体"/>
        <family val="0"/>
      </rPr>
      <t>收入</t>
    </r>
  </si>
  <si>
    <t>社会保险基金收入合计</t>
  </si>
  <si>
    <t>附件13</t>
  </si>
  <si>
    <t>2020年度朝天区社会保险基金预算支出决算表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</si>
  <si>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</si>
  <si>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</si>
  <si>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</si>
  <si>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</si>
  <si>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</si>
  <si>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</si>
  <si>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</si>
  <si>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</si>
  <si>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</si>
  <si>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</si>
  <si>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</si>
  <si>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</si>
  <si>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</si>
  <si>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</si>
  <si>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四、工伤保险基金支出</t>
  </si>
  <si>
    <t xml:space="preserve">    其中：工伤保险待遇</t>
  </si>
  <si>
    <t xml:space="preserve">          其他工伤保险基金支出</t>
  </si>
  <si>
    <r>
      <t>五、生育保险基金</t>
    </r>
    <r>
      <rPr>
        <sz val="10"/>
        <color indexed="8"/>
        <rFont val="宋体"/>
        <family val="0"/>
      </rPr>
      <t>支出</t>
    </r>
  </si>
  <si>
    <t xml:space="preserve">    其中：生育保险金</t>
  </si>
  <si>
    <t xml:space="preserve">          其他生育保险基金支出</t>
  </si>
  <si>
    <r>
      <t>七、城乡居民基本养老保险基金</t>
    </r>
    <r>
      <rPr>
        <sz val="10"/>
        <color indexed="8"/>
        <rFont val="宋体"/>
        <family val="0"/>
      </rPr>
      <t>支出</t>
    </r>
  </si>
  <si>
    <t>社会保险基金支出合计</t>
  </si>
  <si>
    <t>附件14</t>
  </si>
  <si>
    <t>朝天区2021年1-6月财政预算收入执行情况表</t>
  </si>
  <si>
    <t xml:space="preserve">    单位：万元</t>
  </si>
  <si>
    <t>2021年     预算数</t>
  </si>
  <si>
    <t>1-6月累计 完 成 数</t>
  </si>
  <si>
    <t>上年同期     完成数</t>
  </si>
  <si>
    <t>1-6月完成数占年初预算数比例</t>
  </si>
  <si>
    <t>1-6月完成数比上年同期数增减比例</t>
  </si>
  <si>
    <t>地方一般公共预算收入合计</t>
  </si>
  <si>
    <t>一、税收收入小计</t>
  </si>
  <si>
    <t xml:space="preserve"> （一）增值税</t>
  </si>
  <si>
    <t xml:space="preserve"> （二）营业税</t>
  </si>
  <si>
    <t xml:space="preserve"> （三）企业所得税</t>
  </si>
  <si>
    <t xml:space="preserve"> （四）企业所得税退税</t>
  </si>
  <si>
    <t xml:space="preserve"> （五）个人所得税</t>
  </si>
  <si>
    <t xml:space="preserve"> （六）资源税</t>
  </si>
  <si>
    <t xml:space="preserve"> （七）固定资产投资方向调节税</t>
  </si>
  <si>
    <t xml:space="preserve"> （八）城市维护建设税</t>
  </si>
  <si>
    <t xml:space="preserve"> （九）房产税</t>
  </si>
  <si>
    <t xml:space="preserve"> （十）印花税</t>
  </si>
  <si>
    <t xml:space="preserve"> （十一）城镇土地使用税</t>
  </si>
  <si>
    <t xml:space="preserve"> （十二）土地增值税</t>
  </si>
  <si>
    <t xml:space="preserve"> （十三）车船税</t>
  </si>
  <si>
    <t xml:space="preserve"> （十四）耕地占用税</t>
  </si>
  <si>
    <t xml:space="preserve"> （十五）契税</t>
  </si>
  <si>
    <t xml:space="preserve"> （十六）环境保护税</t>
  </si>
  <si>
    <t xml:space="preserve"> （十七）其他税收收入</t>
  </si>
  <si>
    <t>二、非税收入小计</t>
  </si>
  <si>
    <t xml:space="preserve"> （一）专项收入</t>
  </si>
  <si>
    <t xml:space="preserve"> （二）行政性收费收入</t>
  </si>
  <si>
    <t xml:space="preserve"> （三）罚没收入</t>
  </si>
  <si>
    <t xml:space="preserve"> （四）国有资本经营收入</t>
  </si>
  <si>
    <t xml:space="preserve"> （五）国有资源（资产）有偿使用收入</t>
  </si>
  <si>
    <t xml:space="preserve"> （六）捐赠收入</t>
  </si>
  <si>
    <t xml:space="preserve"> （七）政府住房基金收入</t>
  </si>
  <si>
    <t xml:space="preserve"> （六）其他收入</t>
  </si>
  <si>
    <t>政府性基金预算收入合计</t>
  </si>
  <si>
    <t>一、农业土地开发资金收入</t>
  </si>
  <si>
    <t>二、城市公用事业附加收入</t>
  </si>
  <si>
    <t>三、城市基础设施配套费收入</t>
  </si>
  <si>
    <t>四、国有土地使用权出让金收入</t>
  </si>
  <si>
    <t>五、国有土地收益基金收入</t>
  </si>
  <si>
    <t>六、其他政府性基金收入</t>
  </si>
  <si>
    <t>国有资本经营预算收入合计</t>
  </si>
  <si>
    <t>一、股利股息收入</t>
  </si>
  <si>
    <t>二、其他收入</t>
  </si>
  <si>
    <t>社会保险基金预算收入合计</t>
  </si>
  <si>
    <t>一、城乡居民基本医疗保险基金收入</t>
  </si>
  <si>
    <t>二、城乡居民基本养老保险基金收入</t>
  </si>
  <si>
    <t>附件15</t>
  </si>
  <si>
    <t>朝天区2021年1-6月财政预算支出执行情况表</t>
  </si>
  <si>
    <t>2021年预算数</t>
  </si>
  <si>
    <t>1-6月实现支出数</t>
  </si>
  <si>
    <t>上年同期实现支出数</t>
  </si>
  <si>
    <t>1-6月实现数占年初预算数比例</t>
  </si>
  <si>
    <t>1-6月实现数比上年同期数增减 比 例</t>
  </si>
  <si>
    <t>一般公共预算支出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</si>
  <si>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</si>
  <si>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</si>
  <si>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</si>
  <si>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</si>
  <si>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</si>
  <si>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</si>
  <si>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</si>
  <si>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</si>
  <si>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</si>
  <si>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</si>
  <si>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</si>
  <si>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</si>
  <si>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</si>
  <si>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</si>
  <si>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</si>
  <si>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十七、灾害防治及应急管理支出</t>
  </si>
  <si>
    <t>十八、自然资源海洋气象等事务</t>
  </si>
  <si>
    <t>二十、粮油物资储备事务</t>
  </si>
  <si>
    <t>二十一、预备费</t>
  </si>
  <si>
    <t>二十二、债务付息支出</t>
  </si>
  <si>
    <t>二十三、债务发行费用支出</t>
  </si>
  <si>
    <t>二十四、其他支出</t>
  </si>
  <si>
    <t>政府性基金预算支出</t>
  </si>
  <si>
    <t>一、社会保障和就业</t>
  </si>
  <si>
    <t>二、城乡社区事务</t>
  </si>
  <si>
    <t>三、农林水事务</t>
  </si>
  <si>
    <t>四、其他</t>
  </si>
  <si>
    <t>五、债务付息支出</t>
  </si>
  <si>
    <t>六、政府性基金预算调出资金</t>
  </si>
  <si>
    <t>国有资本经营预算支出</t>
  </si>
  <si>
    <t>一、解决历史遗留问题及改革成本支出</t>
  </si>
  <si>
    <t>二、其他国有资本经营预算支出</t>
  </si>
  <si>
    <t>社会保险基金预算支出</t>
  </si>
  <si>
    <t>一、城乡居民基本医疗保险基金支出</t>
  </si>
  <si>
    <t>二、城乡居民基本养老保险基金支出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</si>
</sst>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0"/>
    </font>
    <font>
      <b/>
      <sz val="20"/>
      <color indexed="8"/>
      <name val="方正大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大标宋简体"/>
      <family val="0"/>
    </font>
    <font>
      <b/>
      <sz val="12"/>
      <name val="宋体"/>
      <family val="0"/>
    </font>
    <font>
      <b/>
      <sz val="14"/>
      <name val="黑体"/>
      <family val="0"/>
    </font>
    <font>
      <b/>
      <sz val="20"/>
      <name val="方正大标宋简体"/>
      <family val="0"/>
    </font>
    <font>
      <sz val="10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b/>
      <sz val="10"/>
      <color indexed="63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b/>
      <sz val="14"/>
      <color indexed="8"/>
      <name val="方正黑体_GBK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1" fillId="0" borderId="0">
      <alignment/>
      <protection/>
    </xf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35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38" fillId="11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2" borderId="0" applyNumberFormat="0" applyBorder="0" applyAlignment="0" applyProtection="0"/>
    <xf numFmtId="0" fontId="2" fillId="2" borderId="0" applyNumberFormat="0" applyBorder="0" applyAlignment="0" applyProtection="0"/>
    <xf numFmtId="0" fontId="26" fillId="2" borderId="0" applyNumberFormat="0" applyBorder="0" applyAlignment="0" applyProtection="0"/>
    <xf numFmtId="0" fontId="36" fillId="8" borderId="4" applyNumberFormat="0" applyAlignment="0" applyProtection="0"/>
    <xf numFmtId="0" fontId="30" fillId="11" borderId="5" applyNumberFormat="0" applyAlignment="0" applyProtection="0"/>
    <xf numFmtId="0" fontId="29" fillId="13" borderId="6" applyNumberFormat="0" applyAlignment="0" applyProtection="0"/>
    <xf numFmtId="0" fontId="32" fillId="0" borderId="7" applyNumberFormat="0" applyFill="0" applyAlignment="0" applyProtection="0"/>
    <xf numFmtId="0" fontId="26" fillId="14" borderId="0" applyNumberFormat="0" applyBorder="0" applyAlignment="0" applyProtection="0"/>
    <xf numFmtId="0" fontId="26" fillId="2" borderId="0" applyNumberFormat="0" applyBorder="0" applyAlignment="0" applyProtection="0"/>
    <xf numFmtId="0" fontId="2" fillId="9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8" fillId="7" borderId="0" applyNumberFormat="0" applyBorder="0" applyAlignment="0" applyProtection="0"/>
    <xf numFmtId="0" fontId="2" fillId="16" borderId="0" applyNumberFormat="0" applyBorder="0" applyAlignment="0" applyProtection="0"/>
    <xf numFmtId="0" fontId="40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>
      <alignment vertical="center"/>
      <protection/>
    </xf>
    <xf numFmtId="0" fontId="26" fillId="8" borderId="0" applyNumberFormat="0" applyBorder="0" applyAlignment="0" applyProtection="0"/>
    <xf numFmtId="0" fontId="2" fillId="8" borderId="0" applyNumberFormat="0" applyBorder="0" applyAlignment="0" applyProtection="0"/>
    <xf numFmtId="0" fontId="26" fillId="13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19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9" fillId="0" borderId="10" xfId="1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176" fontId="7" fillId="19" borderId="10" xfId="0" applyNumberFormat="1" applyFont="1" applyFill="1" applyBorder="1" applyAlignment="1">
      <alignment horizontal="right" vertical="center" wrapText="1"/>
    </xf>
    <xf numFmtId="0" fontId="8" fillId="19" borderId="10" xfId="0" applyFont="1" applyFill="1" applyBorder="1" applyAlignment="1">
      <alignment horizontal="center" vertical="center" wrapText="1"/>
    </xf>
    <xf numFmtId="176" fontId="8" fillId="19" borderId="10" xfId="0" applyNumberFormat="1" applyFont="1" applyFill="1" applyBorder="1" applyAlignment="1">
      <alignment vertical="center" wrapText="1"/>
    </xf>
    <xf numFmtId="0" fontId="7" fillId="19" borderId="10" xfId="0" applyFont="1" applyFill="1" applyBorder="1" applyAlignment="1">
      <alignment horizontal="justify" vertical="center" wrapText="1"/>
    </xf>
    <xf numFmtId="0" fontId="7" fillId="19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19" borderId="1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 wrapText="1"/>
    </xf>
    <xf numFmtId="176" fontId="7" fillId="19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19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19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19" borderId="0" xfId="0" applyNumberFormat="1" applyFont="1" applyFill="1" applyBorder="1" applyAlignment="1">
      <alignment horizontal="righ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19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19" borderId="10" xfId="0" applyFont="1" applyFill="1" applyBorder="1" applyAlignment="1">
      <alignment horizontal="left" vertical="center" wrapText="1"/>
    </xf>
    <xf numFmtId="176" fontId="8" fillId="19" borderId="10" xfId="0" applyNumberFormat="1" applyFont="1" applyFill="1" applyBorder="1" applyAlignment="1">
      <alignment horizontal="right" vertical="center" wrapText="1"/>
    </xf>
    <xf numFmtId="0" fontId="7" fillId="19" borderId="10" xfId="0" applyFont="1" applyFill="1" applyBorder="1" applyAlignment="1">
      <alignment horizontal="left" vertical="center" wrapText="1"/>
    </xf>
    <xf numFmtId="176" fontId="9" fillId="0" borderId="10" xfId="18" applyNumberFormat="1" applyFont="1" applyFill="1" applyBorder="1" applyAlignment="1">
      <alignment horizontal="right" vertical="center" wrapText="1"/>
      <protection/>
    </xf>
    <xf numFmtId="176" fontId="7" fillId="19" borderId="10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8" applyFill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18" applyFont="1" applyFill="1">
      <alignment vertical="center"/>
      <protection/>
    </xf>
    <xf numFmtId="0" fontId="13" fillId="0" borderId="0" xfId="18" applyFont="1" applyFill="1" applyAlignment="1">
      <alignment horizontal="center" vertical="center"/>
      <protection/>
    </xf>
    <xf numFmtId="0" fontId="9" fillId="0" borderId="0" xfId="18" applyFont="1" applyFill="1">
      <alignment vertical="center"/>
      <protection/>
    </xf>
    <xf numFmtId="176" fontId="9" fillId="0" borderId="0" xfId="20" applyNumberFormat="1" applyFont="1" applyBorder="1" applyAlignment="1">
      <alignment horizontal="right" vertical="center"/>
      <protection/>
    </xf>
    <xf numFmtId="0" fontId="9" fillId="0" borderId="11" xfId="18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19" borderId="10" xfId="18" applyFont="1" applyFill="1" applyBorder="1" applyAlignment="1">
      <alignment horizontal="justify" vertical="center" wrapText="1"/>
      <protection/>
    </xf>
    <xf numFmtId="0" fontId="0" fillId="19" borderId="10" xfId="18" applyFill="1" applyBorder="1">
      <alignment vertical="center"/>
      <protection/>
    </xf>
    <xf numFmtId="0" fontId="9" fillId="19" borderId="11" xfId="18" applyFont="1" applyFill="1" applyBorder="1" applyAlignment="1">
      <alignment horizontal="center" vertical="center" wrapText="1"/>
      <protection/>
    </xf>
    <xf numFmtId="0" fontId="0" fillId="0" borderId="10" xfId="18" applyFill="1" applyBorder="1">
      <alignment vertical="center"/>
      <protection/>
    </xf>
    <xf numFmtId="0" fontId="9" fillId="19" borderId="10" xfId="18" applyFont="1" applyFill="1" applyBorder="1" applyAlignment="1">
      <alignment horizontal="justify" vertical="center" wrapText="1"/>
      <protection/>
    </xf>
    <xf numFmtId="0" fontId="15" fillId="19" borderId="10" xfId="0" applyFont="1" applyFill="1" applyBorder="1" applyAlignment="1">
      <alignment horizontal="left" vertical="center" wrapText="1"/>
    </xf>
    <xf numFmtId="176" fontId="9" fillId="19" borderId="11" xfId="18" applyNumberFormat="1" applyFont="1" applyFill="1" applyBorder="1" applyAlignment="1">
      <alignment horizontal="right" vertical="center" wrapText="1"/>
      <protection/>
    </xf>
    <xf numFmtId="10" fontId="9" fillId="0" borderId="10" xfId="0" applyNumberFormat="1" applyFont="1" applyBorder="1" applyAlignment="1">
      <alignment horizontal="right" vertical="center" wrapText="1"/>
    </xf>
    <xf numFmtId="177" fontId="15" fillId="19" borderId="10" xfId="0" applyNumberFormat="1" applyFont="1" applyFill="1" applyBorder="1" applyAlignment="1">
      <alignment horizontal="right" vertical="center" wrapText="1"/>
    </xf>
    <xf numFmtId="176" fontId="9" fillId="0" borderId="11" xfId="18" applyNumberFormat="1" applyFont="1" applyFill="1" applyBorder="1" applyAlignment="1">
      <alignment horizontal="right" vertical="center" wrapText="1"/>
      <protection/>
    </xf>
    <xf numFmtId="0" fontId="8" fillId="19" borderId="10" xfId="18" applyFont="1" applyFill="1" applyBorder="1" applyAlignment="1">
      <alignment horizontal="center" vertical="center" wrapText="1"/>
      <protection/>
    </xf>
    <xf numFmtId="176" fontId="16" fillId="19" borderId="11" xfId="18" applyNumberFormat="1" applyFont="1" applyFill="1" applyBorder="1" applyAlignment="1">
      <alignment horizontal="right" vertical="center" wrapText="1"/>
      <protection/>
    </xf>
    <xf numFmtId="10" fontId="16" fillId="0" borderId="10" xfId="0" applyNumberFormat="1" applyFont="1" applyBorder="1" applyAlignment="1">
      <alignment horizontal="right" vertical="center" wrapText="1"/>
    </xf>
    <xf numFmtId="176" fontId="9" fillId="0" borderId="10" xfId="22" applyNumberFormat="1" applyFont="1" applyFill="1" applyBorder="1" applyAlignment="1">
      <alignment horizontal="center" vertical="center" wrapText="1"/>
      <protection/>
    </xf>
    <xf numFmtId="0" fontId="11" fillId="0" borderId="10" xfId="18" applyFont="1" applyFill="1" applyBorder="1">
      <alignment vertical="center"/>
      <protection/>
    </xf>
    <xf numFmtId="176" fontId="0" fillId="0" borderId="0" xfId="18" applyNumberFormat="1" applyFill="1">
      <alignment vertical="center"/>
      <protection/>
    </xf>
    <xf numFmtId="176" fontId="11" fillId="0" borderId="0" xfId="18" applyNumberFormat="1" applyFont="1" applyFill="1">
      <alignment vertical="center"/>
      <protection/>
    </xf>
    <xf numFmtId="176" fontId="9" fillId="0" borderId="0" xfId="18" applyNumberFormat="1" applyFont="1" applyFill="1">
      <alignment vertical="center"/>
      <protection/>
    </xf>
    <xf numFmtId="0" fontId="9" fillId="0" borderId="9" xfId="18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76" fontId="9" fillId="0" borderId="9" xfId="22" applyNumberFormat="1" applyFont="1" applyFill="1" applyBorder="1" applyAlignment="1">
      <alignment horizontal="center" vertical="center" wrapText="1"/>
      <protection/>
    </xf>
    <xf numFmtId="0" fontId="0" fillId="0" borderId="0" xfId="20" applyFont="1" applyBorder="1">
      <alignment vertical="center"/>
      <protection/>
    </xf>
    <xf numFmtId="0" fontId="0" fillId="0" borderId="0" xfId="20" applyFont="1" applyFill="1">
      <alignment vertical="center"/>
      <protection/>
    </xf>
    <xf numFmtId="0" fontId="17" fillId="0" borderId="0" xfId="20" applyFont="1" applyFill="1">
      <alignment vertical="center"/>
      <protection/>
    </xf>
    <xf numFmtId="0" fontId="18" fillId="0" borderId="0" xfId="20" applyFont="1" applyFill="1">
      <alignment vertical="center"/>
      <protection/>
    </xf>
    <xf numFmtId="0" fontId="0" fillId="0" borderId="0" xfId="20">
      <alignment vertical="center"/>
      <protection/>
    </xf>
    <xf numFmtId="176" fontId="0" fillId="0" borderId="0" xfId="20" applyNumberFormat="1" applyAlignment="1">
      <alignment horizontal="right" vertical="center"/>
      <protection/>
    </xf>
    <xf numFmtId="176" fontId="0" fillId="0" borderId="0" xfId="20" applyNumberFormat="1" applyFont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176" fontId="11" fillId="0" borderId="0" xfId="20" applyNumberFormat="1" applyFont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9" fillId="19" borderId="11" xfId="0" applyFont="1" applyFill="1" applyBorder="1" applyAlignment="1">
      <alignment vertical="center"/>
    </xf>
    <xf numFmtId="176" fontId="9" fillId="19" borderId="11" xfId="19" applyNumberFormat="1" applyFont="1" applyFill="1" applyBorder="1" applyAlignment="1">
      <alignment horizontal="right" vertical="center"/>
      <protection/>
    </xf>
    <xf numFmtId="176" fontId="9" fillId="0" borderId="10" xfId="20" applyNumberFormat="1" applyFont="1" applyBorder="1" applyAlignment="1">
      <alignment horizontal="right" vertical="center"/>
      <protection/>
    </xf>
    <xf numFmtId="0" fontId="0" fillId="19" borderId="10" xfId="20" applyFill="1" applyBorder="1">
      <alignment vertical="center"/>
      <protection/>
    </xf>
    <xf numFmtId="176" fontId="9" fillId="19" borderId="10" xfId="19" applyNumberFormat="1" applyFont="1" applyFill="1" applyBorder="1" applyAlignment="1">
      <alignment horizontal="right" vertical="center"/>
      <protection/>
    </xf>
    <xf numFmtId="176" fontId="9" fillId="0" borderId="10" xfId="19" applyNumberFormat="1" applyFont="1" applyFill="1" applyBorder="1" applyAlignment="1">
      <alignment horizontal="right" vertical="center"/>
      <protection/>
    </xf>
    <xf numFmtId="176" fontId="9" fillId="0" borderId="10" xfId="20" applyNumberFormat="1" applyFont="1" applyFill="1" applyBorder="1" applyAlignment="1">
      <alignment horizontal="right" vertical="center"/>
      <protection/>
    </xf>
    <xf numFmtId="176" fontId="19" fillId="0" borderId="10" xfId="20" applyNumberFormat="1" applyFont="1" applyFill="1" applyBorder="1" applyAlignment="1">
      <alignment horizontal="right" vertical="center"/>
      <protection/>
    </xf>
    <xf numFmtId="0" fontId="9" fillId="19" borderId="11" xfId="0" applyFont="1" applyFill="1" applyBorder="1" applyAlignment="1">
      <alignment horizontal="left" vertical="center"/>
    </xf>
    <xf numFmtId="0" fontId="11" fillId="19" borderId="10" xfId="20" applyFont="1" applyFill="1" applyBorder="1">
      <alignment vertical="center"/>
      <protection/>
    </xf>
    <xf numFmtId="0" fontId="17" fillId="19" borderId="10" xfId="20" applyFont="1" applyFill="1" applyBorder="1">
      <alignment vertical="center"/>
      <protection/>
    </xf>
    <xf numFmtId="176" fontId="9" fillId="0" borderId="9" xfId="20" applyNumberFormat="1" applyFont="1" applyFill="1" applyBorder="1" applyAlignment="1">
      <alignment horizontal="right" vertical="center"/>
      <protection/>
    </xf>
    <xf numFmtId="176" fontId="9" fillId="19" borderId="10" xfId="20" applyNumberFormat="1" applyFont="1" applyFill="1" applyBorder="1" applyAlignment="1">
      <alignment horizontal="right" vertical="center"/>
      <protection/>
    </xf>
    <xf numFmtId="0" fontId="9" fillId="19" borderId="12" xfId="0" applyFont="1" applyFill="1" applyBorder="1" applyAlignment="1">
      <alignment horizontal="left" vertical="center"/>
    </xf>
    <xf numFmtId="0" fontId="16" fillId="19" borderId="10" xfId="20" applyFont="1" applyFill="1" applyBorder="1" applyAlignment="1">
      <alignment horizontal="center" vertical="center"/>
      <protection/>
    </xf>
    <xf numFmtId="176" fontId="16" fillId="0" borderId="11" xfId="18" applyNumberFormat="1" applyFont="1" applyFill="1" applyBorder="1" applyAlignment="1">
      <alignment horizontal="right" vertical="center" wrapText="1"/>
      <protection/>
    </xf>
    <xf numFmtId="176" fontId="0" fillId="0" borderId="0" xfId="20" applyNumberFormat="1" applyFont="1" applyFill="1" applyAlignment="1">
      <alignment horizontal="right" vertical="center"/>
      <protection/>
    </xf>
    <xf numFmtId="176" fontId="17" fillId="0" borderId="0" xfId="20" applyNumberFormat="1" applyFont="1" applyFill="1" applyAlignment="1">
      <alignment horizontal="right" vertical="center"/>
      <protection/>
    </xf>
    <xf numFmtId="0" fontId="11" fillId="0" borderId="0" xfId="20" applyFont="1">
      <alignment vertical="center"/>
      <protection/>
    </xf>
    <xf numFmtId="176" fontId="11" fillId="0" borderId="0" xfId="20" applyNumberFormat="1" applyFont="1" applyAlignment="1">
      <alignment horizontal="right" vertical="center"/>
      <protection/>
    </xf>
    <xf numFmtId="0" fontId="0" fillId="0" borderId="0" xfId="20" applyFont="1">
      <alignment vertical="center"/>
      <protection/>
    </xf>
    <xf numFmtId="176" fontId="9" fillId="0" borderId="13" xfId="20" applyNumberFormat="1" applyFont="1" applyBorder="1" applyAlignment="1">
      <alignment horizontal="right" vertical="center"/>
      <protection/>
    </xf>
    <xf numFmtId="176" fontId="16" fillId="0" borderId="10" xfId="2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11" fillId="0" borderId="0" xfId="20" applyFont="1">
      <alignment vertical="center"/>
      <protection/>
    </xf>
    <xf numFmtId="176" fontId="0" fillId="0" borderId="0" xfId="20" applyNumberFormat="1">
      <alignment vertical="center"/>
      <protection/>
    </xf>
    <xf numFmtId="176" fontId="11" fillId="0" borderId="0" xfId="20" applyNumberFormat="1" applyFont="1">
      <alignment vertical="center"/>
      <protection/>
    </xf>
    <xf numFmtId="176" fontId="9" fillId="0" borderId="0" xfId="20" applyNumberFormat="1" applyFont="1" applyBorder="1" applyAlignment="1">
      <alignment horizontal="center" vertical="center"/>
      <protection/>
    </xf>
    <xf numFmtId="176" fontId="9" fillId="0" borderId="0" xfId="20" applyNumberFormat="1" applyFont="1" applyAlignment="1">
      <alignment horizontal="right" vertical="center"/>
      <protection/>
    </xf>
    <xf numFmtId="0" fontId="9" fillId="19" borderId="11" xfId="19" applyFont="1" applyFill="1" applyBorder="1" applyAlignment="1">
      <alignment vertical="center"/>
      <protection/>
    </xf>
    <xf numFmtId="0" fontId="0" fillId="19" borderId="10" xfId="20" applyFill="1" applyBorder="1">
      <alignment vertical="center"/>
      <protection/>
    </xf>
    <xf numFmtId="176" fontId="9" fillId="19" borderId="11" xfId="20" applyNumberFormat="1" applyFont="1" applyFill="1" applyBorder="1" applyAlignment="1">
      <alignment horizontal="right" vertical="center"/>
      <protection/>
    </xf>
    <xf numFmtId="0" fontId="0" fillId="19" borderId="10" xfId="20" applyFont="1" applyFill="1" applyBorder="1">
      <alignment vertical="center"/>
      <protection/>
    </xf>
    <xf numFmtId="176" fontId="9" fillId="19" borderId="10" xfId="17" applyNumberFormat="1" applyFont="1" applyFill="1" applyBorder="1" applyAlignment="1" applyProtection="1">
      <alignment horizontal="right" vertical="center" wrapText="1"/>
      <protection/>
    </xf>
    <xf numFmtId="176" fontId="16" fillId="19" borderId="10" xfId="17" applyNumberFormat="1" applyFont="1" applyFill="1" applyBorder="1" applyAlignment="1" applyProtection="1">
      <alignment horizontal="right" vertical="center" wrapText="1"/>
      <protection/>
    </xf>
    <xf numFmtId="0" fontId="0" fillId="0" borderId="14" xfId="20" applyFont="1" applyFill="1" applyBorder="1" applyAlignment="1">
      <alignment horizontal="left" vertical="center"/>
      <protection/>
    </xf>
    <xf numFmtId="176" fontId="0" fillId="0" borderId="14" xfId="20" applyNumberFormat="1" applyFont="1" applyFill="1" applyBorder="1" applyAlignment="1">
      <alignment horizontal="left" vertical="center"/>
      <protection/>
    </xf>
    <xf numFmtId="176" fontId="9" fillId="0" borderId="0" xfId="20" applyNumberFormat="1" applyFont="1" applyAlignment="1">
      <alignment vertical="center"/>
      <protection/>
    </xf>
    <xf numFmtId="176" fontId="9" fillId="0" borderId="10" xfId="20" applyNumberFormat="1" applyFont="1" applyBorder="1">
      <alignment vertical="center"/>
      <protection/>
    </xf>
    <xf numFmtId="176" fontId="9" fillId="0" borderId="10" xfId="20" applyNumberFormat="1" applyFont="1" applyFill="1" applyBorder="1">
      <alignment vertical="center"/>
      <protection/>
    </xf>
    <xf numFmtId="176" fontId="19" fillId="0" borderId="10" xfId="20" applyNumberFormat="1" applyFont="1" applyFill="1" applyBorder="1">
      <alignment vertical="center"/>
      <protection/>
    </xf>
    <xf numFmtId="176" fontId="16" fillId="0" borderId="10" xfId="20" applyNumberFormat="1" applyFont="1" applyBorder="1">
      <alignment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justify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11" fillId="19" borderId="0" xfId="0" applyFont="1" applyFill="1" applyAlignment="1">
      <alignment vertical="center"/>
    </xf>
    <xf numFmtId="0" fontId="11" fillId="19" borderId="0" xfId="0" applyFont="1" applyFill="1" applyAlignment="1">
      <alignment vertical="center"/>
    </xf>
    <xf numFmtId="176" fontId="9" fillId="19" borderId="0" xfId="0" applyNumberFormat="1" applyFont="1" applyFill="1" applyAlignment="1">
      <alignment horizontal="right" vertical="center"/>
    </xf>
    <xf numFmtId="0" fontId="12" fillId="19" borderId="0" xfId="0" applyFont="1" applyFill="1" applyAlignment="1">
      <alignment horizontal="justify" vertical="center"/>
    </xf>
    <xf numFmtId="0" fontId="16" fillId="19" borderId="0" xfId="0" applyFont="1" applyFill="1" applyAlignment="1">
      <alignment vertical="center"/>
    </xf>
    <xf numFmtId="176" fontId="16" fillId="19" borderId="0" xfId="0" applyNumberFormat="1" applyFont="1" applyFill="1" applyAlignment="1">
      <alignment horizontal="right" vertical="center"/>
    </xf>
    <xf numFmtId="0" fontId="13" fillId="19" borderId="0" xfId="0" applyFont="1" applyFill="1" applyAlignment="1">
      <alignment horizontal="center" vertical="center"/>
    </xf>
    <xf numFmtId="176" fontId="13" fillId="19" borderId="0" xfId="0" applyNumberFormat="1" applyFont="1" applyFill="1" applyAlignment="1">
      <alignment horizontal="right" vertical="center"/>
    </xf>
    <xf numFmtId="0" fontId="9" fillId="19" borderId="0" xfId="0" applyFont="1" applyFill="1" applyAlignment="1">
      <alignment horizontal="right" vertical="center"/>
    </xf>
    <xf numFmtId="0" fontId="9" fillId="19" borderId="10" xfId="0" applyFont="1" applyFill="1" applyBorder="1" applyAlignment="1">
      <alignment horizontal="center" vertical="center" wrapText="1"/>
    </xf>
    <xf numFmtId="176" fontId="9" fillId="19" borderId="10" xfId="0" applyNumberFormat="1" applyFont="1" applyFill="1" applyBorder="1" applyAlignment="1">
      <alignment horizontal="center" vertical="center" wrapText="1"/>
    </xf>
    <xf numFmtId="178" fontId="9" fillId="0" borderId="10" xfId="17" applyNumberFormat="1" applyFont="1" applyBorder="1" applyAlignment="1">
      <alignment vertical="center"/>
      <protection/>
    </xf>
    <xf numFmtId="176" fontId="16" fillId="0" borderId="10" xfId="69" applyNumberFormat="1" applyFont="1" applyFill="1" applyBorder="1" applyAlignment="1">
      <alignment horizontal="right" vertical="center"/>
      <protection/>
    </xf>
    <xf numFmtId="10" fontId="9" fillId="19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left" vertical="center"/>
    </xf>
    <xf numFmtId="176" fontId="9" fillId="0" borderId="10" xfId="17" applyNumberFormat="1" applyFont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>
      <alignment vertical="center"/>
    </xf>
    <xf numFmtId="176" fontId="9" fillId="19" borderId="15" xfId="17" applyNumberFormat="1" applyFont="1" applyFill="1" applyBorder="1" applyAlignment="1" applyProtection="1">
      <alignment horizontal="right" vertical="center" wrapText="1"/>
      <protection/>
    </xf>
    <xf numFmtId="3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17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176" fontId="16" fillId="0" borderId="10" xfId="17" applyNumberFormat="1" applyFont="1" applyFill="1" applyBorder="1" applyAlignment="1" applyProtection="1">
      <alignment horizontal="right" vertical="center" wrapText="1"/>
      <protection/>
    </xf>
    <xf numFmtId="10" fontId="16" fillId="19" borderId="10" xfId="0" applyNumberFormat="1" applyFont="1" applyFill="1" applyBorder="1" applyAlignment="1">
      <alignment horizontal="right" vertical="center" wrapText="1"/>
    </xf>
    <xf numFmtId="0" fontId="11" fillId="19" borderId="9" xfId="0" applyFont="1" applyFill="1" applyBorder="1" applyAlignment="1">
      <alignment vertical="center"/>
    </xf>
    <xf numFmtId="0" fontId="0" fillId="19" borderId="9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6" fontId="9" fillId="19" borderId="10" xfId="17" applyNumberFormat="1" applyFont="1" applyFill="1" applyBorder="1" applyAlignment="1">
      <alignment horizontal="right" vertical="center" wrapText="1"/>
      <protection/>
    </xf>
    <xf numFmtId="10" fontId="14" fillId="0" borderId="10" xfId="0" applyNumberFormat="1" applyFont="1" applyBorder="1" applyAlignment="1">
      <alignment horizontal="right" vertical="center" wrapText="1"/>
    </xf>
    <xf numFmtId="3" fontId="9" fillId="0" borderId="15" xfId="0" applyNumberFormat="1" applyFont="1" applyFill="1" applyBorder="1" applyAlignment="1" applyProtection="1">
      <alignment vertical="center"/>
      <protection/>
    </xf>
    <xf numFmtId="176" fontId="9" fillId="0" borderId="15" xfId="17" applyNumberFormat="1" applyFont="1" applyFill="1" applyBorder="1" applyAlignment="1" applyProtection="1">
      <alignment horizontal="right" vertical="center" wrapText="1"/>
      <protection/>
    </xf>
    <xf numFmtId="178" fontId="16" fillId="0" borderId="10" xfId="17" applyNumberFormat="1" applyFont="1" applyBorder="1" applyAlignment="1">
      <alignment horizontal="center" vertical="center"/>
      <protection/>
    </xf>
    <xf numFmtId="10" fontId="22" fillId="0" borderId="10" xfId="0" applyNumberFormat="1" applyFont="1" applyBorder="1" applyAlignment="1">
      <alignment horizontal="right" vertical="center" wrapText="1"/>
    </xf>
    <xf numFmtId="0" fontId="1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6" fontId="16" fillId="19" borderId="9" xfId="17" applyNumberFormat="1" applyFont="1" applyFill="1" applyBorder="1" applyAlignment="1" applyProtection="1">
      <alignment horizontal="right" vertical="center" wrapText="1"/>
      <protection/>
    </xf>
    <xf numFmtId="176" fontId="11" fillId="19" borderId="10" xfId="17" applyNumberFormat="1" applyFont="1" applyFill="1" applyBorder="1">
      <alignment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3" fillId="0" borderId="0" xfId="17" applyFont="1" applyFill="1" applyAlignment="1">
      <alignment vertical="center"/>
      <protection/>
    </xf>
    <xf numFmtId="0" fontId="0" fillId="0" borderId="0" xfId="17">
      <alignment/>
      <protection/>
    </xf>
    <xf numFmtId="0" fontId="11" fillId="0" borderId="0" xfId="17" applyFont="1">
      <alignment/>
      <protection/>
    </xf>
    <xf numFmtId="0" fontId="0" fillId="0" borderId="0" xfId="17" applyFont="1">
      <alignment/>
      <protection/>
    </xf>
    <xf numFmtId="0" fontId="0" fillId="19" borderId="0" xfId="17" applyFont="1" applyFill="1">
      <alignment/>
      <protection/>
    </xf>
    <xf numFmtId="176" fontId="0" fillId="0" borderId="0" xfId="17" applyNumberFormat="1" applyFont="1">
      <alignment/>
      <protection/>
    </xf>
    <xf numFmtId="0" fontId="0" fillId="0" borderId="9" xfId="0" applyFill="1" applyBorder="1" applyAlignment="1">
      <alignment vertical="center"/>
    </xf>
    <xf numFmtId="0" fontId="12" fillId="0" borderId="0" xfId="17" applyFont="1" applyFill="1" applyAlignment="1">
      <alignment vertical="center"/>
      <protection/>
    </xf>
    <xf numFmtId="0" fontId="11" fillId="0" borderId="0" xfId="17" applyFont="1">
      <alignment/>
      <protection/>
    </xf>
    <xf numFmtId="0" fontId="11" fillId="19" borderId="0" xfId="17" applyFont="1" applyFill="1">
      <alignment/>
      <protection/>
    </xf>
    <xf numFmtId="176" fontId="11" fillId="0" borderId="0" xfId="17" applyNumberFormat="1" applyFont="1">
      <alignment/>
      <protection/>
    </xf>
    <xf numFmtId="0" fontId="13" fillId="0" borderId="0" xfId="17" applyFont="1" applyBorder="1" applyAlignment="1">
      <alignment horizontal="center" vertical="center"/>
      <protection/>
    </xf>
    <xf numFmtId="0" fontId="13" fillId="19" borderId="0" xfId="17" applyFont="1" applyFill="1" applyBorder="1" applyAlignment="1">
      <alignment horizontal="center" vertical="center"/>
      <protection/>
    </xf>
    <xf numFmtId="176" fontId="13" fillId="0" borderId="0" xfId="17" applyNumberFormat="1" applyFont="1" applyBorder="1" applyAlignment="1">
      <alignment horizontal="center" vertical="center"/>
      <protection/>
    </xf>
    <xf numFmtId="0" fontId="24" fillId="0" borderId="0" xfId="17" applyFont="1" applyAlignment="1">
      <alignment horizontal="center" vertical="center"/>
      <protection/>
    </xf>
    <xf numFmtId="176" fontId="9" fillId="0" borderId="0" xfId="17" applyNumberFormat="1" applyFont="1" applyFill="1" applyBorder="1" applyAlignment="1">
      <alignment horizontal="right" vertical="center" wrapText="1"/>
      <protection/>
    </xf>
    <xf numFmtId="176" fontId="9" fillId="0" borderId="10" xfId="17" applyNumberFormat="1" applyFont="1" applyFill="1" applyBorder="1" applyAlignment="1">
      <alignment horizontal="center" vertical="center" wrapText="1"/>
      <protection/>
    </xf>
    <xf numFmtId="41" fontId="16" fillId="11" borderId="10" xfId="49" applyFont="1" applyFill="1" applyBorder="1" applyAlignment="1">
      <alignment horizontal="center" vertical="center"/>
    </xf>
    <xf numFmtId="176" fontId="16" fillId="0" borderId="10" xfId="17" applyNumberFormat="1" applyFont="1" applyBorder="1" applyAlignment="1">
      <alignment horizontal="right" vertical="center"/>
      <protection/>
    </xf>
    <xf numFmtId="176" fontId="16" fillId="19" borderId="10" xfId="17" applyNumberFormat="1" applyFont="1" applyFill="1" applyBorder="1" applyAlignment="1">
      <alignment horizontal="right" vertical="center" wrapText="1"/>
      <protection/>
    </xf>
    <xf numFmtId="41" fontId="9" fillId="11" borderId="10" xfId="49" applyFont="1" applyFill="1" applyBorder="1" applyAlignment="1">
      <alignment horizontal="center" vertical="center"/>
    </xf>
    <xf numFmtId="176" fontId="9" fillId="19" borderId="10" xfId="17" applyNumberFormat="1" applyFont="1" applyFill="1" applyBorder="1" applyAlignment="1">
      <alignment horizontal="right" vertical="center"/>
      <protection/>
    </xf>
    <xf numFmtId="176" fontId="9" fillId="0" borderId="9" xfId="17" applyNumberFormat="1" applyFont="1" applyBorder="1" applyAlignment="1">
      <alignment horizontal="right" vertical="center"/>
      <protection/>
    </xf>
    <xf numFmtId="41" fontId="9" fillId="11" borderId="11" xfId="49" applyFont="1" applyFill="1" applyBorder="1" applyAlignment="1">
      <alignment horizontal="center" vertical="center"/>
    </xf>
    <xf numFmtId="176" fontId="0" fillId="0" borderId="10" xfId="17" applyNumberFormat="1" applyBorder="1">
      <alignment/>
      <protection/>
    </xf>
    <xf numFmtId="176" fontId="9" fillId="0" borderId="13" xfId="17" applyNumberFormat="1" applyFont="1" applyBorder="1" applyAlignment="1">
      <alignment horizontal="right" vertical="center"/>
      <protection/>
    </xf>
    <xf numFmtId="0" fontId="16" fillId="0" borderId="10" xfId="17" applyFont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right" vertical="center" wrapText="1"/>
      <protection/>
    </xf>
    <xf numFmtId="0" fontId="16" fillId="0" borderId="10" xfId="17" applyFont="1" applyBorder="1">
      <alignment/>
      <protection/>
    </xf>
    <xf numFmtId="0" fontId="9" fillId="0" borderId="10" xfId="17" applyFont="1" applyBorder="1">
      <alignment/>
      <protection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176" fontId="0" fillId="19" borderId="0" xfId="0" applyNumberFormat="1" applyFont="1" applyFill="1" applyAlignment="1">
      <alignment vertical="center"/>
    </xf>
    <xf numFmtId="0" fontId="12" fillId="19" borderId="0" xfId="0" applyFont="1" applyFill="1" applyBorder="1" applyAlignment="1">
      <alignment horizontal="justify" vertical="center"/>
    </xf>
    <xf numFmtId="176" fontId="16" fillId="19" borderId="0" xfId="0" applyNumberFormat="1" applyFont="1" applyFill="1" applyBorder="1" applyAlignment="1">
      <alignment vertical="center"/>
    </xf>
    <xf numFmtId="0" fontId="16" fillId="19" borderId="0" xfId="0" applyFont="1" applyFill="1" applyBorder="1" applyAlignment="1">
      <alignment vertical="center"/>
    </xf>
    <xf numFmtId="0" fontId="13" fillId="19" borderId="0" xfId="0" applyFont="1" applyFill="1" applyBorder="1" applyAlignment="1">
      <alignment horizontal="center" vertical="center"/>
    </xf>
    <xf numFmtId="176" fontId="13" fillId="19" borderId="0" xfId="0" applyNumberFormat="1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right" vertical="center"/>
    </xf>
    <xf numFmtId="176" fontId="9" fillId="19" borderId="0" xfId="0" applyNumberFormat="1" applyFont="1" applyFill="1" applyBorder="1" applyAlignment="1">
      <alignment horizontal="right" vertical="center"/>
    </xf>
    <xf numFmtId="0" fontId="9" fillId="19" borderId="13" xfId="15" applyFont="1" applyFill="1" applyBorder="1" applyAlignment="1">
      <alignment vertical="center"/>
      <protection/>
    </xf>
    <xf numFmtId="176" fontId="9" fillId="19" borderId="13" xfId="16" applyNumberFormat="1" applyFont="1" applyFill="1" applyBorder="1" applyAlignment="1">
      <alignment horizontal="right" vertical="center" wrapText="1"/>
      <protection/>
    </xf>
    <xf numFmtId="10" fontId="9" fillId="19" borderId="13" xfId="0" applyNumberFormat="1" applyFont="1" applyFill="1" applyBorder="1" applyAlignment="1">
      <alignment horizontal="right" vertical="center" wrapText="1"/>
    </xf>
    <xf numFmtId="0" fontId="9" fillId="19" borderId="10" xfId="15" applyFont="1" applyFill="1" applyBorder="1" applyAlignment="1">
      <alignment vertical="center"/>
      <protection/>
    </xf>
    <xf numFmtId="176" fontId="9" fillId="19" borderId="10" xfId="16" applyNumberFormat="1" applyFont="1" applyFill="1" applyBorder="1" applyAlignment="1">
      <alignment horizontal="right" vertical="center" wrapText="1"/>
      <protection/>
    </xf>
    <xf numFmtId="0" fontId="11" fillId="19" borderId="0" xfId="0" applyFont="1" applyFill="1" applyBorder="1" applyAlignment="1">
      <alignment vertical="center"/>
    </xf>
    <xf numFmtId="0" fontId="0" fillId="19" borderId="13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0" fontId="16" fillId="19" borderId="10" xfId="0" applyNumberFormat="1" applyFont="1" applyFill="1" applyBorder="1" applyAlignment="1">
      <alignment horizontal="center" vertical="center"/>
    </xf>
    <xf numFmtId="176" fontId="16" fillId="19" borderId="10" xfId="16" applyNumberFormat="1" applyFont="1" applyFill="1" applyBorder="1" applyAlignment="1">
      <alignment horizontal="right" vertical="center" wrapText="1"/>
      <protection/>
    </xf>
    <xf numFmtId="0" fontId="9" fillId="19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0" xfId="17" applyFont="1" applyBorder="1" applyAlignment="1">
      <alignment vertical="center"/>
      <protection/>
    </xf>
    <xf numFmtId="176" fontId="9" fillId="0" borderId="10" xfId="17" applyNumberFormat="1" applyFont="1" applyBorder="1" applyAlignment="1">
      <alignment horizontal="right" vertical="center" wrapText="1"/>
      <protection/>
    </xf>
    <xf numFmtId="177" fontId="9" fillId="19" borderId="10" xfId="17" applyNumberFormat="1" applyFont="1" applyFill="1" applyBorder="1" applyAlignment="1">
      <alignment horizontal="right" vertical="center" wrapText="1"/>
      <protection/>
    </xf>
    <xf numFmtId="0" fontId="9" fillId="0" borderId="10" xfId="15" applyFont="1" applyFill="1" applyBorder="1" applyAlignment="1">
      <alignment vertical="center"/>
      <protection/>
    </xf>
    <xf numFmtId="176" fontId="9" fillId="0" borderId="10" xfId="16" applyNumberFormat="1" applyFont="1" applyFill="1" applyBorder="1" applyAlignment="1">
      <alignment horizontal="right" vertical="center" wrapText="1"/>
      <protection/>
    </xf>
    <xf numFmtId="176" fontId="9" fillId="19" borderId="10" xfId="22" applyNumberFormat="1" applyFont="1" applyFill="1" applyBorder="1" applyAlignment="1">
      <alignment horizontal="right" vertical="center" wrapText="1"/>
      <protection/>
    </xf>
    <xf numFmtId="49" fontId="9" fillId="0" borderId="10" xfId="15" applyNumberFormat="1" applyFont="1" applyFill="1" applyBorder="1" applyAlignment="1">
      <alignment horizontal="left" vertical="center"/>
      <protection/>
    </xf>
    <xf numFmtId="0" fontId="16" fillId="19" borderId="10" xfId="17" applyFont="1" applyFill="1" applyBorder="1" applyAlignment="1">
      <alignment horizontal="center" vertical="center"/>
      <protection/>
    </xf>
    <xf numFmtId="177" fontId="16" fillId="19" borderId="10" xfId="17" applyNumberFormat="1" applyFont="1" applyFill="1" applyBorder="1" applyAlignment="1">
      <alignment horizontal="right" vertical="center" wrapText="1"/>
      <protection/>
    </xf>
    <xf numFmtId="49" fontId="16" fillId="0" borderId="10" xfId="15" applyNumberFormat="1" applyFont="1" applyFill="1" applyBorder="1" applyAlignment="1">
      <alignment horizontal="left" vertical="center"/>
      <protection/>
    </xf>
    <xf numFmtId="176" fontId="16" fillId="0" borderId="10" xfId="17" applyNumberFormat="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76" fontId="16" fillId="0" borderId="10" xfId="17" applyNumberFormat="1" applyFont="1" applyFill="1" applyBorder="1" applyAlignment="1" applyProtection="1">
      <alignment horizontal="left" vertical="center"/>
      <protection/>
    </xf>
    <xf numFmtId="0" fontId="16" fillId="0" borderId="10" xfId="17" applyNumberFormat="1" applyFont="1" applyFill="1" applyBorder="1" applyAlignment="1" applyProtection="1">
      <alignment horizontal="left" vertical="center"/>
      <protection/>
    </xf>
    <xf numFmtId="176" fontId="9" fillId="0" borderId="10" xfId="21" applyNumberFormat="1" applyFont="1" applyFill="1" applyBorder="1" applyAlignment="1" applyProtection="1">
      <alignment vertical="center"/>
      <protection/>
    </xf>
    <xf numFmtId="0" fontId="16" fillId="0" borderId="10" xfId="15" applyFont="1" applyFill="1" applyBorder="1" applyAlignment="1">
      <alignment horizontal="center" vertical="center"/>
      <protection/>
    </xf>
  </cellXfs>
  <cellStyles count="59">
    <cellStyle name="Normal" xfId="0"/>
    <cellStyle name="常规_200704(第一稿）" xfId="15"/>
    <cellStyle name="常规_Sheet1" xfId="16"/>
    <cellStyle name="常规_2014年全省及省级财政收支执行及2015年预算草案表" xfId="17"/>
    <cellStyle name="常规_社保基金预算报人大建议表样" xfId="18"/>
    <cellStyle name="常规_2015广元市朝天区国有资本经营预算" xfId="19"/>
    <cellStyle name="常规_国有资本经营预算表样" xfId="20"/>
    <cellStyle name="常规_录入表" xfId="21"/>
    <cellStyle name="常规_(陈诚修改稿)2006年全省及省级财政决算及07年预算执行情况表(A4 留底自用)" xfId="22"/>
    <cellStyle name="40% - 强调文字颜色 6" xfId="23"/>
    <cellStyle name="20% - 强调文字颜色 6" xfId="24"/>
    <cellStyle name="强调文字颜色 6" xfId="25"/>
    <cellStyle name="40% - 强调文字颜色 5" xfId="26"/>
    <cellStyle name="20% - 强调文字颜色 5" xfId="27"/>
    <cellStyle name="常规_2001年预算：预算收入及财力（12月21日上午定案表）" xfId="28"/>
    <cellStyle name="强调文字颜色 5" xfId="29"/>
    <cellStyle name="40% - 强调文字颜色 4" xfId="30"/>
    <cellStyle name="标题 3" xfId="31"/>
    <cellStyle name="解释性文本" xfId="32"/>
    <cellStyle name="汇总" xfId="33"/>
    <cellStyle name="Percent" xfId="34"/>
    <cellStyle name="Comma" xfId="35"/>
    <cellStyle name="标题 2" xfId="36"/>
    <cellStyle name="Currency [0]" xfId="37"/>
    <cellStyle name="60% - 强调文字颜色 4" xfId="38"/>
    <cellStyle name="警告文本" xfId="39"/>
    <cellStyle name="20% - 强调文字颜色 2" xfId="40"/>
    <cellStyle name="60% - 强调文字颜色 5" xfId="41"/>
    <cellStyle name="标题 1" xfId="42"/>
    <cellStyle name="Hyperlink" xfId="43"/>
    <cellStyle name="20% - 强调文字颜色 3" xfId="44"/>
    <cellStyle name="Currency" xfId="45"/>
    <cellStyle name="20% - 强调文字颜色 4" xfId="46"/>
    <cellStyle name="计算" xfId="47"/>
    <cellStyle name="Followed Hyperlink" xfId="48"/>
    <cellStyle name="Comma [0]" xfId="49"/>
    <cellStyle name="强调文字颜色 4" xfId="50"/>
    <cellStyle name="40% - 强调文字颜色 3" xfId="51"/>
    <cellStyle name="60% - 强调文字颜色 6" xfId="52"/>
    <cellStyle name="输入" xfId="53"/>
    <cellStyle name="输出" xfId="54"/>
    <cellStyle name="检查单元格" xfId="55"/>
    <cellStyle name="链接单元格" xfId="56"/>
    <cellStyle name="60% - 强调文字颜色 1" xfId="57"/>
    <cellStyle name="60% - 强调文字颜色 3" xfId="58"/>
    <cellStyle name="注释" xfId="59"/>
    <cellStyle name="标题" xfId="60"/>
    <cellStyle name="好" xfId="61"/>
    <cellStyle name="标题 4" xfId="62"/>
    <cellStyle name="强调文字颜色 1" xfId="63"/>
    <cellStyle name="适中" xfId="64"/>
    <cellStyle name="20% - 强调文字颜色 1" xfId="65"/>
    <cellStyle name="差" xfId="66"/>
    <cellStyle name="强调文字颜色 2" xfId="67"/>
    <cellStyle name="40% - 强调文字颜色 1" xfId="68"/>
    <cellStyle name="常规 2" xfId="69"/>
    <cellStyle name="60% - 强调文字颜色 2" xfId="70"/>
    <cellStyle name="40% - 强调文字颜色 2" xfId="71"/>
    <cellStyle name="强调文字颜色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Zeros="0" zoomScaleSheetLayoutView="100" workbookViewId="0" topLeftCell="A51">
      <selection activeCell="L60" sqref="L60"/>
    </sheetView>
  </sheetViews>
  <sheetFormatPr defaultColWidth="9.00390625" defaultRowHeight="14.25"/>
  <cols>
    <col min="1" max="1" width="41.00390625" style="0" customWidth="1"/>
    <col min="2" max="2" width="11.125" style="0" customWidth="1"/>
    <col min="3" max="3" width="12.625" style="264" customWidth="1"/>
    <col min="4" max="4" width="13.625" style="0" customWidth="1"/>
    <col min="5" max="5" width="7.625" style="0" customWidth="1"/>
  </cols>
  <sheetData>
    <row r="1" spans="1:5" ht="19.5" customHeight="1">
      <c r="A1" s="265" t="s">
        <v>0</v>
      </c>
      <c r="B1" s="266"/>
      <c r="C1" s="266"/>
      <c r="D1" s="266"/>
      <c r="E1" s="52"/>
    </row>
    <row r="2" spans="1:5" ht="25.5">
      <c r="A2" s="95" t="s">
        <v>1</v>
      </c>
      <c r="B2" s="95"/>
      <c r="C2" s="267"/>
      <c r="D2" s="95"/>
      <c r="E2" s="95"/>
    </row>
    <row r="3" spans="1:5" ht="19.5" customHeight="1">
      <c r="A3" s="186" t="s">
        <v>2</v>
      </c>
      <c r="B3" s="186"/>
      <c r="C3" s="268"/>
      <c r="D3" s="186"/>
      <c r="E3" s="186"/>
    </row>
    <row r="4" spans="1:5" ht="42" customHeight="1">
      <c r="A4" s="62" t="s">
        <v>3</v>
      </c>
      <c r="B4" s="62" t="s">
        <v>4</v>
      </c>
      <c r="C4" s="60" t="s">
        <v>5</v>
      </c>
      <c r="D4" s="62" t="s">
        <v>6</v>
      </c>
      <c r="E4" s="62" t="s">
        <v>7</v>
      </c>
    </row>
    <row r="5" spans="1:5" s="262" customFormat="1" ht="24.75" customHeight="1">
      <c r="A5" s="269" t="s">
        <v>8</v>
      </c>
      <c r="B5" s="270">
        <f>SUM(B6:B22)</f>
        <v>16823</v>
      </c>
      <c r="C5" s="271">
        <f>SUM(C6:C22)</f>
        <v>16816</v>
      </c>
      <c r="D5" s="191">
        <f>(C5-B5)/B5</f>
        <v>-0.0004160970100457707</v>
      </c>
      <c r="E5" s="280"/>
    </row>
    <row r="6" spans="1:5" ht="24.75" customHeight="1">
      <c r="A6" s="272" t="s">
        <v>9</v>
      </c>
      <c r="B6" s="273">
        <v>6737</v>
      </c>
      <c r="C6" s="190">
        <v>6934</v>
      </c>
      <c r="D6" s="191">
        <f aca="true" t="shared" si="0" ref="D6:D37">(C6-B6)/B6</f>
        <v>0.029241502152293306</v>
      </c>
      <c r="E6" s="202"/>
    </row>
    <row r="7" spans="1:5" ht="24.75" customHeight="1">
      <c r="A7" s="272" t="s">
        <v>10</v>
      </c>
      <c r="B7" s="273"/>
      <c r="C7" s="190"/>
      <c r="D7" s="191"/>
      <c r="E7" s="202"/>
    </row>
    <row r="8" spans="1:5" ht="24.75" customHeight="1">
      <c r="A8" s="272" t="s">
        <v>11</v>
      </c>
      <c r="B8" s="273">
        <v>4340</v>
      </c>
      <c r="C8" s="190">
        <v>4040</v>
      </c>
      <c r="D8" s="191">
        <f t="shared" si="0"/>
        <v>-0.06912442396313365</v>
      </c>
      <c r="E8" s="202"/>
    </row>
    <row r="9" spans="1:5" ht="24.75" customHeight="1">
      <c r="A9" s="272" t="s">
        <v>12</v>
      </c>
      <c r="B9" s="273"/>
      <c r="C9" s="190"/>
      <c r="D9" s="191"/>
      <c r="E9" s="202"/>
    </row>
    <row r="10" spans="1:5" ht="24.75" customHeight="1">
      <c r="A10" s="272" t="s">
        <v>13</v>
      </c>
      <c r="B10" s="273">
        <v>230</v>
      </c>
      <c r="C10" s="190">
        <v>318</v>
      </c>
      <c r="D10" s="191">
        <f t="shared" si="0"/>
        <v>0.3826086956521739</v>
      </c>
      <c r="E10" s="202"/>
    </row>
    <row r="11" spans="1:5" ht="24.75" customHeight="1">
      <c r="A11" s="272" t="s">
        <v>14</v>
      </c>
      <c r="B11" s="273">
        <v>554</v>
      </c>
      <c r="C11" s="190">
        <v>577</v>
      </c>
      <c r="D11" s="191">
        <f t="shared" si="0"/>
        <v>0.04151624548736462</v>
      </c>
      <c r="E11" s="202"/>
    </row>
    <row r="12" spans="1:5" ht="24.75" customHeight="1">
      <c r="A12" s="272" t="s">
        <v>15</v>
      </c>
      <c r="B12" s="273">
        <v>983</v>
      </c>
      <c r="C12" s="190">
        <v>1043</v>
      </c>
      <c r="D12" s="191">
        <f t="shared" si="0"/>
        <v>0.061037639877924724</v>
      </c>
      <c r="E12" s="202"/>
    </row>
    <row r="13" spans="1:5" ht="24.75" customHeight="1">
      <c r="A13" s="272" t="s">
        <v>16</v>
      </c>
      <c r="B13" s="273">
        <v>223</v>
      </c>
      <c r="C13" s="190">
        <v>283</v>
      </c>
      <c r="D13" s="191">
        <f t="shared" si="0"/>
        <v>0.26905829596412556</v>
      </c>
      <c r="E13" s="202"/>
    </row>
    <row r="14" spans="1:5" ht="24.75" customHeight="1">
      <c r="A14" s="272" t="s">
        <v>17</v>
      </c>
      <c r="B14" s="273">
        <v>265</v>
      </c>
      <c r="C14" s="190">
        <v>165</v>
      </c>
      <c r="D14" s="191">
        <f t="shared" si="0"/>
        <v>-0.37735849056603776</v>
      </c>
      <c r="E14" s="202"/>
    </row>
    <row r="15" spans="1:5" ht="24.75" customHeight="1">
      <c r="A15" s="272" t="s">
        <v>18</v>
      </c>
      <c r="B15" s="273">
        <v>149</v>
      </c>
      <c r="C15" s="190">
        <v>182</v>
      </c>
      <c r="D15" s="191">
        <f t="shared" si="0"/>
        <v>0.2214765100671141</v>
      </c>
      <c r="E15" s="202"/>
    </row>
    <row r="16" spans="1:5" ht="24.75" customHeight="1">
      <c r="A16" s="272" t="s">
        <v>19</v>
      </c>
      <c r="B16" s="273">
        <v>912</v>
      </c>
      <c r="C16" s="190">
        <v>814</v>
      </c>
      <c r="D16" s="191">
        <f t="shared" si="0"/>
        <v>-0.1074561403508772</v>
      </c>
      <c r="E16" s="202"/>
    </row>
    <row r="17" spans="1:5" ht="24.75" customHeight="1">
      <c r="A17" s="272" t="s">
        <v>20</v>
      </c>
      <c r="B17" s="273">
        <v>223</v>
      </c>
      <c r="C17" s="190">
        <v>227</v>
      </c>
      <c r="D17" s="191">
        <f t="shared" si="0"/>
        <v>0.017937219730941704</v>
      </c>
      <c r="E17" s="202"/>
    </row>
    <row r="18" spans="1:5" ht="24.75" customHeight="1">
      <c r="A18" s="272" t="s">
        <v>21</v>
      </c>
      <c r="B18" s="273">
        <v>1468</v>
      </c>
      <c r="C18" s="190">
        <v>1548</v>
      </c>
      <c r="D18" s="191">
        <f t="shared" si="0"/>
        <v>0.05449591280653951</v>
      </c>
      <c r="E18" s="202"/>
    </row>
    <row r="19" spans="1:5" ht="24.75" customHeight="1">
      <c r="A19" s="272" t="s">
        <v>22</v>
      </c>
      <c r="B19" s="273">
        <v>634</v>
      </c>
      <c r="C19" s="190">
        <v>586</v>
      </c>
      <c r="D19" s="191">
        <f t="shared" si="0"/>
        <v>-0.07570977917981073</v>
      </c>
      <c r="E19" s="202"/>
    </row>
    <row r="20" spans="1:5" ht="24.75" customHeight="1">
      <c r="A20" s="272" t="s">
        <v>23</v>
      </c>
      <c r="B20" s="273"/>
      <c r="C20" s="190"/>
      <c r="D20" s="191"/>
      <c r="E20" s="202"/>
    </row>
    <row r="21" spans="1:5" ht="24.75" customHeight="1">
      <c r="A21" s="272" t="s">
        <v>24</v>
      </c>
      <c r="B21" s="273">
        <v>105</v>
      </c>
      <c r="C21" s="271">
        <v>99</v>
      </c>
      <c r="D21" s="191">
        <f t="shared" si="0"/>
        <v>-0.05714285714285714</v>
      </c>
      <c r="E21" s="202"/>
    </row>
    <row r="22" spans="1:5" ht="24.75" customHeight="1">
      <c r="A22" s="272" t="s">
        <v>25</v>
      </c>
      <c r="B22" s="273"/>
      <c r="C22" s="190"/>
      <c r="D22" s="191"/>
      <c r="E22" s="202"/>
    </row>
    <row r="23" spans="1:5" ht="24.75" customHeight="1">
      <c r="A23" s="269" t="s">
        <v>26</v>
      </c>
      <c r="B23" s="270">
        <f>SUM(B24:B30)</f>
        <v>9550</v>
      </c>
      <c r="C23" s="271">
        <f>SUM(C24:C30)</f>
        <v>9992</v>
      </c>
      <c r="D23" s="191">
        <f t="shared" si="0"/>
        <v>0.04628272251308901</v>
      </c>
      <c r="E23" s="202"/>
    </row>
    <row r="24" spans="1:5" ht="24.75" customHeight="1">
      <c r="A24" s="272" t="s">
        <v>27</v>
      </c>
      <c r="B24" s="273">
        <v>1692</v>
      </c>
      <c r="C24" s="271">
        <v>1637</v>
      </c>
      <c r="D24" s="191">
        <f t="shared" si="0"/>
        <v>-0.03250591016548463</v>
      </c>
      <c r="E24" s="202"/>
    </row>
    <row r="25" spans="1:5" ht="24.75" customHeight="1">
      <c r="A25" s="272" t="s">
        <v>28</v>
      </c>
      <c r="B25" s="273">
        <v>1100</v>
      </c>
      <c r="C25" s="274">
        <v>1315</v>
      </c>
      <c r="D25" s="191">
        <f t="shared" si="0"/>
        <v>0.19545454545454546</v>
      </c>
      <c r="E25" s="202"/>
    </row>
    <row r="26" spans="1:5" ht="24.75" customHeight="1">
      <c r="A26" s="272" t="s">
        <v>29</v>
      </c>
      <c r="B26" s="273">
        <v>1800</v>
      </c>
      <c r="C26" s="274">
        <v>1352</v>
      </c>
      <c r="D26" s="191">
        <f t="shared" si="0"/>
        <v>-0.24888888888888888</v>
      </c>
      <c r="E26" s="202"/>
    </row>
    <row r="27" spans="1:5" s="185" customFormat="1" ht="24.75" customHeight="1">
      <c r="A27" s="272" t="s">
        <v>30</v>
      </c>
      <c r="B27" s="273"/>
      <c r="C27" s="274"/>
      <c r="D27" s="191"/>
      <c r="E27" s="281"/>
    </row>
    <row r="28" spans="1:5" ht="24.75" customHeight="1">
      <c r="A28" s="275" t="s">
        <v>31</v>
      </c>
      <c r="B28" s="273">
        <v>3800</v>
      </c>
      <c r="C28" s="274">
        <v>4220</v>
      </c>
      <c r="D28" s="191">
        <f t="shared" si="0"/>
        <v>0.11052631578947368</v>
      </c>
      <c r="E28" s="202"/>
    </row>
    <row r="29" spans="1:5" ht="24.75" customHeight="1">
      <c r="A29" s="272" t="s">
        <v>32</v>
      </c>
      <c r="B29" s="273">
        <v>458</v>
      </c>
      <c r="C29" s="274">
        <v>458</v>
      </c>
      <c r="D29" s="191">
        <f t="shared" si="0"/>
        <v>0</v>
      </c>
      <c r="E29" s="202"/>
    </row>
    <row r="30" spans="1:5" ht="24.75" customHeight="1">
      <c r="A30" s="272" t="s">
        <v>33</v>
      </c>
      <c r="B30" s="273">
        <v>700</v>
      </c>
      <c r="C30" s="274">
        <v>1010</v>
      </c>
      <c r="D30" s="191">
        <f t="shared" si="0"/>
        <v>0.44285714285714284</v>
      </c>
      <c r="E30" s="202"/>
    </row>
    <row r="31" spans="1:5" s="52" customFormat="1" ht="24.75" customHeight="1">
      <c r="A31" s="276" t="s">
        <v>34</v>
      </c>
      <c r="B31" s="277">
        <f>B5+B23</f>
        <v>26373</v>
      </c>
      <c r="C31" s="277">
        <f>C23+C5</f>
        <v>26808</v>
      </c>
      <c r="D31" s="195">
        <f t="shared" si="0"/>
        <v>0.016494141735866226</v>
      </c>
      <c r="E31" s="205"/>
    </row>
    <row r="32" spans="1:5" s="52" customFormat="1" ht="24.75" customHeight="1">
      <c r="A32" s="278" t="s">
        <v>35</v>
      </c>
      <c r="B32" s="279">
        <f>B33+B39+B79</f>
        <v>162516</v>
      </c>
      <c r="C32" s="279">
        <f>C33+C39+C79</f>
        <v>180374</v>
      </c>
      <c r="D32" s="195">
        <f t="shared" si="0"/>
        <v>0.10988456521204067</v>
      </c>
      <c r="E32" s="205"/>
    </row>
    <row r="33" spans="1:5" s="52" customFormat="1" ht="24.75" customHeight="1">
      <c r="A33" s="278" t="s">
        <v>36</v>
      </c>
      <c r="B33" s="279">
        <f>SUM(B34:B38)</f>
        <v>2587</v>
      </c>
      <c r="C33" s="279">
        <f>SUM(C34:C38)</f>
        <v>2587</v>
      </c>
      <c r="D33" s="195">
        <f t="shared" si="0"/>
        <v>0</v>
      </c>
      <c r="E33" s="205"/>
    </row>
    <row r="34" spans="1:5" ht="24.75" customHeight="1">
      <c r="A34" s="275" t="s">
        <v>37</v>
      </c>
      <c r="B34" s="270">
        <v>2098</v>
      </c>
      <c r="C34" s="270">
        <v>2098</v>
      </c>
      <c r="D34" s="191">
        <f t="shared" si="0"/>
        <v>0</v>
      </c>
      <c r="E34" s="202"/>
    </row>
    <row r="35" spans="1:5" s="263" customFormat="1" ht="24.75" customHeight="1">
      <c r="A35" s="275" t="s">
        <v>38</v>
      </c>
      <c r="B35" s="270">
        <v>183</v>
      </c>
      <c r="C35" s="270">
        <v>183</v>
      </c>
      <c r="D35" s="191">
        <f t="shared" si="0"/>
        <v>0</v>
      </c>
      <c r="E35" s="282"/>
    </row>
    <row r="36" spans="1:5" ht="24.75" customHeight="1">
      <c r="A36" s="275" t="s">
        <v>39</v>
      </c>
      <c r="B36" s="270">
        <v>875</v>
      </c>
      <c r="C36" s="270">
        <v>875</v>
      </c>
      <c r="D36" s="191">
        <f t="shared" si="0"/>
        <v>0</v>
      </c>
      <c r="E36" s="202"/>
    </row>
    <row r="37" spans="1:5" ht="24.75" customHeight="1">
      <c r="A37" s="275" t="s">
        <v>40</v>
      </c>
      <c r="B37" s="270">
        <v>-313</v>
      </c>
      <c r="C37" s="270">
        <v>-313</v>
      </c>
      <c r="D37" s="191">
        <f t="shared" si="0"/>
        <v>0</v>
      </c>
      <c r="E37" s="202"/>
    </row>
    <row r="38" spans="1:5" ht="24.75" customHeight="1">
      <c r="A38" s="275" t="s">
        <v>41</v>
      </c>
      <c r="B38" s="270">
        <v>-256</v>
      </c>
      <c r="C38" s="270">
        <v>-256</v>
      </c>
      <c r="D38" s="191">
        <f aca="true" t="shared" si="1" ref="D38:D69">(C38-B38)/B38</f>
        <v>0</v>
      </c>
      <c r="E38" s="202"/>
    </row>
    <row r="39" spans="1:5" s="52" customFormat="1" ht="24.75" customHeight="1">
      <c r="A39" s="278" t="s">
        <v>42</v>
      </c>
      <c r="B39" s="279">
        <f>SUM(B40:B78)</f>
        <v>149697</v>
      </c>
      <c r="C39" s="279">
        <f>SUM(C40:C78)</f>
        <v>138179</v>
      </c>
      <c r="D39" s="195">
        <f t="shared" si="1"/>
        <v>-0.0769420896878361</v>
      </c>
      <c r="E39" s="205"/>
    </row>
    <row r="40" spans="1:5" ht="24.75" customHeight="1">
      <c r="A40" s="275" t="s">
        <v>43</v>
      </c>
      <c r="B40" s="270"/>
      <c r="C40" s="270"/>
      <c r="D40" s="191"/>
      <c r="E40" s="202"/>
    </row>
    <row r="41" spans="1:5" ht="24.75" customHeight="1">
      <c r="A41" s="275" t="s">
        <v>44</v>
      </c>
      <c r="B41" s="270">
        <v>42755</v>
      </c>
      <c r="C41" s="270">
        <v>42755</v>
      </c>
      <c r="D41" s="191">
        <f t="shared" si="1"/>
        <v>0</v>
      </c>
      <c r="E41" s="202"/>
    </row>
    <row r="42" spans="1:5" ht="24.75" customHeight="1">
      <c r="A42" s="275" t="s">
        <v>45</v>
      </c>
      <c r="B42" s="270">
        <v>1568</v>
      </c>
      <c r="C42" s="270">
        <v>1568</v>
      </c>
      <c r="D42" s="191">
        <f t="shared" si="1"/>
        <v>0</v>
      </c>
      <c r="E42" s="202"/>
    </row>
    <row r="43" spans="1:5" ht="24.75" customHeight="1">
      <c r="A43" s="275" t="s">
        <v>46</v>
      </c>
      <c r="B43" s="270">
        <v>15699</v>
      </c>
      <c r="C43" s="270">
        <v>15699</v>
      </c>
      <c r="D43" s="191">
        <f t="shared" si="1"/>
        <v>0</v>
      </c>
      <c r="E43" s="202"/>
    </row>
    <row r="44" spans="1:5" ht="24.75" customHeight="1">
      <c r="A44" s="275" t="s">
        <v>47</v>
      </c>
      <c r="B44" s="270">
        <v>1445</v>
      </c>
      <c r="C44" s="270">
        <v>4490</v>
      </c>
      <c r="D44" s="191">
        <f t="shared" si="1"/>
        <v>2.1072664359861593</v>
      </c>
      <c r="E44" s="202"/>
    </row>
    <row r="45" spans="1:5" ht="24.75" customHeight="1">
      <c r="A45" s="275" t="s">
        <v>48</v>
      </c>
      <c r="B45" s="270"/>
      <c r="C45" s="270"/>
      <c r="D45" s="191"/>
      <c r="E45" s="202"/>
    </row>
    <row r="46" spans="1:5" ht="24.75" customHeight="1">
      <c r="A46" s="275" t="s">
        <v>49</v>
      </c>
      <c r="B46" s="270"/>
      <c r="C46" s="270"/>
      <c r="D46" s="191"/>
      <c r="E46" s="202"/>
    </row>
    <row r="47" spans="1:5" ht="24.75" customHeight="1">
      <c r="A47" s="275" t="s">
        <v>50</v>
      </c>
      <c r="B47" s="270"/>
      <c r="C47" s="270"/>
      <c r="D47" s="191"/>
      <c r="E47" s="202"/>
    </row>
    <row r="48" spans="1:5" ht="24.75" customHeight="1">
      <c r="A48" s="275" t="s">
        <v>51</v>
      </c>
      <c r="B48" s="270"/>
      <c r="C48" s="270"/>
      <c r="D48" s="191"/>
      <c r="E48" s="202"/>
    </row>
    <row r="49" spans="1:5" ht="24.75" customHeight="1">
      <c r="A49" s="275" t="s">
        <v>52</v>
      </c>
      <c r="B49" s="270"/>
      <c r="C49" s="270"/>
      <c r="D49" s="191"/>
      <c r="E49" s="202"/>
    </row>
    <row r="50" spans="1:5" ht="24.75" customHeight="1">
      <c r="A50" s="275" t="s">
        <v>53</v>
      </c>
      <c r="B50" s="270">
        <v>4208</v>
      </c>
      <c r="C50" s="270"/>
      <c r="D50" s="191">
        <f t="shared" si="1"/>
        <v>-1</v>
      </c>
      <c r="E50" s="202"/>
    </row>
    <row r="51" spans="1:5" ht="24.75" customHeight="1">
      <c r="A51" s="275" t="s">
        <v>54</v>
      </c>
      <c r="B51" s="270"/>
      <c r="C51" s="270"/>
      <c r="D51" s="191"/>
      <c r="E51" s="202"/>
    </row>
    <row r="52" spans="1:5" ht="24.75" customHeight="1">
      <c r="A52" s="275" t="s">
        <v>55</v>
      </c>
      <c r="B52" s="270">
        <v>1742</v>
      </c>
      <c r="C52" s="270"/>
      <c r="D52" s="191">
        <f t="shared" si="1"/>
        <v>-1</v>
      </c>
      <c r="E52" s="202"/>
    </row>
    <row r="53" spans="1:5" ht="24.75" customHeight="1">
      <c r="A53" s="275" t="s">
        <v>56</v>
      </c>
      <c r="B53" s="270"/>
      <c r="C53" s="270">
        <v>140</v>
      </c>
      <c r="D53" s="191"/>
      <c r="E53" s="202"/>
    </row>
    <row r="54" spans="1:5" s="185" customFormat="1" ht="24.75" customHeight="1">
      <c r="A54" s="275" t="s">
        <v>57</v>
      </c>
      <c r="B54" s="270">
        <v>740</v>
      </c>
      <c r="C54" s="270">
        <v>700</v>
      </c>
      <c r="D54" s="191">
        <f t="shared" si="1"/>
        <v>-0.05405405405405406</v>
      </c>
      <c r="E54" s="281"/>
    </row>
    <row r="55" spans="1:5" ht="24.75" customHeight="1">
      <c r="A55" s="275" t="s">
        <v>58</v>
      </c>
      <c r="B55" s="270">
        <v>7677</v>
      </c>
      <c r="C55" s="270">
        <v>7993</v>
      </c>
      <c r="D55" s="191">
        <f t="shared" si="1"/>
        <v>0.041161912205288524</v>
      </c>
      <c r="E55" s="206"/>
    </row>
    <row r="56" spans="1:5" ht="24.75" customHeight="1">
      <c r="A56" s="275" t="s">
        <v>59</v>
      </c>
      <c r="B56" s="270">
        <v>8929</v>
      </c>
      <c r="C56" s="270">
        <v>8929</v>
      </c>
      <c r="D56" s="191">
        <f t="shared" si="1"/>
        <v>0</v>
      </c>
      <c r="E56" s="206"/>
    </row>
    <row r="57" spans="1:5" ht="24.75" customHeight="1">
      <c r="A57" s="275" t="s">
        <v>60</v>
      </c>
      <c r="B57" s="270"/>
      <c r="C57" s="270"/>
      <c r="D57" s="191"/>
      <c r="E57" s="206"/>
    </row>
    <row r="58" spans="1:5" ht="24.75" customHeight="1">
      <c r="A58" s="275" t="s">
        <v>61</v>
      </c>
      <c r="B58" s="270"/>
      <c r="C58" s="270"/>
      <c r="D58" s="191"/>
      <c r="E58" s="206"/>
    </row>
    <row r="59" spans="1:5" ht="24.75" customHeight="1">
      <c r="A59" s="275" t="s">
        <v>62</v>
      </c>
      <c r="B59" s="270"/>
      <c r="C59" s="270"/>
      <c r="D59" s="191"/>
      <c r="E59" s="206"/>
    </row>
    <row r="60" spans="1:5" ht="24.75" customHeight="1">
      <c r="A60" s="275" t="s">
        <v>63</v>
      </c>
      <c r="B60" s="270">
        <v>834</v>
      </c>
      <c r="C60" s="270">
        <v>1230</v>
      </c>
      <c r="D60" s="191">
        <f t="shared" si="1"/>
        <v>0.4748201438848921</v>
      </c>
      <c r="E60" s="206"/>
    </row>
    <row r="61" spans="1:5" ht="24.75" customHeight="1">
      <c r="A61" s="275" t="s">
        <v>64</v>
      </c>
      <c r="B61" s="270">
        <v>3940</v>
      </c>
      <c r="C61" s="270">
        <v>4367</v>
      </c>
      <c r="D61" s="191">
        <f t="shared" si="1"/>
        <v>0.1083756345177665</v>
      </c>
      <c r="E61" s="206"/>
    </row>
    <row r="62" spans="1:5" ht="24.75" customHeight="1">
      <c r="A62" s="275" t="s">
        <v>65</v>
      </c>
      <c r="B62" s="270"/>
      <c r="C62" s="270">
        <v>30</v>
      </c>
      <c r="D62" s="191"/>
      <c r="E62" s="206"/>
    </row>
    <row r="63" spans="1:5" ht="24.75" customHeight="1">
      <c r="A63" s="275" t="s">
        <v>66</v>
      </c>
      <c r="B63" s="270">
        <v>1736</v>
      </c>
      <c r="C63" s="270">
        <v>1914</v>
      </c>
      <c r="D63" s="191">
        <f t="shared" si="1"/>
        <v>0.10253456221198157</v>
      </c>
      <c r="E63" s="206"/>
    </row>
    <row r="64" spans="1:5" ht="24.75" customHeight="1">
      <c r="A64" s="275" t="s">
        <v>67</v>
      </c>
      <c r="B64" s="270">
        <v>8560</v>
      </c>
      <c r="C64" s="270">
        <v>12294</v>
      </c>
      <c r="D64" s="191">
        <f t="shared" si="1"/>
        <v>0.43621495327102805</v>
      </c>
      <c r="E64" s="206"/>
    </row>
    <row r="65" spans="1:5" ht="24.75" customHeight="1">
      <c r="A65" s="275" t="s">
        <v>68</v>
      </c>
      <c r="B65" s="270">
        <v>3968</v>
      </c>
      <c r="C65" s="270">
        <v>3749</v>
      </c>
      <c r="D65" s="191">
        <f t="shared" si="1"/>
        <v>-0.055191532258064516</v>
      </c>
      <c r="E65" s="206"/>
    </row>
    <row r="66" spans="1:5" ht="24.75" customHeight="1">
      <c r="A66" s="275" t="s">
        <v>69</v>
      </c>
      <c r="B66" s="270">
        <v>1724</v>
      </c>
      <c r="C66" s="270">
        <v>1606</v>
      </c>
      <c r="D66" s="191">
        <f t="shared" si="1"/>
        <v>-0.06844547563805105</v>
      </c>
      <c r="E66" s="206"/>
    </row>
    <row r="67" spans="1:5" ht="24.75" customHeight="1">
      <c r="A67" s="275" t="s">
        <v>70</v>
      </c>
      <c r="B67" s="270"/>
      <c r="C67" s="270"/>
      <c r="D67" s="191"/>
      <c r="E67" s="206"/>
    </row>
    <row r="68" spans="1:5" ht="24.75" customHeight="1">
      <c r="A68" s="275" t="s">
        <v>71</v>
      </c>
      <c r="B68" s="270">
        <v>30016</v>
      </c>
      <c r="C68" s="270">
        <v>21093</v>
      </c>
      <c r="D68" s="191">
        <f t="shared" si="1"/>
        <v>-0.29727478678038377</v>
      </c>
      <c r="E68" s="206"/>
    </row>
    <row r="69" spans="1:5" ht="24.75" customHeight="1">
      <c r="A69" s="275" t="s">
        <v>72</v>
      </c>
      <c r="B69" s="270">
        <v>13901</v>
      </c>
      <c r="C69" s="270">
        <v>5582</v>
      </c>
      <c r="D69" s="191">
        <f t="shared" si="1"/>
        <v>-0.5984461549528811</v>
      </c>
      <c r="E69" s="206"/>
    </row>
    <row r="70" spans="1:5" ht="24.75" customHeight="1">
      <c r="A70" s="275" t="s">
        <v>73</v>
      </c>
      <c r="B70" s="270">
        <v>255</v>
      </c>
      <c r="C70" s="270"/>
      <c r="D70" s="191">
        <f aca="true" t="shared" si="2" ref="D70:D88">(C70-B70)/B70</f>
        <v>-1</v>
      </c>
      <c r="E70" s="206"/>
    </row>
    <row r="71" spans="1:5" ht="24.75" customHeight="1">
      <c r="A71" s="275" t="s">
        <v>74</v>
      </c>
      <c r="B71" s="270"/>
      <c r="C71" s="270"/>
      <c r="D71" s="191"/>
      <c r="E71" s="206"/>
    </row>
    <row r="72" spans="1:5" ht="24.75" customHeight="1">
      <c r="A72" s="275" t="s">
        <v>75</v>
      </c>
      <c r="B72" s="270"/>
      <c r="C72" s="270"/>
      <c r="D72" s="191"/>
      <c r="E72" s="206"/>
    </row>
    <row r="73" spans="1:5" ht="24.75" customHeight="1">
      <c r="A73" s="275" t="s">
        <v>76</v>
      </c>
      <c r="B73" s="270"/>
      <c r="C73" s="270"/>
      <c r="D73" s="191"/>
      <c r="E73" s="206"/>
    </row>
    <row r="74" spans="1:5" ht="24.75" customHeight="1">
      <c r="A74" s="275" t="s">
        <v>77</v>
      </c>
      <c r="B74" s="270"/>
      <c r="C74" s="270">
        <v>1951</v>
      </c>
      <c r="D74" s="191"/>
      <c r="E74" s="206"/>
    </row>
    <row r="75" spans="1:5" ht="24.75" customHeight="1">
      <c r="A75" s="275" t="s">
        <v>78</v>
      </c>
      <c r="B75" s="270"/>
      <c r="C75" s="270"/>
      <c r="D75" s="191"/>
      <c r="E75" s="206"/>
    </row>
    <row r="76" spans="1:5" ht="24.75" customHeight="1">
      <c r="A76" s="275" t="s">
        <v>79</v>
      </c>
      <c r="B76" s="270"/>
      <c r="C76" s="270">
        <v>761</v>
      </c>
      <c r="D76" s="191"/>
      <c r="E76" s="206"/>
    </row>
    <row r="77" spans="1:5" ht="24.75" customHeight="1">
      <c r="A77" s="275" t="s">
        <v>80</v>
      </c>
      <c r="B77" s="270"/>
      <c r="C77" s="270"/>
      <c r="D77" s="191"/>
      <c r="E77" s="206"/>
    </row>
    <row r="78" spans="1:5" ht="24.75" customHeight="1">
      <c r="A78" s="275" t="s">
        <v>81</v>
      </c>
      <c r="B78" s="270"/>
      <c r="C78" s="270">
        <v>1328</v>
      </c>
      <c r="D78" s="191"/>
      <c r="E78" s="206"/>
    </row>
    <row r="79" spans="1:5" s="52" customFormat="1" ht="24.75" customHeight="1">
      <c r="A79" s="283" t="s">
        <v>82</v>
      </c>
      <c r="B79" s="279">
        <v>10232</v>
      </c>
      <c r="C79" s="279">
        <v>39608</v>
      </c>
      <c r="D79" s="195">
        <f t="shared" si="2"/>
        <v>2.870992963252541</v>
      </c>
      <c r="E79" s="207"/>
    </row>
    <row r="80" spans="1:5" s="52" customFormat="1" ht="24.75" customHeight="1">
      <c r="A80" s="284" t="s">
        <v>83</v>
      </c>
      <c r="B80" s="279">
        <v>4210</v>
      </c>
      <c r="C80" s="279">
        <v>4210</v>
      </c>
      <c r="D80" s="195">
        <f t="shared" si="2"/>
        <v>0</v>
      </c>
      <c r="E80" s="207"/>
    </row>
    <row r="81" spans="1:5" s="52" customFormat="1" ht="24.75" customHeight="1">
      <c r="A81" s="284" t="s">
        <v>84</v>
      </c>
      <c r="B81" s="279">
        <f>SUM(B82:B82)</f>
        <v>18023</v>
      </c>
      <c r="C81" s="279">
        <f>SUM(C82:C82)</f>
        <v>22413</v>
      </c>
      <c r="D81" s="195">
        <f t="shared" si="2"/>
        <v>0.24357765077955945</v>
      </c>
      <c r="E81" s="207"/>
    </row>
    <row r="82" spans="1:5" ht="24.75" customHeight="1">
      <c r="A82" s="285" t="s">
        <v>85</v>
      </c>
      <c r="B82" s="270">
        <v>18023</v>
      </c>
      <c r="C82" s="270">
        <v>22413</v>
      </c>
      <c r="D82" s="191">
        <f t="shared" si="2"/>
        <v>0.24357765077955945</v>
      </c>
      <c r="E82" s="206"/>
    </row>
    <row r="83" spans="1:5" s="52" customFormat="1" ht="24.75" customHeight="1">
      <c r="A83" s="284" t="s">
        <v>86</v>
      </c>
      <c r="B83" s="279"/>
      <c r="C83" s="279"/>
      <c r="D83" s="195"/>
      <c r="E83" s="207"/>
    </row>
    <row r="84" spans="1:5" s="52" customFormat="1" ht="24.75" customHeight="1">
      <c r="A84" s="284" t="s">
        <v>87</v>
      </c>
      <c r="B84" s="279"/>
      <c r="C84" s="279"/>
      <c r="D84" s="195"/>
      <c r="E84" s="207"/>
    </row>
    <row r="85" spans="1:5" s="52" customFormat="1" ht="24.75" customHeight="1">
      <c r="A85" s="284" t="s">
        <v>88</v>
      </c>
      <c r="B85" s="279">
        <v>391</v>
      </c>
      <c r="C85" s="279">
        <v>391</v>
      </c>
      <c r="D85" s="195">
        <f t="shared" si="2"/>
        <v>0</v>
      </c>
      <c r="E85" s="207"/>
    </row>
    <row r="86" spans="1:5" s="52" customFormat="1" ht="24.75" customHeight="1">
      <c r="A86" s="284" t="s">
        <v>89</v>
      </c>
      <c r="B86" s="279">
        <v>148</v>
      </c>
      <c r="C86" s="279">
        <v>148</v>
      </c>
      <c r="D86" s="195">
        <f t="shared" si="2"/>
        <v>0</v>
      </c>
      <c r="E86" s="207"/>
    </row>
    <row r="87" spans="1:5" s="52" customFormat="1" ht="24.75" customHeight="1">
      <c r="A87" s="284" t="s">
        <v>90</v>
      </c>
      <c r="B87" s="279">
        <v>1500</v>
      </c>
      <c r="C87" s="279">
        <v>4100</v>
      </c>
      <c r="D87" s="195">
        <f t="shared" si="2"/>
        <v>1.7333333333333334</v>
      </c>
      <c r="E87" s="207"/>
    </row>
    <row r="88" spans="1:5" s="52" customFormat="1" ht="24.75" customHeight="1">
      <c r="A88" s="286" t="s">
        <v>91</v>
      </c>
      <c r="B88" s="279">
        <f>B31+B32+B81+B85+B86+B80+B87</f>
        <v>213161</v>
      </c>
      <c r="C88" s="279">
        <f>C31+C32+C81+C85+C86+C80+C87</f>
        <v>238444</v>
      </c>
      <c r="D88" s="195">
        <f t="shared" si="2"/>
        <v>0.11860987704129743</v>
      </c>
      <c r="E88" s="207"/>
    </row>
  </sheetData>
  <sheetProtection/>
  <mergeCells count="2">
    <mergeCell ref="A2:E2"/>
    <mergeCell ref="A3:E3"/>
  </mergeCells>
  <printOptions horizontalCentered="1"/>
  <pageMargins left="0.16" right="0.2" top="0.59" bottom="0.43000000000000005" header="0.35" footer="0.28"/>
  <pageSetup firstPageNumber="18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SheetLayoutView="100" workbookViewId="0" topLeftCell="A3">
      <selection activeCell="D22" sqref="D22"/>
    </sheetView>
  </sheetViews>
  <sheetFormatPr defaultColWidth="9.00390625" defaultRowHeight="14.25"/>
  <cols>
    <col min="1" max="1" width="38.00390625" style="90" customWidth="1"/>
    <col min="2" max="2" width="8.25390625" style="123" customWidth="1"/>
    <col min="3" max="3" width="11.625" style="123" customWidth="1"/>
    <col min="4" max="4" width="11.125" style="123" customWidth="1"/>
    <col min="5" max="5" width="7.625" style="123" customWidth="1"/>
    <col min="6" max="16384" width="9.00390625" style="90" customWidth="1"/>
  </cols>
  <sheetData>
    <row r="1" spans="1:5" ht="18.75">
      <c r="A1" s="54" t="s">
        <v>1271</v>
      </c>
      <c r="B1" s="124"/>
      <c r="C1" s="124"/>
      <c r="D1" s="124"/>
      <c r="E1" s="124"/>
    </row>
    <row r="2" spans="1:5" ht="38.25" customHeight="1">
      <c r="A2" s="95" t="s">
        <v>1272</v>
      </c>
      <c r="B2" s="95"/>
      <c r="C2" s="95"/>
      <c r="D2" s="95"/>
      <c r="E2" s="95"/>
    </row>
    <row r="3" spans="1:6" ht="21.75" customHeight="1">
      <c r="A3" s="96"/>
      <c r="B3" s="125"/>
      <c r="C3" s="125"/>
      <c r="D3" s="126" t="s">
        <v>94</v>
      </c>
      <c r="E3" s="126"/>
      <c r="F3" s="135"/>
    </row>
    <row r="4" spans="1:5" ht="36">
      <c r="A4" s="97" t="s">
        <v>1273</v>
      </c>
      <c r="B4" s="60" t="s">
        <v>96</v>
      </c>
      <c r="C4" s="61" t="s">
        <v>5</v>
      </c>
      <c r="D4" s="62" t="s">
        <v>1119</v>
      </c>
      <c r="E4" s="76" t="s">
        <v>7</v>
      </c>
    </row>
    <row r="5" spans="1:5" ht="24.75" customHeight="1">
      <c r="A5" s="127" t="s">
        <v>1274</v>
      </c>
      <c r="B5" s="128"/>
      <c r="C5" s="129"/>
      <c r="D5" s="70"/>
      <c r="E5" s="136"/>
    </row>
    <row r="6" spans="1:5" s="87" customFormat="1" ht="24.75" customHeight="1">
      <c r="A6" s="127" t="s">
        <v>1275</v>
      </c>
      <c r="B6" s="130"/>
      <c r="C6" s="129"/>
      <c r="D6" s="70"/>
      <c r="E6" s="137"/>
    </row>
    <row r="7" spans="1:5" s="87" customFormat="1" ht="24.75" customHeight="1">
      <c r="A7" s="127" t="s">
        <v>1276</v>
      </c>
      <c r="B7" s="130"/>
      <c r="C7" s="129"/>
      <c r="D7" s="70"/>
      <c r="E7" s="137"/>
    </row>
    <row r="8" spans="1:5" s="88" customFormat="1" ht="24.75" customHeight="1">
      <c r="A8" s="127" t="s">
        <v>1277</v>
      </c>
      <c r="B8" s="108"/>
      <c r="C8" s="129"/>
      <c r="D8" s="70"/>
      <c r="E8" s="138"/>
    </row>
    <row r="9" spans="1:5" ht="24.75" customHeight="1">
      <c r="A9" s="127" t="s">
        <v>1278</v>
      </c>
      <c r="B9" s="128"/>
      <c r="C9" s="129"/>
      <c r="D9" s="70"/>
      <c r="E9" s="136"/>
    </row>
    <row r="10" spans="1:5" ht="24.75" customHeight="1">
      <c r="A10" s="127" t="s">
        <v>1279</v>
      </c>
      <c r="B10" s="128"/>
      <c r="C10" s="129"/>
      <c r="D10" s="70"/>
      <c r="E10" s="136"/>
    </row>
    <row r="11" spans="1:5" ht="24.75" customHeight="1">
      <c r="A11" s="127" t="s">
        <v>1280</v>
      </c>
      <c r="B11" s="128"/>
      <c r="C11" s="129"/>
      <c r="D11" s="70"/>
      <c r="E11" s="136"/>
    </row>
    <row r="12" spans="1:5" s="116" customFormat="1" ht="24.75" customHeight="1">
      <c r="A12" s="127" t="s">
        <v>1281</v>
      </c>
      <c r="B12" s="128"/>
      <c r="C12" s="129"/>
      <c r="D12" s="70"/>
      <c r="E12" s="136"/>
    </row>
    <row r="13" spans="1:5" ht="24.75" customHeight="1">
      <c r="A13" s="127" t="s">
        <v>1282</v>
      </c>
      <c r="B13" s="131">
        <f>SUM(B14:B16)</f>
        <v>120</v>
      </c>
      <c r="C13" s="131">
        <f>SUM(C14:C16)</f>
        <v>0</v>
      </c>
      <c r="D13" s="70">
        <f>(C13-B13)/B13</f>
        <v>-1</v>
      </c>
      <c r="E13" s="136"/>
    </row>
    <row r="14" spans="1:5" ht="24.75" customHeight="1">
      <c r="A14" s="127" t="s">
        <v>1283</v>
      </c>
      <c r="B14" s="131">
        <v>120</v>
      </c>
      <c r="C14" s="131"/>
      <c r="D14" s="70">
        <f>(C14-B14)/B14</f>
        <v>-1</v>
      </c>
      <c r="E14" s="136"/>
    </row>
    <row r="15" spans="1:5" ht="24.75" customHeight="1">
      <c r="A15" s="127" t="s">
        <v>1284</v>
      </c>
      <c r="B15" s="131"/>
      <c r="C15" s="131"/>
      <c r="D15" s="70"/>
      <c r="E15" s="136"/>
    </row>
    <row r="16" spans="1:5" ht="24.75" customHeight="1">
      <c r="A16" s="127" t="s">
        <v>1285</v>
      </c>
      <c r="B16" s="131"/>
      <c r="C16" s="131"/>
      <c r="D16" s="70"/>
      <c r="E16" s="136"/>
    </row>
    <row r="17" spans="1:5" ht="24.75" customHeight="1">
      <c r="A17" s="127" t="s">
        <v>1286</v>
      </c>
      <c r="B17" s="131"/>
      <c r="C17" s="131"/>
      <c r="D17" s="70"/>
      <c r="E17" s="136"/>
    </row>
    <row r="18" spans="1:5" ht="24.75" customHeight="1">
      <c r="A18" s="127" t="s">
        <v>1287</v>
      </c>
      <c r="B18" s="131"/>
      <c r="C18" s="131"/>
      <c r="D18" s="70"/>
      <c r="E18" s="136"/>
    </row>
    <row r="19" spans="1:5" ht="24.75" customHeight="1">
      <c r="A19" s="127" t="s">
        <v>1288</v>
      </c>
      <c r="B19" s="131"/>
      <c r="C19" s="131"/>
      <c r="D19" s="70"/>
      <c r="E19" s="136"/>
    </row>
    <row r="20" spans="1:5" ht="24.75" customHeight="1">
      <c r="A20" s="127" t="s">
        <v>1289</v>
      </c>
      <c r="B20" s="131"/>
      <c r="C20" s="131"/>
      <c r="D20" s="70"/>
      <c r="E20" s="136"/>
    </row>
    <row r="21" spans="1:5" ht="24.75" customHeight="1">
      <c r="A21" s="127" t="s">
        <v>1290</v>
      </c>
      <c r="B21" s="131">
        <f>B22</f>
        <v>60</v>
      </c>
      <c r="C21" s="131">
        <f>C22</f>
        <v>168</v>
      </c>
      <c r="D21" s="70">
        <f aca="true" t="shared" si="0" ref="D21:D23">(C21-B21)/B21</f>
        <v>1.8</v>
      </c>
      <c r="E21" s="136"/>
    </row>
    <row r="22" spans="1:5" s="116" customFormat="1" ht="24.75" customHeight="1">
      <c r="A22" s="127" t="s">
        <v>1291</v>
      </c>
      <c r="B22" s="131">
        <v>60</v>
      </c>
      <c r="C22" s="131">
        <v>168</v>
      </c>
      <c r="D22" s="70">
        <f t="shared" si="0"/>
        <v>1.8</v>
      </c>
      <c r="E22" s="136"/>
    </row>
    <row r="23" spans="1:5" s="122" customFormat="1" ht="24.75" customHeight="1">
      <c r="A23" s="112" t="s">
        <v>1292</v>
      </c>
      <c r="B23" s="132">
        <f>B21+B13</f>
        <v>180</v>
      </c>
      <c r="C23" s="132">
        <f>C21+C13</f>
        <v>168</v>
      </c>
      <c r="D23" s="75">
        <f t="shared" si="0"/>
        <v>-0.06666666666666667</v>
      </c>
      <c r="E23" s="139"/>
    </row>
    <row r="24" spans="1:5" ht="14.25">
      <c r="A24" s="133"/>
      <c r="B24" s="134"/>
      <c r="C24" s="134"/>
      <c r="D24" s="134"/>
      <c r="E24" s="134"/>
    </row>
  </sheetData>
  <sheetProtection/>
  <mergeCells count="3">
    <mergeCell ref="A2:E2"/>
    <mergeCell ref="D3:E3"/>
    <mergeCell ref="A24:E24"/>
  </mergeCells>
  <printOptions horizontalCentered="1"/>
  <pageMargins left="0.75" right="0.75" top="1.02" bottom="0.94" header="0.51" footer="0.9"/>
  <pageSetup firstPageNumber="46" useFirstPageNumber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9"/>
  <sheetViews>
    <sheetView showZeros="0" zoomScaleSheetLayoutView="100" workbookViewId="0" topLeftCell="A1">
      <selection activeCell="A25" sqref="A25:IV25"/>
    </sheetView>
  </sheetViews>
  <sheetFormatPr defaultColWidth="9.00390625" defaultRowHeight="14.25"/>
  <cols>
    <col min="1" max="1" width="34.00390625" style="90" customWidth="1"/>
    <col min="2" max="2" width="10.375" style="91" customWidth="1"/>
    <col min="3" max="3" width="11.25390625" style="91" customWidth="1"/>
    <col min="4" max="4" width="13.875" style="91" customWidth="1"/>
    <col min="5" max="5" width="9.00390625" style="92" customWidth="1"/>
    <col min="6" max="253" width="9.00390625" style="90" customWidth="1"/>
    <col min="254" max="16384" width="9.00390625" style="93" customWidth="1"/>
  </cols>
  <sheetData>
    <row r="1" spans="1:5" ht="24.75" customHeight="1">
      <c r="A1" s="54" t="s">
        <v>1293</v>
      </c>
      <c r="B1" s="94"/>
      <c r="C1" s="94"/>
      <c r="D1" s="94"/>
      <c r="E1" s="117"/>
    </row>
    <row r="2" spans="1:5" ht="31.5" customHeight="1">
      <c r="A2" s="95" t="s">
        <v>1294</v>
      </c>
      <c r="B2" s="95"/>
      <c r="C2" s="95"/>
      <c r="D2" s="95"/>
      <c r="E2" s="95"/>
    </row>
    <row r="3" spans="1:5" ht="24.75" customHeight="1">
      <c r="A3" s="96"/>
      <c r="B3" s="58"/>
      <c r="C3" s="58"/>
      <c r="D3" s="58" t="s">
        <v>94</v>
      </c>
      <c r="E3" s="58"/>
    </row>
    <row r="4" spans="1:253" ht="24">
      <c r="A4" s="97" t="s">
        <v>1273</v>
      </c>
      <c r="B4" s="60" t="s">
        <v>96</v>
      </c>
      <c r="C4" s="61" t="s">
        <v>5</v>
      </c>
      <c r="D4" s="62" t="s">
        <v>1119</v>
      </c>
      <c r="E4" s="76" t="s">
        <v>7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</row>
    <row r="5" spans="1:253" s="86" customFormat="1" ht="21.75" customHeight="1">
      <c r="A5" s="98" t="s">
        <v>1295</v>
      </c>
      <c r="B5" s="99">
        <f>B6+B12+B17+B19+B23</f>
        <v>180</v>
      </c>
      <c r="C5" s="99">
        <f>C6+C12+C17+C19+C23</f>
        <v>168</v>
      </c>
      <c r="D5" s="100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1:253" s="86" customFormat="1" ht="21.75" customHeight="1">
      <c r="A6" s="98" t="s">
        <v>1296</v>
      </c>
      <c r="B6" s="101"/>
      <c r="C6" s="102">
        <f>C10</f>
        <v>0</v>
      </c>
      <c r="D6" s="100"/>
      <c r="E6" s="100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86" customFormat="1" ht="21.75" customHeight="1">
      <c r="A7" s="98" t="s">
        <v>1297</v>
      </c>
      <c r="B7" s="101"/>
      <c r="C7" s="102"/>
      <c r="D7" s="103"/>
      <c r="E7" s="100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86" customFormat="1" ht="21.75" customHeight="1">
      <c r="A8" s="98" t="s">
        <v>1298</v>
      </c>
      <c r="B8" s="101"/>
      <c r="C8" s="102"/>
      <c r="D8" s="100"/>
      <c r="E8" s="100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86" customFormat="1" ht="21.75" customHeight="1">
      <c r="A9" s="98" t="s">
        <v>1299</v>
      </c>
      <c r="B9" s="101"/>
      <c r="C9" s="102"/>
      <c r="D9" s="100"/>
      <c r="E9" s="100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87" customFormat="1" ht="21.75" customHeight="1">
      <c r="A10" s="98" t="s">
        <v>1300</v>
      </c>
      <c r="B10" s="101"/>
      <c r="C10" s="102"/>
      <c r="D10" s="104"/>
      <c r="E10" s="104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88" customFormat="1" ht="21.75" customHeight="1">
      <c r="A11" s="98" t="s">
        <v>1301</v>
      </c>
      <c r="B11" s="101"/>
      <c r="C11" s="102"/>
      <c r="D11" s="105"/>
      <c r="E11" s="104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87" customFormat="1" ht="21.75" customHeight="1">
      <c r="A12" s="98" t="s">
        <v>1302</v>
      </c>
      <c r="B12" s="101"/>
      <c r="C12" s="102"/>
      <c r="D12" s="104"/>
      <c r="E12" s="104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88" customFormat="1" ht="21.75" customHeight="1">
      <c r="A13" s="106" t="s">
        <v>1303</v>
      </c>
      <c r="B13" s="101"/>
      <c r="C13" s="102"/>
      <c r="D13" s="105"/>
      <c r="E13" s="104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88" customFormat="1" ht="21.75" customHeight="1">
      <c r="A14" s="98" t="s">
        <v>1304</v>
      </c>
      <c r="B14" s="101"/>
      <c r="C14" s="102"/>
      <c r="D14" s="105"/>
      <c r="E14" s="104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87" customFormat="1" ht="21.75" customHeight="1">
      <c r="A15" s="106" t="s">
        <v>1305</v>
      </c>
      <c r="B15" s="107"/>
      <c r="C15" s="102"/>
      <c r="D15" s="103"/>
      <c r="E15" s="104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87" customFormat="1" ht="21.75" customHeight="1">
      <c r="A16" s="98" t="s">
        <v>1306</v>
      </c>
      <c r="B16" s="108"/>
      <c r="C16" s="102"/>
      <c r="D16" s="109"/>
      <c r="E16" s="109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87" customFormat="1" ht="21.75" customHeight="1">
      <c r="A17" s="106" t="s">
        <v>1307</v>
      </c>
      <c r="B17" s="108"/>
      <c r="C17" s="110"/>
      <c r="D17" s="104"/>
      <c r="E17" s="104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88" customFormat="1" ht="21.75" customHeight="1">
      <c r="A18" s="106" t="s">
        <v>1308</v>
      </c>
      <c r="B18" s="108"/>
      <c r="C18" s="110"/>
      <c r="D18" s="105"/>
      <c r="E18" s="104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87" customFormat="1" ht="21.75" customHeight="1">
      <c r="A19" s="106" t="s">
        <v>1309</v>
      </c>
      <c r="B19" s="108"/>
      <c r="C19" s="110"/>
      <c r="D19" s="104"/>
      <c r="E19" s="104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88" customFormat="1" ht="21.75" customHeight="1">
      <c r="A20" s="106" t="s">
        <v>1310</v>
      </c>
      <c r="B20" s="108"/>
      <c r="C20" s="110"/>
      <c r="D20" s="105"/>
      <c r="E20" s="104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88" customFormat="1" ht="21.75" customHeight="1">
      <c r="A21" s="106" t="s">
        <v>1311</v>
      </c>
      <c r="B21" s="108"/>
      <c r="C21" s="110"/>
      <c r="D21" s="105"/>
      <c r="E21" s="104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88" customFormat="1" ht="21.75" customHeight="1">
      <c r="A22" s="106" t="s">
        <v>1312</v>
      </c>
      <c r="B22" s="108"/>
      <c r="C22" s="110"/>
      <c r="D22" s="105"/>
      <c r="E22" s="104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88" customFormat="1" ht="21.75" customHeight="1">
      <c r="A23" s="106" t="s">
        <v>1313</v>
      </c>
      <c r="B23" s="72">
        <f>B24</f>
        <v>180</v>
      </c>
      <c r="C23" s="72">
        <f>C24</f>
        <v>168</v>
      </c>
      <c r="D23" s="70">
        <f aca="true" t="shared" si="0" ref="D23:D25">(C23-B23)/B23</f>
        <v>-0.06666666666666667</v>
      </c>
      <c r="E23" s="104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88" customFormat="1" ht="21.75" customHeight="1">
      <c r="A24" s="111" t="s">
        <v>1314</v>
      </c>
      <c r="B24" s="72">
        <v>180</v>
      </c>
      <c r="C24" s="72">
        <v>168</v>
      </c>
      <c r="D24" s="70">
        <f t="shared" si="0"/>
        <v>-0.06666666666666667</v>
      </c>
      <c r="E24" s="104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6" s="89" customFormat="1" ht="21.75" customHeight="1">
      <c r="A25" s="112" t="s">
        <v>1315</v>
      </c>
      <c r="B25" s="113">
        <f>B5</f>
        <v>180</v>
      </c>
      <c r="C25" s="113">
        <f>C5</f>
        <v>168</v>
      </c>
      <c r="D25" s="75">
        <f t="shared" si="0"/>
        <v>-0.06666666666666667</v>
      </c>
      <c r="E25" s="120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21"/>
      <c r="IU25" s="121"/>
      <c r="IV25" s="121"/>
    </row>
    <row r="26" spans="2:5" s="87" customFormat="1" ht="22.5" customHeight="1">
      <c r="B26" s="114"/>
      <c r="C26" s="114"/>
      <c r="D26" s="114"/>
      <c r="E26" s="114"/>
    </row>
    <row r="27" spans="1:5" s="88" customFormat="1" ht="22.5" customHeight="1">
      <c r="A27" s="87"/>
      <c r="B27" s="114"/>
      <c r="C27" s="114"/>
      <c r="D27" s="115"/>
      <c r="E27" s="114"/>
    </row>
    <row r="28" spans="1:5" s="88" customFormat="1" ht="22.5" customHeight="1">
      <c r="A28" s="87"/>
      <c r="B28" s="114"/>
      <c r="C28" s="114"/>
      <c r="D28" s="115"/>
      <c r="E28" s="114"/>
    </row>
    <row r="29" spans="1:5" s="88" customFormat="1" ht="22.5" customHeight="1">
      <c r="A29" s="87"/>
      <c r="B29" s="114"/>
      <c r="C29" s="114"/>
      <c r="D29" s="115"/>
      <c r="E29" s="114"/>
    </row>
    <row r="30" spans="1:3" ht="22.5" customHeight="1">
      <c r="A30" s="116"/>
      <c r="B30" s="117"/>
      <c r="C30" s="117"/>
    </row>
    <row r="31" spans="1:3" ht="22.5" customHeight="1">
      <c r="A31" s="118"/>
      <c r="B31" s="117"/>
      <c r="C31" s="117"/>
    </row>
    <row r="32" spans="1:3" ht="22.5" customHeight="1">
      <c r="A32" s="118"/>
      <c r="B32" s="92"/>
      <c r="C32" s="92"/>
    </row>
    <row r="33" spans="1:3" ht="22.5" customHeight="1">
      <c r="A33" s="118"/>
      <c r="B33" s="92"/>
      <c r="C33" s="92"/>
    </row>
    <row r="34" spans="1:3" ht="22.5" customHeight="1">
      <c r="A34" s="118"/>
      <c r="B34" s="92"/>
      <c r="C34" s="117"/>
    </row>
    <row r="35" spans="1:3" ht="22.5" customHeight="1">
      <c r="A35" s="118"/>
      <c r="B35" s="92"/>
      <c r="C35" s="92"/>
    </row>
    <row r="36" spans="1:3" ht="22.5" customHeight="1">
      <c r="A36" s="116"/>
      <c r="B36" s="92"/>
      <c r="C36" s="117"/>
    </row>
    <row r="37" spans="1:3" ht="22.5" customHeight="1">
      <c r="A37" s="118"/>
      <c r="B37" s="92"/>
      <c r="C37" s="117"/>
    </row>
    <row r="38" spans="1:3" ht="22.5" customHeight="1">
      <c r="A38" s="118"/>
      <c r="B38" s="92"/>
      <c r="C38" s="92"/>
    </row>
    <row r="39" spans="1:3" ht="22.5" customHeight="1">
      <c r="A39" s="118"/>
      <c r="B39" s="92"/>
      <c r="C39" s="92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2">
    <mergeCell ref="A2:E2"/>
    <mergeCell ref="D3:E3"/>
  </mergeCells>
  <printOptions horizontalCentered="1"/>
  <pageMargins left="0.55" right="0.55" top="0.94" bottom="0.9" header="0.51" footer="0.67"/>
  <pageSetup firstPageNumber="47" useFirstPageNumber="1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8"/>
  <sheetViews>
    <sheetView showZeros="0" zoomScaleSheetLayoutView="100" workbookViewId="0" topLeftCell="A3">
      <selection activeCell="C28" sqref="C28"/>
    </sheetView>
  </sheetViews>
  <sheetFormatPr defaultColWidth="9.00390625" defaultRowHeight="14.25"/>
  <cols>
    <col min="1" max="1" width="33.625" style="53" customWidth="1"/>
    <col min="2" max="2" width="10.125" style="78" customWidth="1"/>
    <col min="3" max="3" width="12.00390625" style="78" customWidth="1"/>
    <col min="4" max="4" width="14.125" style="53" customWidth="1"/>
    <col min="5" max="5" width="8.375" style="53" customWidth="1"/>
    <col min="6" max="16384" width="9.00390625" style="53" customWidth="1"/>
  </cols>
  <sheetData>
    <row r="1" spans="1:5" ht="24.75" customHeight="1">
      <c r="A1" s="54" t="s">
        <v>1316</v>
      </c>
      <c r="B1" s="79"/>
      <c r="C1" s="79"/>
      <c r="D1" s="55"/>
      <c r="E1" s="55"/>
    </row>
    <row r="2" spans="1:5" ht="28.5" customHeight="1">
      <c r="A2" s="56" t="s">
        <v>1317</v>
      </c>
      <c r="B2" s="56"/>
      <c r="C2" s="56"/>
      <c r="D2" s="56"/>
      <c r="E2" s="56"/>
    </row>
    <row r="3" spans="1:5" ht="18.75" customHeight="1">
      <c r="A3" s="57"/>
      <c r="B3" s="80"/>
      <c r="C3" s="80"/>
      <c r="D3" s="58" t="s">
        <v>94</v>
      </c>
      <c r="E3" s="58"/>
    </row>
    <row r="4" spans="1:5" ht="44.25" customHeight="1">
      <c r="A4" s="81" t="s">
        <v>1318</v>
      </c>
      <c r="B4" s="82" t="s">
        <v>96</v>
      </c>
      <c r="C4" s="83" t="s">
        <v>5</v>
      </c>
      <c r="D4" s="84" t="s">
        <v>1119</v>
      </c>
      <c r="E4" s="85" t="s">
        <v>7</v>
      </c>
    </row>
    <row r="5" spans="1:5" ht="21" customHeight="1">
      <c r="A5" s="63" t="s">
        <v>1319</v>
      </c>
      <c r="B5" s="64"/>
      <c r="C5" s="69"/>
      <c r="D5" s="66"/>
      <c r="E5" s="66"/>
    </row>
    <row r="6" spans="1:5" ht="21" customHeight="1">
      <c r="A6" s="63" t="s">
        <v>1320</v>
      </c>
      <c r="B6" s="64"/>
      <c r="C6" s="69"/>
      <c r="D6" s="66"/>
      <c r="E6" s="66"/>
    </row>
    <row r="7" spans="1:5" ht="21" customHeight="1">
      <c r="A7" s="63" t="s">
        <v>1321</v>
      </c>
      <c r="B7" s="64"/>
      <c r="C7" s="69"/>
      <c r="D7" s="66"/>
      <c r="E7" s="66"/>
    </row>
    <row r="8" spans="1:5" ht="21" customHeight="1">
      <c r="A8" s="63" t="s">
        <v>1322</v>
      </c>
      <c r="B8" s="64"/>
      <c r="C8" s="69"/>
      <c r="D8" s="66"/>
      <c r="E8" s="66"/>
    </row>
    <row r="9" spans="1:5" ht="21" customHeight="1">
      <c r="A9" s="63" t="s">
        <v>1323</v>
      </c>
      <c r="B9" s="64"/>
      <c r="C9" s="69"/>
      <c r="D9" s="66"/>
      <c r="E9" s="66"/>
    </row>
    <row r="10" spans="1:5" ht="21" customHeight="1">
      <c r="A10" s="63" t="s">
        <v>1324</v>
      </c>
      <c r="B10" s="64"/>
      <c r="C10" s="69"/>
      <c r="D10" s="66"/>
      <c r="E10" s="66"/>
    </row>
    <row r="11" spans="1:5" ht="21" customHeight="1">
      <c r="A11" s="63" t="s">
        <v>1325</v>
      </c>
      <c r="B11" s="64"/>
      <c r="C11" s="69"/>
      <c r="D11" s="66"/>
      <c r="E11" s="66"/>
    </row>
    <row r="12" spans="1:5" ht="21" customHeight="1">
      <c r="A12" s="63" t="s">
        <v>1326</v>
      </c>
      <c r="B12" s="64"/>
      <c r="C12" s="69"/>
      <c r="D12" s="66"/>
      <c r="E12" s="66"/>
    </row>
    <row r="13" spans="1:5" ht="21" customHeight="1">
      <c r="A13" s="63" t="s">
        <v>1327</v>
      </c>
      <c r="B13" s="64"/>
      <c r="C13" s="69"/>
      <c r="D13" s="66"/>
      <c r="E13" s="66"/>
    </row>
    <row r="14" spans="1:5" ht="21" customHeight="1">
      <c r="A14" s="63" t="s">
        <v>1328</v>
      </c>
      <c r="B14" s="64"/>
      <c r="C14" s="69"/>
      <c r="D14" s="66"/>
      <c r="E14" s="66"/>
    </row>
    <row r="15" spans="1:5" ht="21" customHeight="1">
      <c r="A15" s="63" t="s">
        <v>1329</v>
      </c>
      <c r="B15" s="64"/>
      <c r="C15" s="69"/>
      <c r="D15" s="66"/>
      <c r="E15" s="66"/>
    </row>
    <row r="16" spans="1:5" ht="21" customHeight="1">
      <c r="A16" s="63" t="s">
        <v>1330</v>
      </c>
      <c r="B16" s="64"/>
      <c r="C16" s="69"/>
      <c r="D16" s="66"/>
      <c r="E16" s="66"/>
    </row>
    <row r="17" spans="1:5" ht="21" customHeight="1">
      <c r="A17" s="63" t="s">
        <v>1331</v>
      </c>
      <c r="B17" s="64"/>
      <c r="C17" s="69"/>
      <c r="D17" s="66"/>
      <c r="E17" s="66"/>
    </row>
    <row r="18" spans="1:5" ht="21" customHeight="1">
      <c r="A18" s="63" t="s">
        <v>1332</v>
      </c>
      <c r="B18" s="64"/>
      <c r="C18" s="69"/>
      <c r="D18" s="66"/>
      <c r="E18" s="66"/>
    </row>
    <row r="19" spans="1:5" ht="21" customHeight="1">
      <c r="A19" s="63" t="s">
        <v>1333</v>
      </c>
      <c r="B19" s="64"/>
      <c r="C19" s="69"/>
      <c r="D19" s="66"/>
      <c r="E19" s="66"/>
    </row>
    <row r="20" spans="1:5" ht="21" customHeight="1">
      <c r="A20" s="63" t="s">
        <v>1334</v>
      </c>
      <c r="B20" s="64"/>
      <c r="C20" s="69"/>
      <c r="D20" s="66"/>
      <c r="E20" s="66"/>
    </row>
    <row r="21" spans="1:5" ht="21" customHeight="1">
      <c r="A21" s="67" t="s">
        <v>1335</v>
      </c>
      <c r="B21" s="64"/>
      <c r="C21" s="69"/>
      <c r="D21" s="66"/>
      <c r="E21" s="66"/>
    </row>
    <row r="22" spans="1:5" ht="21" customHeight="1">
      <c r="A22" s="63" t="s">
        <v>1336</v>
      </c>
      <c r="B22" s="64"/>
      <c r="C22" s="69"/>
      <c r="D22" s="66"/>
      <c r="E22" s="66"/>
    </row>
    <row r="23" spans="1:5" ht="21" customHeight="1">
      <c r="A23" s="63" t="s">
        <v>1337</v>
      </c>
      <c r="B23" s="64"/>
      <c r="C23" s="69"/>
      <c r="D23" s="66"/>
      <c r="E23" s="66"/>
    </row>
    <row r="24" spans="1:5" ht="21" customHeight="1">
      <c r="A24" s="63" t="s">
        <v>1338</v>
      </c>
      <c r="B24" s="64"/>
      <c r="C24" s="69"/>
      <c r="D24" s="66"/>
      <c r="E24" s="66"/>
    </row>
    <row r="25" spans="1:5" ht="21" customHeight="1">
      <c r="A25" s="68" t="s">
        <v>1339</v>
      </c>
      <c r="B25" s="69">
        <f>SUM(B26:B26)</f>
        <v>0</v>
      </c>
      <c r="C25" s="69">
        <f>SUM(C26)</f>
        <v>0</v>
      </c>
      <c r="D25" s="70"/>
      <c r="E25" s="66"/>
    </row>
    <row r="26" spans="1:5" ht="21" customHeight="1">
      <c r="A26" s="68" t="s">
        <v>1340</v>
      </c>
      <c r="B26" s="69"/>
      <c r="C26" s="71"/>
      <c r="D26" s="70"/>
      <c r="E26" s="66"/>
    </row>
    <row r="27" spans="1:5" ht="21" customHeight="1">
      <c r="A27" s="67" t="s">
        <v>1341</v>
      </c>
      <c r="B27" s="72">
        <v>6000</v>
      </c>
      <c r="C27" s="69">
        <v>6850</v>
      </c>
      <c r="D27" s="70">
        <f aca="true" t="shared" si="0" ref="D25:D28">(C27-B27)/B27</f>
        <v>0.14166666666666666</v>
      </c>
      <c r="E27" s="66"/>
    </row>
    <row r="28" spans="1:254" s="52" customFormat="1" ht="21" customHeight="1">
      <c r="A28" s="73" t="s">
        <v>1342</v>
      </c>
      <c r="B28" s="74">
        <f>SUM(B5,B9,B13,B17,B21,B25,B27)</f>
        <v>6000</v>
      </c>
      <c r="C28" s="74">
        <f>C27+C25</f>
        <v>6850</v>
      </c>
      <c r="D28" s="75">
        <f t="shared" si="0"/>
        <v>0.14166666666666666</v>
      </c>
      <c r="E28" s="77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</row>
  </sheetData>
  <sheetProtection/>
  <mergeCells count="2">
    <mergeCell ref="A2:E2"/>
    <mergeCell ref="D3:E3"/>
  </mergeCells>
  <printOptions horizontalCentered="1"/>
  <pageMargins left="0.35" right="0.35" top="0.94" bottom="0.75" header="0.31" footer="0.59"/>
  <pageSetup firstPageNumber="49" useFirstPageNumber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29"/>
  <sheetViews>
    <sheetView showZeros="0" zoomScaleSheetLayoutView="100" workbookViewId="0" topLeftCell="A9">
      <selection activeCell="C29" sqref="C29"/>
    </sheetView>
  </sheetViews>
  <sheetFormatPr defaultColWidth="9.00390625" defaultRowHeight="14.25"/>
  <cols>
    <col min="1" max="1" width="32.75390625" style="53" customWidth="1"/>
    <col min="2" max="2" width="10.75390625" style="53" customWidth="1"/>
    <col min="3" max="3" width="12.25390625" style="53" customWidth="1"/>
    <col min="4" max="4" width="14.25390625" style="53" customWidth="1"/>
    <col min="5" max="5" width="8.75390625" style="53" customWidth="1"/>
    <col min="6" max="16384" width="9.00390625" style="53" customWidth="1"/>
  </cols>
  <sheetData>
    <row r="1" spans="1:5" ht="17.25" customHeight="1">
      <c r="A1" s="54" t="s">
        <v>1343</v>
      </c>
      <c r="B1" s="55"/>
      <c r="C1" s="55"/>
      <c r="D1" s="55"/>
      <c r="E1" s="55"/>
    </row>
    <row r="2" spans="1:5" ht="31.5" customHeight="1">
      <c r="A2" s="56" t="s">
        <v>1344</v>
      </c>
      <c r="B2" s="56"/>
      <c r="C2" s="56"/>
      <c r="D2" s="56"/>
      <c r="E2" s="56"/>
    </row>
    <row r="3" spans="1:5" ht="24" customHeight="1">
      <c r="A3" s="57"/>
      <c r="B3" s="57"/>
      <c r="C3" s="57"/>
      <c r="D3" s="58" t="s">
        <v>94</v>
      </c>
      <c r="E3" s="58"/>
    </row>
    <row r="4" spans="1:5" ht="24">
      <c r="A4" s="59" t="s">
        <v>1318</v>
      </c>
      <c r="B4" s="60" t="s">
        <v>96</v>
      </c>
      <c r="C4" s="61" t="s">
        <v>5</v>
      </c>
      <c r="D4" s="62" t="s">
        <v>1119</v>
      </c>
      <c r="E4" s="76" t="s">
        <v>7</v>
      </c>
    </row>
    <row r="5" spans="1:5" ht="21.75" customHeight="1">
      <c r="A5" s="63" t="s">
        <v>1345</v>
      </c>
      <c r="B5" s="64"/>
      <c r="C5" s="65"/>
      <c r="D5" s="66"/>
      <c r="E5" s="66"/>
    </row>
    <row r="6" spans="1:5" ht="21.75" customHeight="1">
      <c r="A6" s="63" t="s">
        <v>1346</v>
      </c>
      <c r="B6" s="64"/>
      <c r="C6" s="65"/>
      <c r="D6" s="66"/>
      <c r="E6" s="66"/>
    </row>
    <row r="7" spans="1:5" ht="21.75" customHeight="1">
      <c r="A7" s="63" t="s">
        <v>1347</v>
      </c>
      <c r="B7" s="64"/>
      <c r="C7" s="65"/>
      <c r="D7" s="66"/>
      <c r="E7" s="66"/>
    </row>
    <row r="8" spans="1:5" ht="21.75" customHeight="1">
      <c r="A8" s="63" t="s">
        <v>1348</v>
      </c>
      <c r="B8" s="64"/>
      <c r="C8" s="65"/>
      <c r="D8" s="66"/>
      <c r="E8" s="66"/>
    </row>
    <row r="9" spans="1:5" ht="21.75" customHeight="1">
      <c r="A9" s="63" t="s">
        <v>1349</v>
      </c>
      <c r="B9" s="64"/>
      <c r="C9" s="65"/>
      <c r="D9" s="66"/>
      <c r="E9" s="66"/>
    </row>
    <row r="10" spans="1:5" ht="21.75" customHeight="1">
      <c r="A10" s="63" t="s">
        <v>1350</v>
      </c>
      <c r="B10" s="64"/>
      <c r="C10" s="65"/>
      <c r="D10" s="66"/>
      <c r="E10" s="66"/>
    </row>
    <row r="11" spans="1:5" ht="21.75" customHeight="1">
      <c r="A11" s="63" t="s">
        <v>1351</v>
      </c>
      <c r="B11" s="64"/>
      <c r="C11" s="65"/>
      <c r="D11" s="66"/>
      <c r="E11" s="66"/>
    </row>
    <row r="12" spans="1:5" ht="21.75" customHeight="1">
      <c r="A12" s="63" t="s">
        <v>1352</v>
      </c>
      <c r="B12" s="64"/>
      <c r="C12" s="65"/>
      <c r="D12" s="66"/>
      <c r="E12" s="66"/>
    </row>
    <row r="13" spans="1:5" ht="21.75" customHeight="1">
      <c r="A13" s="63" t="s">
        <v>1348</v>
      </c>
      <c r="B13" s="64"/>
      <c r="C13" s="65"/>
      <c r="D13" s="66"/>
      <c r="E13" s="66"/>
    </row>
    <row r="14" spans="1:5" ht="21.75" customHeight="1">
      <c r="A14" s="63" t="s">
        <v>1353</v>
      </c>
      <c r="B14" s="64"/>
      <c r="C14" s="65"/>
      <c r="D14" s="66"/>
      <c r="E14" s="66"/>
    </row>
    <row r="15" spans="1:5" ht="21.75" customHeight="1">
      <c r="A15" s="63" t="s">
        <v>1354</v>
      </c>
      <c r="B15" s="64"/>
      <c r="C15" s="65"/>
      <c r="D15" s="66"/>
      <c r="E15" s="66"/>
    </row>
    <row r="16" spans="1:5" ht="21.75" customHeight="1">
      <c r="A16" s="63" t="s">
        <v>1355</v>
      </c>
      <c r="B16" s="64"/>
      <c r="C16" s="65"/>
      <c r="D16" s="66"/>
      <c r="E16" s="66"/>
    </row>
    <row r="17" spans="1:5" ht="21.75" customHeight="1">
      <c r="A17" s="63" t="s">
        <v>1356</v>
      </c>
      <c r="B17" s="64"/>
      <c r="C17" s="65"/>
      <c r="D17" s="66"/>
      <c r="E17" s="66"/>
    </row>
    <row r="18" spans="1:5" ht="21.75" customHeight="1">
      <c r="A18" s="63" t="s">
        <v>1357</v>
      </c>
      <c r="B18" s="64"/>
      <c r="C18" s="65"/>
      <c r="D18" s="66"/>
      <c r="E18" s="66"/>
    </row>
    <row r="19" spans="1:5" ht="21.75" customHeight="1">
      <c r="A19" s="63" t="s">
        <v>1358</v>
      </c>
      <c r="B19" s="64"/>
      <c r="C19" s="65"/>
      <c r="D19" s="66"/>
      <c r="E19" s="66"/>
    </row>
    <row r="20" spans="1:5" ht="21.75" customHeight="1">
      <c r="A20" s="63" t="s">
        <v>1359</v>
      </c>
      <c r="B20" s="64"/>
      <c r="C20" s="65"/>
      <c r="D20" s="66"/>
      <c r="E20" s="66"/>
    </row>
    <row r="21" spans="1:5" ht="21.75" customHeight="1">
      <c r="A21" s="63" t="s">
        <v>1360</v>
      </c>
      <c r="B21" s="64"/>
      <c r="C21" s="65"/>
      <c r="D21" s="66"/>
      <c r="E21" s="66"/>
    </row>
    <row r="22" spans="1:5" ht="21.75" customHeight="1">
      <c r="A22" s="63" t="s">
        <v>1361</v>
      </c>
      <c r="B22" s="64"/>
      <c r="C22" s="65"/>
      <c r="D22" s="66"/>
      <c r="E22" s="66"/>
    </row>
    <row r="23" spans="1:5" ht="21.75" customHeight="1">
      <c r="A23" s="67" t="s">
        <v>1362</v>
      </c>
      <c r="B23" s="64"/>
      <c r="C23" s="65"/>
      <c r="D23" s="66"/>
      <c r="E23" s="66"/>
    </row>
    <row r="24" spans="1:5" ht="21.75" customHeight="1">
      <c r="A24" s="63" t="s">
        <v>1363</v>
      </c>
      <c r="B24" s="64"/>
      <c r="C24" s="65"/>
      <c r="D24" s="66"/>
      <c r="E24" s="66"/>
    </row>
    <row r="25" spans="1:5" ht="21.75" customHeight="1">
      <c r="A25" s="63" t="s">
        <v>1364</v>
      </c>
      <c r="B25" s="64"/>
      <c r="C25" s="65"/>
      <c r="D25" s="66"/>
      <c r="E25" s="66"/>
    </row>
    <row r="26" spans="1:5" ht="21.75" customHeight="1">
      <c r="A26" s="68" t="s">
        <v>1339</v>
      </c>
      <c r="B26" s="69">
        <f>SUM(B27:B27)</f>
        <v>0</v>
      </c>
      <c r="C26" s="69">
        <f>C27</f>
        <v>0</v>
      </c>
      <c r="D26" s="70"/>
      <c r="E26" s="66"/>
    </row>
    <row r="27" spans="1:5" ht="21.75" customHeight="1">
      <c r="A27" s="68" t="s">
        <v>1340</v>
      </c>
      <c r="B27" s="69"/>
      <c r="C27" s="71"/>
      <c r="D27" s="70"/>
      <c r="E27" s="66"/>
    </row>
    <row r="28" spans="1:5" ht="21.75" customHeight="1">
      <c r="A28" s="67" t="s">
        <v>1365</v>
      </c>
      <c r="B28" s="72">
        <v>4400</v>
      </c>
      <c r="C28" s="69">
        <v>4459</v>
      </c>
      <c r="D28" s="70">
        <f>(C28-B28)/B28</f>
        <v>0.013409090909090909</v>
      </c>
      <c r="E28" s="66"/>
    </row>
    <row r="29" spans="1:254" s="52" customFormat="1" ht="21.75" customHeight="1">
      <c r="A29" s="73" t="s">
        <v>1366</v>
      </c>
      <c r="B29" s="74">
        <f>SUM(B5,B10,B16,B20,B23,B26,B28)</f>
        <v>4400</v>
      </c>
      <c r="C29" s="74">
        <f>C28+C26</f>
        <v>4459</v>
      </c>
      <c r="D29" s="75">
        <f>(C29-B29)/B29</f>
        <v>0.013409090909090909</v>
      </c>
      <c r="E29" s="77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</row>
  </sheetData>
  <sheetProtection/>
  <mergeCells count="2">
    <mergeCell ref="A2:E2"/>
    <mergeCell ref="D3:E3"/>
  </mergeCells>
  <printOptions horizontalCentered="1"/>
  <pageMargins left="0.55" right="0.55" top="1.02" bottom="0.87" header="0.2" footer="0.59"/>
  <pageSetup firstPageNumber="50" useFirstPageNumber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pane ySplit="4" topLeftCell="A33" activePane="bottomLeft" state="frozen"/>
      <selection pane="bottomLeft" activeCell="C45" sqref="C45"/>
    </sheetView>
  </sheetViews>
  <sheetFormatPr defaultColWidth="9.00390625" defaultRowHeight="29.25" customHeight="1"/>
  <cols>
    <col min="1" max="1" width="28.875" style="1" customWidth="1"/>
    <col min="2" max="2" width="10.25390625" style="29" customWidth="1"/>
    <col min="3" max="4" width="10.25390625" style="30" customWidth="1"/>
    <col min="5" max="5" width="10.25390625" style="29" customWidth="1"/>
    <col min="6" max="6" width="10.25390625" style="31" customWidth="1"/>
    <col min="7" max="16384" width="9.00390625" style="1" customWidth="1"/>
  </cols>
  <sheetData>
    <row r="1" ht="35.25" customHeight="1">
      <c r="A1" s="5" t="s">
        <v>1367</v>
      </c>
    </row>
    <row r="2" spans="1:6" s="1" customFormat="1" ht="29.25" customHeight="1">
      <c r="A2" s="32" t="s">
        <v>1368</v>
      </c>
      <c r="B2" s="33"/>
      <c r="C2" s="34"/>
      <c r="D2" s="34"/>
      <c r="E2" s="33"/>
      <c r="F2" s="49"/>
    </row>
    <row r="3" spans="1:6" s="1" customFormat="1" ht="29.25" customHeight="1">
      <c r="A3" s="35" t="s">
        <v>1369</v>
      </c>
      <c r="B3" s="36"/>
      <c r="C3" s="37"/>
      <c r="D3" s="37"/>
      <c r="E3" s="36"/>
      <c r="F3" s="36"/>
    </row>
    <row r="4" spans="1:6" s="1" customFormat="1" ht="46.5" customHeight="1">
      <c r="A4" s="10" t="s">
        <v>3</v>
      </c>
      <c r="B4" s="38" t="s">
        <v>1370</v>
      </c>
      <c r="C4" s="39" t="s">
        <v>1371</v>
      </c>
      <c r="D4" s="39" t="s">
        <v>1372</v>
      </c>
      <c r="E4" s="38" t="s">
        <v>1373</v>
      </c>
      <c r="F4" s="38" t="s">
        <v>1374</v>
      </c>
    </row>
    <row r="5" spans="1:6" s="2" customFormat="1" ht="29.25" customHeight="1">
      <c r="A5" s="40" t="s">
        <v>1375</v>
      </c>
      <c r="B5" s="13">
        <f>B6+B24</f>
        <v>28416</v>
      </c>
      <c r="C5" s="13">
        <f>C6+C24</f>
        <v>17086</v>
      </c>
      <c r="D5" s="13">
        <f>D6+D24</f>
        <v>13216</v>
      </c>
      <c r="E5" s="13">
        <f>C5/B5*100</f>
        <v>60.128096846846844</v>
      </c>
      <c r="F5" s="13">
        <f>(C5-D5)/D5*100</f>
        <v>29.282687651331717</v>
      </c>
    </row>
    <row r="6" spans="1:6" s="2" customFormat="1" ht="29.25" customHeight="1">
      <c r="A6" s="41" t="s">
        <v>1376</v>
      </c>
      <c r="B6" s="42">
        <f>SUM(B7:B23)</f>
        <v>17825</v>
      </c>
      <c r="C6" s="42">
        <f>SUM(C7:C23)</f>
        <v>8348</v>
      </c>
      <c r="D6" s="42">
        <f>SUM(D7:D23)</f>
        <v>8915</v>
      </c>
      <c r="E6" s="13">
        <f aca="true" t="shared" si="0" ref="E6:E45">C6/B6*100</f>
        <v>46.833099579242635</v>
      </c>
      <c r="F6" s="13">
        <f aca="true" t="shared" si="1" ref="F6:F45">(C6-D6)/D6*100</f>
        <v>-6.360067302299495</v>
      </c>
    </row>
    <row r="7" spans="1:6" s="27" customFormat="1" ht="29.25" customHeight="1">
      <c r="A7" s="43" t="s">
        <v>1377</v>
      </c>
      <c r="B7" s="15">
        <v>7743</v>
      </c>
      <c r="C7" s="15">
        <v>3430</v>
      </c>
      <c r="D7" s="15">
        <v>3176</v>
      </c>
      <c r="E7" s="25">
        <f t="shared" si="0"/>
        <v>44.2980756812605</v>
      </c>
      <c r="F7" s="25">
        <f t="shared" si="1"/>
        <v>7.997481108312343</v>
      </c>
    </row>
    <row r="8" spans="1:6" s="27" customFormat="1" ht="29.25" customHeight="1">
      <c r="A8" s="43" t="s">
        <v>1378</v>
      </c>
      <c r="C8" s="15"/>
      <c r="D8" s="15"/>
      <c r="E8" s="25"/>
      <c r="F8" s="25"/>
    </row>
    <row r="9" spans="1:6" s="27" customFormat="1" ht="29.25" customHeight="1">
      <c r="A9" s="43" t="s">
        <v>1379</v>
      </c>
      <c r="B9" s="15">
        <v>4108</v>
      </c>
      <c r="C9" s="15">
        <v>1879</v>
      </c>
      <c r="D9" s="15">
        <v>2377</v>
      </c>
      <c r="E9" s="25">
        <f t="shared" si="0"/>
        <v>45.74001947419669</v>
      </c>
      <c r="F9" s="25">
        <f t="shared" si="1"/>
        <v>-20.95077829196466</v>
      </c>
    </row>
    <row r="10" spans="1:6" s="27" customFormat="1" ht="29.25" customHeight="1">
      <c r="A10" s="23" t="s">
        <v>1380</v>
      </c>
      <c r="B10" s="15"/>
      <c r="C10" s="15"/>
      <c r="D10" s="15"/>
      <c r="E10" s="25"/>
      <c r="F10" s="25"/>
    </row>
    <row r="11" spans="1:6" s="27" customFormat="1" ht="29.25" customHeight="1">
      <c r="A11" s="23" t="s">
        <v>1381</v>
      </c>
      <c r="B11" s="15">
        <v>338</v>
      </c>
      <c r="C11" s="15">
        <v>156</v>
      </c>
      <c r="D11" s="15">
        <v>130</v>
      </c>
      <c r="E11" s="25">
        <f t="shared" si="0"/>
        <v>46.15384615384615</v>
      </c>
      <c r="F11" s="25">
        <f t="shared" si="1"/>
        <v>20</v>
      </c>
    </row>
    <row r="12" spans="1:6" s="27" customFormat="1" ht="29.25" customHeight="1">
      <c r="A12" s="43" t="s">
        <v>1382</v>
      </c>
      <c r="B12" s="15">
        <v>780</v>
      </c>
      <c r="C12" s="15">
        <v>518</v>
      </c>
      <c r="D12" s="15">
        <v>323</v>
      </c>
      <c r="E12" s="25">
        <f t="shared" si="0"/>
        <v>66.41025641025641</v>
      </c>
      <c r="F12" s="25">
        <f t="shared" si="1"/>
        <v>60.371517027863774</v>
      </c>
    </row>
    <row r="13" spans="1:6" s="27" customFormat="1" ht="29.25" customHeight="1">
      <c r="A13" s="23" t="s">
        <v>1383</v>
      </c>
      <c r="B13" s="15"/>
      <c r="C13" s="15"/>
      <c r="D13" s="15"/>
      <c r="E13" s="25"/>
      <c r="F13" s="25"/>
    </row>
    <row r="14" spans="1:6" s="27" customFormat="1" ht="29.25" customHeight="1">
      <c r="A14" s="23" t="s">
        <v>1384</v>
      </c>
      <c r="B14" s="15">
        <v>1070</v>
      </c>
      <c r="C14" s="15">
        <v>509</v>
      </c>
      <c r="D14" s="15">
        <v>484</v>
      </c>
      <c r="E14" s="25">
        <f t="shared" si="0"/>
        <v>47.570093457943926</v>
      </c>
      <c r="F14" s="25">
        <f t="shared" si="1"/>
        <v>5.1652892561983474</v>
      </c>
    </row>
    <row r="15" spans="1:6" s="27" customFormat="1" ht="29.25" customHeight="1">
      <c r="A15" s="23" t="s">
        <v>1385</v>
      </c>
      <c r="B15" s="15">
        <v>293</v>
      </c>
      <c r="C15" s="15">
        <v>198</v>
      </c>
      <c r="D15" s="15">
        <v>124</v>
      </c>
      <c r="E15" s="25">
        <f t="shared" si="0"/>
        <v>67.57679180887372</v>
      </c>
      <c r="F15" s="25">
        <f t="shared" si="1"/>
        <v>59.67741935483871</v>
      </c>
    </row>
    <row r="16" spans="1:6" s="27" customFormat="1" ht="29.25" customHeight="1">
      <c r="A16" s="23" t="s">
        <v>1386</v>
      </c>
      <c r="B16" s="15">
        <v>280</v>
      </c>
      <c r="C16" s="15">
        <v>303</v>
      </c>
      <c r="D16" s="15">
        <v>71</v>
      </c>
      <c r="E16" s="25">
        <f t="shared" si="0"/>
        <v>108.21428571428571</v>
      </c>
      <c r="F16" s="25">
        <f t="shared" si="1"/>
        <v>326.7605633802817</v>
      </c>
    </row>
    <row r="17" spans="1:6" s="27" customFormat="1" ht="29.25" customHeight="1">
      <c r="A17" s="23" t="s">
        <v>1387</v>
      </c>
      <c r="B17" s="15">
        <v>228</v>
      </c>
      <c r="C17" s="15">
        <v>199</v>
      </c>
      <c r="D17" s="15">
        <v>77</v>
      </c>
      <c r="E17" s="25">
        <f t="shared" si="0"/>
        <v>87.28070175438597</v>
      </c>
      <c r="F17" s="25">
        <f t="shared" si="1"/>
        <v>158.44155844155844</v>
      </c>
    </row>
    <row r="18" spans="1:6" s="27" customFormat="1" ht="29.25" customHeight="1">
      <c r="A18" s="23" t="s">
        <v>1388</v>
      </c>
      <c r="B18" s="15">
        <v>800</v>
      </c>
      <c r="C18" s="15">
        <v>349</v>
      </c>
      <c r="D18" s="15">
        <v>477</v>
      </c>
      <c r="E18" s="25">
        <f t="shared" si="0"/>
        <v>43.625</v>
      </c>
      <c r="F18" s="25">
        <f t="shared" si="1"/>
        <v>-26.834381551362686</v>
      </c>
    </row>
    <row r="19" spans="1:6" s="27" customFormat="1" ht="29.25" customHeight="1">
      <c r="A19" s="43" t="s">
        <v>1389</v>
      </c>
      <c r="B19" s="15">
        <v>240</v>
      </c>
      <c r="C19" s="15">
        <v>137</v>
      </c>
      <c r="D19" s="15">
        <v>117</v>
      </c>
      <c r="E19" s="25">
        <f t="shared" si="0"/>
        <v>57.08333333333333</v>
      </c>
      <c r="F19" s="25">
        <f t="shared" si="1"/>
        <v>17.094017094017094</v>
      </c>
    </row>
    <row r="20" spans="1:6" s="27" customFormat="1" ht="29.25" customHeight="1">
      <c r="A20" s="43" t="s">
        <v>1390</v>
      </c>
      <c r="B20" s="15">
        <v>1200</v>
      </c>
      <c r="C20" s="15">
        <v>340</v>
      </c>
      <c r="D20" s="15">
        <v>1188</v>
      </c>
      <c r="E20" s="25">
        <f t="shared" si="0"/>
        <v>28.333333333333332</v>
      </c>
      <c r="F20" s="25">
        <f t="shared" si="1"/>
        <v>-71.38047138047138</v>
      </c>
    </row>
    <row r="21" spans="1:6" s="27" customFormat="1" ht="29.25" customHeight="1">
      <c r="A21" s="23" t="s">
        <v>1391</v>
      </c>
      <c r="B21" s="15">
        <v>640</v>
      </c>
      <c r="C21" s="15">
        <v>287</v>
      </c>
      <c r="D21" s="15">
        <v>322</v>
      </c>
      <c r="E21" s="25">
        <f t="shared" si="0"/>
        <v>44.84375</v>
      </c>
      <c r="F21" s="25">
        <f t="shared" si="1"/>
        <v>-10.869565217391305</v>
      </c>
    </row>
    <row r="22" spans="1:6" s="27" customFormat="1" ht="29.25" customHeight="1">
      <c r="A22" s="23" t="s">
        <v>1392</v>
      </c>
      <c r="B22" s="15">
        <v>105</v>
      </c>
      <c r="C22" s="15">
        <v>43</v>
      </c>
      <c r="D22" s="15">
        <v>49</v>
      </c>
      <c r="E22" s="25">
        <f t="shared" si="0"/>
        <v>40.95238095238095</v>
      </c>
      <c r="F22" s="25">
        <f t="shared" si="1"/>
        <v>-12.244897959183673</v>
      </c>
    </row>
    <row r="23" spans="1:6" s="27" customFormat="1" ht="29.25" customHeight="1">
      <c r="A23" s="23" t="s">
        <v>1393</v>
      </c>
      <c r="B23" s="15"/>
      <c r="C23" s="15"/>
      <c r="D23" s="15"/>
      <c r="E23" s="25"/>
      <c r="F23" s="25"/>
    </row>
    <row r="24" spans="1:6" s="2" customFormat="1" ht="29.25" customHeight="1">
      <c r="A24" s="41" t="s">
        <v>1394</v>
      </c>
      <c r="B24" s="42">
        <f>SUM(B25:B32)</f>
        <v>10591</v>
      </c>
      <c r="C24" s="42">
        <f>SUM(C25:C32)</f>
        <v>8738</v>
      </c>
      <c r="D24" s="42">
        <f>SUM(D25:D32)</f>
        <v>4301</v>
      </c>
      <c r="E24" s="13">
        <f t="shared" si="0"/>
        <v>82.5040128410915</v>
      </c>
      <c r="F24" s="13">
        <f t="shared" si="1"/>
        <v>103.16205533596839</v>
      </c>
    </row>
    <row r="25" spans="1:6" s="27" customFormat="1" ht="29.25" customHeight="1">
      <c r="A25" s="23" t="s">
        <v>1395</v>
      </c>
      <c r="B25" s="15">
        <v>2958</v>
      </c>
      <c r="C25" s="15">
        <v>671</v>
      </c>
      <c r="D25" s="15">
        <v>506</v>
      </c>
      <c r="E25" s="25">
        <f t="shared" si="0"/>
        <v>22.684246112238</v>
      </c>
      <c r="F25" s="25">
        <f t="shared" si="1"/>
        <v>32.608695652173914</v>
      </c>
    </row>
    <row r="26" spans="1:6" s="27" customFormat="1" ht="29.25" customHeight="1">
      <c r="A26" s="23" t="s">
        <v>1396</v>
      </c>
      <c r="B26" s="15">
        <v>1520</v>
      </c>
      <c r="C26" s="15">
        <v>372</v>
      </c>
      <c r="D26" s="15">
        <v>523</v>
      </c>
      <c r="E26" s="25">
        <f t="shared" si="0"/>
        <v>24.47368421052632</v>
      </c>
      <c r="F26" s="25">
        <f t="shared" si="1"/>
        <v>-28.87189292543021</v>
      </c>
    </row>
    <row r="27" spans="1:6" s="27" customFormat="1" ht="29.25" customHeight="1">
      <c r="A27" s="23" t="s">
        <v>1397</v>
      </c>
      <c r="B27" s="15">
        <v>1813</v>
      </c>
      <c r="C27" s="15">
        <v>939</v>
      </c>
      <c r="D27" s="15">
        <v>529</v>
      </c>
      <c r="E27" s="25">
        <f t="shared" si="0"/>
        <v>51.79260893546608</v>
      </c>
      <c r="F27" s="25">
        <f t="shared" si="1"/>
        <v>77.50472589792061</v>
      </c>
    </row>
    <row r="28" spans="1:6" s="27" customFormat="1" ht="29.25" customHeight="1">
      <c r="A28" s="23" t="s">
        <v>1398</v>
      </c>
      <c r="B28" s="15"/>
      <c r="C28" s="15"/>
      <c r="D28" s="15"/>
      <c r="E28" s="25"/>
      <c r="F28" s="25"/>
    </row>
    <row r="29" spans="1:6" s="27" customFormat="1" ht="29.25" customHeight="1">
      <c r="A29" s="23" t="s">
        <v>1399</v>
      </c>
      <c r="B29" s="15">
        <v>4300</v>
      </c>
      <c r="C29" s="15">
        <v>6298</v>
      </c>
      <c r="D29" s="15">
        <v>1962</v>
      </c>
      <c r="E29" s="25">
        <f t="shared" si="0"/>
        <v>146.46511627906978</v>
      </c>
      <c r="F29" s="25">
        <f t="shared" si="1"/>
        <v>220.99898063200817</v>
      </c>
    </row>
    <row r="30" spans="1:6" s="27" customFormat="1" ht="29.25" customHeight="1">
      <c r="A30" s="23" t="s">
        <v>1400</v>
      </c>
      <c r="B30" s="15"/>
      <c r="C30" s="15"/>
      <c r="D30" s="15">
        <v>258</v>
      </c>
      <c r="E30" s="25"/>
      <c r="F30" s="25">
        <f t="shared" si="1"/>
        <v>-100</v>
      </c>
    </row>
    <row r="31" spans="1:6" s="27" customFormat="1" ht="29.25" customHeight="1">
      <c r="A31" s="23" t="s">
        <v>1401</v>
      </c>
      <c r="B31" s="15"/>
      <c r="C31" s="15"/>
      <c r="D31" s="15"/>
      <c r="E31" s="25"/>
      <c r="F31" s="25"/>
    </row>
    <row r="32" spans="1:6" s="27" customFormat="1" ht="29.25" customHeight="1">
      <c r="A32" s="23" t="s">
        <v>1402</v>
      </c>
      <c r="B32" s="15"/>
      <c r="C32" s="15">
        <v>458</v>
      </c>
      <c r="D32" s="15">
        <v>523</v>
      </c>
      <c r="E32" s="25"/>
      <c r="F32" s="25">
        <f t="shared" si="1"/>
        <v>-12.4282982791587</v>
      </c>
    </row>
    <row r="33" spans="1:6" s="2" customFormat="1" ht="29.25" customHeight="1">
      <c r="A33" s="41" t="s">
        <v>1403</v>
      </c>
      <c r="B33" s="42">
        <f>SUM(B34:B39)</f>
        <v>39892</v>
      </c>
      <c r="C33" s="42">
        <f>SUM(C34:C39)</f>
        <v>5688</v>
      </c>
      <c r="D33" s="42">
        <f>SUM(D34:D39)</f>
        <v>2512</v>
      </c>
      <c r="E33" s="13">
        <f t="shared" si="0"/>
        <v>14.258497944450015</v>
      </c>
      <c r="F33" s="13">
        <f t="shared" si="1"/>
        <v>126.43312101910828</v>
      </c>
    </row>
    <row r="34" spans="1:6" s="27" customFormat="1" ht="29.25" customHeight="1">
      <c r="A34" s="23" t="s">
        <v>1404</v>
      </c>
      <c r="B34" s="15"/>
      <c r="C34" s="15">
        <v>59</v>
      </c>
      <c r="D34" s="15">
        <v>62</v>
      </c>
      <c r="E34" s="25"/>
      <c r="F34" s="25">
        <f t="shared" si="1"/>
        <v>-4.838709677419355</v>
      </c>
    </row>
    <row r="35" spans="1:6" s="27" customFormat="1" ht="29.25" customHeight="1">
      <c r="A35" s="23" t="s">
        <v>1405</v>
      </c>
      <c r="B35" s="15"/>
      <c r="C35" s="15"/>
      <c r="D35" s="15"/>
      <c r="E35" s="25"/>
      <c r="F35" s="25"/>
    </row>
    <row r="36" spans="1:6" s="27" customFormat="1" ht="29.25" customHeight="1">
      <c r="A36" s="23" t="s">
        <v>1406</v>
      </c>
      <c r="B36" s="15"/>
      <c r="C36" s="15">
        <v>62</v>
      </c>
      <c r="D36" s="15"/>
      <c r="E36" s="25"/>
      <c r="F36" s="25"/>
    </row>
    <row r="37" spans="1:6" s="27" customFormat="1" ht="29.25" customHeight="1">
      <c r="A37" s="23" t="s">
        <v>1407</v>
      </c>
      <c r="B37" s="15">
        <v>39892</v>
      </c>
      <c r="C37" s="15">
        <v>5435</v>
      </c>
      <c r="D37" s="15">
        <v>2323</v>
      </c>
      <c r="E37" s="25">
        <f t="shared" si="0"/>
        <v>13.624285571041813</v>
      </c>
      <c r="F37" s="25">
        <f t="shared" si="1"/>
        <v>133.96470081790787</v>
      </c>
    </row>
    <row r="38" spans="1:6" s="27" customFormat="1" ht="29.25" customHeight="1">
      <c r="A38" s="23" t="s">
        <v>1408</v>
      </c>
      <c r="B38" s="15"/>
      <c r="C38" s="15">
        <v>132</v>
      </c>
      <c r="D38" s="15">
        <v>127</v>
      </c>
      <c r="E38" s="25"/>
      <c r="F38" s="25">
        <f t="shared" si="1"/>
        <v>3.937007874015748</v>
      </c>
    </row>
    <row r="39" spans="1:6" s="27" customFormat="1" ht="29.25" customHeight="1">
      <c r="A39" s="23" t="s">
        <v>1409</v>
      </c>
      <c r="B39" s="15"/>
      <c r="C39" s="15"/>
      <c r="D39" s="15"/>
      <c r="E39" s="25"/>
      <c r="F39" s="25"/>
    </row>
    <row r="40" spans="1:7" s="28" customFormat="1" ht="29.25" customHeight="1">
      <c r="A40" s="44" t="s">
        <v>1410</v>
      </c>
      <c r="B40" s="45">
        <f>SUM(B41:B42)</f>
        <v>180</v>
      </c>
      <c r="C40" s="45">
        <f>SUM(C41:C42)</f>
        <v>90</v>
      </c>
      <c r="D40" s="45">
        <f>SUM(D41:D42)</f>
        <v>78</v>
      </c>
      <c r="E40" s="13">
        <f t="shared" si="0"/>
        <v>50</v>
      </c>
      <c r="F40" s="13">
        <f t="shared" si="1"/>
        <v>15.384615384615385</v>
      </c>
      <c r="G40" s="50"/>
    </row>
    <row r="41" spans="1:7" s="27" customFormat="1" ht="29.25" customHeight="1">
      <c r="A41" s="46" t="s">
        <v>1411</v>
      </c>
      <c r="B41" s="18">
        <v>120</v>
      </c>
      <c r="C41" s="18"/>
      <c r="D41" s="18"/>
      <c r="E41" s="25"/>
      <c r="F41" s="25"/>
      <c r="G41" s="51"/>
    </row>
    <row r="42" spans="1:7" s="27" customFormat="1" ht="29.25" customHeight="1">
      <c r="A42" s="46" t="s">
        <v>1412</v>
      </c>
      <c r="B42" s="18">
        <v>60</v>
      </c>
      <c r="C42" s="15">
        <v>90</v>
      </c>
      <c r="D42" s="15">
        <v>78</v>
      </c>
      <c r="E42" s="25">
        <f t="shared" si="0"/>
        <v>150</v>
      </c>
      <c r="F42" s="25">
        <f t="shared" si="1"/>
        <v>15.384615384615385</v>
      </c>
      <c r="G42" s="51"/>
    </row>
    <row r="43" spans="1:6" s="2" customFormat="1" ht="29.25" customHeight="1">
      <c r="A43" s="41" t="s">
        <v>1413</v>
      </c>
      <c r="B43" s="42">
        <f>SUM(B44:B45)</f>
        <v>6790</v>
      </c>
      <c r="C43" s="42">
        <f>SUM(C44:C45)</f>
        <v>6261</v>
      </c>
      <c r="D43" s="42">
        <f>SUM(D44:D45)</f>
        <v>3931</v>
      </c>
      <c r="E43" s="13">
        <f t="shared" si="0"/>
        <v>92.20913107511046</v>
      </c>
      <c r="F43" s="13">
        <f t="shared" si="1"/>
        <v>59.27244975833121</v>
      </c>
    </row>
    <row r="44" spans="1:6" s="27" customFormat="1" ht="29.25" customHeight="1">
      <c r="A44" s="23" t="s">
        <v>1414</v>
      </c>
      <c r="B44" s="47"/>
      <c r="C44" s="48"/>
      <c r="D44" s="18"/>
      <c r="E44" s="25"/>
      <c r="F44" s="25"/>
    </row>
    <row r="45" spans="1:6" s="27" customFormat="1" ht="29.25" customHeight="1">
      <c r="A45" s="23" t="s">
        <v>1415</v>
      </c>
      <c r="B45" s="47">
        <v>6790</v>
      </c>
      <c r="C45" s="18">
        <v>6261</v>
      </c>
      <c r="D45" s="18">
        <v>3931</v>
      </c>
      <c r="E45" s="25">
        <f t="shared" si="0"/>
        <v>92.20913107511046</v>
      </c>
      <c r="F45" s="25">
        <f t="shared" si="1"/>
        <v>59.27244975833121</v>
      </c>
    </row>
  </sheetData>
  <sheetProtection/>
  <mergeCells count="2">
    <mergeCell ref="A2:F2"/>
    <mergeCell ref="A3:F3"/>
  </mergeCells>
  <printOptions/>
  <pageMargins left="0.75" right="0.75" top="1" bottom="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showZeros="0" tabSelected="1" zoomScaleSheetLayoutView="100" workbookViewId="0" topLeftCell="A1">
      <pane ySplit="4" topLeftCell="A29" activePane="bottomLeft" state="frozen"/>
      <selection pane="bottomLeft" activeCell="C31" sqref="C31:F35"/>
    </sheetView>
  </sheetViews>
  <sheetFormatPr defaultColWidth="9.00390625" defaultRowHeight="30" customHeight="1"/>
  <cols>
    <col min="1" max="1" width="23.25390625" style="1" customWidth="1"/>
    <col min="2" max="2" width="11.125" style="1" customWidth="1"/>
    <col min="3" max="4" width="11.125" style="4" customWidth="1"/>
    <col min="5" max="5" width="11.125" style="1" customWidth="1"/>
    <col min="6" max="6" width="14.625" style="1" customWidth="1"/>
    <col min="7" max="16384" width="9.00390625" style="1" customWidth="1"/>
  </cols>
  <sheetData>
    <row r="1" spans="1:4" s="1" customFormat="1" ht="30" customHeight="1">
      <c r="A1" s="5" t="s">
        <v>1416</v>
      </c>
      <c r="C1" s="4"/>
      <c r="D1" s="4"/>
    </row>
    <row r="2" spans="1:6" s="1" customFormat="1" ht="30" customHeight="1">
      <c r="A2" s="6" t="s">
        <v>1417</v>
      </c>
      <c r="B2" s="6"/>
      <c r="C2" s="7"/>
      <c r="D2" s="7"/>
      <c r="E2" s="6"/>
      <c r="F2" s="6"/>
    </row>
    <row r="3" spans="1:6" s="1" customFormat="1" ht="30" customHeight="1">
      <c r="A3" s="8" t="s">
        <v>94</v>
      </c>
      <c r="B3" s="8"/>
      <c r="C3" s="9"/>
      <c r="D3" s="9"/>
      <c r="E3" s="8"/>
      <c r="F3" s="8"/>
    </row>
    <row r="4" spans="1:6" s="1" customFormat="1" ht="42.75" customHeight="1">
      <c r="A4" s="10" t="s">
        <v>95</v>
      </c>
      <c r="B4" s="10" t="s">
        <v>1418</v>
      </c>
      <c r="C4" s="11" t="s">
        <v>1419</v>
      </c>
      <c r="D4" s="11" t="s">
        <v>1420</v>
      </c>
      <c r="E4" s="10" t="s">
        <v>1421</v>
      </c>
      <c r="F4" s="10" t="s">
        <v>1422</v>
      </c>
    </row>
    <row r="5" spans="1:6" s="2" customFormat="1" ht="30" customHeight="1">
      <c r="A5" s="12" t="s">
        <v>1423</v>
      </c>
      <c r="B5" s="13">
        <f>SUM(B6:B29)</f>
        <v>123466</v>
      </c>
      <c r="C5" s="13">
        <f>SUM(C6:C29)</f>
        <v>97307</v>
      </c>
      <c r="D5" s="13">
        <f>SUM(D6:D29)</f>
        <v>86877</v>
      </c>
      <c r="E5" s="13">
        <f>C5/B5*100</f>
        <v>78.81279056582379</v>
      </c>
      <c r="F5" s="13">
        <f>(C5-D5)/D5*100</f>
        <v>12.005479010555153</v>
      </c>
    </row>
    <row r="6" spans="1:6" s="1" customFormat="1" ht="30" customHeight="1">
      <c r="A6" s="14" t="s">
        <v>1424</v>
      </c>
      <c r="B6" s="15">
        <v>19126</v>
      </c>
      <c r="C6" s="15">
        <v>7741</v>
      </c>
      <c r="D6" s="15">
        <v>6391</v>
      </c>
      <c r="E6" s="15">
        <f aca="true" t="shared" si="0" ref="E6:E42">D6/B6*100</f>
        <v>33.41524626163338</v>
      </c>
      <c r="F6" s="25">
        <f aca="true" t="shared" si="1" ref="F6:F42">(C6-D6)/D6*100</f>
        <v>21.123454858394616</v>
      </c>
    </row>
    <row r="7" spans="1:6" s="1" customFormat="1" ht="30" customHeight="1">
      <c r="A7" s="14" t="s">
        <v>1425</v>
      </c>
      <c r="B7" s="15"/>
      <c r="C7" s="15"/>
      <c r="D7" s="15"/>
      <c r="E7" s="15"/>
      <c r="F7" s="25"/>
    </row>
    <row r="8" spans="1:6" s="1" customFormat="1" ht="30" customHeight="1">
      <c r="A8" s="14" t="s">
        <v>1426</v>
      </c>
      <c r="B8" s="15">
        <v>704</v>
      </c>
      <c r="C8" s="15">
        <v>51</v>
      </c>
      <c r="D8" s="15">
        <v>45</v>
      </c>
      <c r="E8" s="15">
        <f t="shared" si="0"/>
        <v>6.392045454545454</v>
      </c>
      <c r="F8" s="25">
        <f t="shared" si="1"/>
        <v>13.333333333333334</v>
      </c>
    </row>
    <row r="9" spans="1:6" s="1" customFormat="1" ht="30" customHeight="1">
      <c r="A9" s="14" t="s">
        <v>1427</v>
      </c>
      <c r="B9" s="15">
        <v>5836</v>
      </c>
      <c r="C9" s="15">
        <v>2248</v>
      </c>
      <c r="D9" s="15">
        <v>1977</v>
      </c>
      <c r="E9" s="15">
        <f t="shared" si="0"/>
        <v>33.8759424263194</v>
      </c>
      <c r="F9" s="25">
        <f t="shared" si="1"/>
        <v>13.707637835103693</v>
      </c>
    </row>
    <row r="10" spans="1:6" s="1" customFormat="1" ht="30" customHeight="1">
      <c r="A10" s="14" t="s">
        <v>1428</v>
      </c>
      <c r="B10" s="15">
        <v>19314</v>
      </c>
      <c r="C10" s="15">
        <v>14861</v>
      </c>
      <c r="D10" s="15">
        <v>13921</v>
      </c>
      <c r="E10" s="15">
        <f t="shared" si="0"/>
        <v>72.07724966345656</v>
      </c>
      <c r="F10" s="25">
        <f t="shared" si="1"/>
        <v>6.752388477839236</v>
      </c>
    </row>
    <row r="11" spans="1:6" s="1" customFormat="1" ht="30" customHeight="1">
      <c r="A11" s="14" t="s">
        <v>1429</v>
      </c>
      <c r="B11" s="15">
        <v>129</v>
      </c>
      <c r="C11" s="15">
        <v>102</v>
      </c>
      <c r="D11" s="15">
        <v>186</v>
      </c>
      <c r="E11" s="15">
        <f t="shared" si="0"/>
        <v>144.1860465116279</v>
      </c>
      <c r="F11" s="25">
        <f t="shared" si="1"/>
        <v>-45.16129032258064</v>
      </c>
    </row>
    <row r="12" spans="1:6" s="1" customFormat="1" ht="30" customHeight="1">
      <c r="A12" s="14" t="s">
        <v>1430</v>
      </c>
      <c r="B12" s="15">
        <v>2198</v>
      </c>
      <c r="C12" s="15">
        <v>974</v>
      </c>
      <c r="D12" s="15">
        <v>2252</v>
      </c>
      <c r="E12" s="15">
        <f t="shared" si="0"/>
        <v>102.45677888989991</v>
      </c>
      <c r="F12" s="25">
        <f t="shared" si="1"/>
        <v>-56.749555950266426</v>
      </c>
    </row>
    <row r="13" spans="1:6" s="1" customFormat="1" ht="30" customHeight="1">
      <c r="A13" s="14" t="s">
        <v>1431</v>
      </c>
      <c r="B13" s="15">
        <v>14879</v>
      </c>
      <c r="C13" s="15">
        <v>14446</v>
      </c>
      <c r="D13" s="15">
        <v>11528</v>
      </c>
      <c r="E13" s="15">
        <f t="shared" si="0"/>
        <v>77.4783251562605</v>
      </c>
      <c r="F13" s="25">
        <f t="shared" si="1"/>
        <v>25.31228313671062</v>
      </c>
    </row>
    <row r="14" spans="1:6" s="1" customFormat="1" ht="30" customHeight="1">
      <c r="A14" s="14" t="s">
        <v>559</v>
      </c>
      <c r="B14" s="15">
        <v>10674</v>
      </c>
      <c r="C14" s="15">
        <v>9478</v>
      </c>
      <c r="D14" s="15">
        <v>7348</v>
      </c>
      <c r="E14" s="15">
        <f t="shared" si="0"/>
        <v>68.84017238148773</v>
      </c>
      <c r="F14" s="25">
        <f t="shared" si="1"/>
        <v>28.987479586281985</v>
      </c>
    </row>
    <row r="15" spans="1:6" s="1" customFormat="1" ht="30" customHeight="1">
      <c r="A15" s="14" t="s">
        <v>1432</v>
      </c>
      <c r="B15" s="15">
        <v>4955</v>
      </c>
      <c r="C15" s="15">
        <v>1773</v>
      </c>
      <c r="D15" s="15">
        <v>1694</v>
      </c>
      <c r="E15" s="15">
        <f t="shared" si="0"/>
        <v>34.187689202825425</v>
      </c>
      <c r="F15" s="25">
        <f t="shared" si="1"/>
        <v>4.663518299881937</v>
      </c>
    </row>
    <row r="16" spans="1:6" s="1" customFormat="1" ht="30" customHeight="1">
      <c r="A16" s="14" t="s">
        <v>1433</v>
      </c>
      <c r="B16" s="15">
        <v>2929</v>
      </c>
      <c r="C16" s="15">
        <v>1574</v>
      </c>
      <c r="D16" s="15">
        <v>572</v>
      </c>
      <c r="E16" s="15">
        <f t="shared" si="0"/>
        <v>19.528849436667805</v>
      </c>
      <c r="F16" s="25">
        <f t="shared" si="1"/>
        <v>175.17482517482517</v>
      </c>
    </row>
    <row r="17" spans="1:6" s="1" customFormat="1" ht="30" customHeight="1">
      <c r="A17" s="14" t="s">
        <v>1434</v>
      </c>
      <c r="B17" s="15">
        <v>23807</v>
      </c>
      <c r="C17" s="15">
        <v>32880</v>
      </c>
      <c r="D17" s="15">
        <v>32916</v>
      </c>
      <c r="E17" s="15">
        <f t="shared" si="0"/>
        <v>138.26185575671022</v>
      </c>
      <c r="F17" s="25">
        <f t="shared" si="1"/>
        <v>-0.10936930368209989</v>
      </c>
    </row>
    <row r="18" spans="1:6" s="1" customFormat="1" ht="30" customHeight="1">
      <c r="A18" s="14" t="s">
        <v>1435</v>
      </c>
      <c r="B18" s="15">
        <v>2602</v>
      </c>
      <c r="C18" s="15">
        <v>2729</v>
      </c>
      <c r="D18" s="15">
        <v>1603</v>
      </c>
      <c r="E18" s="15">
        <f t="shared" si="0"/>
        <v>61.606456571867795</v>
      </c>
      <c r="F18" s="25">
        <f t="shared" si="1"/>
        <v>70.24329382407986</v>
      </c>
    </row>
    <row r="19" spans="1:6" s="1" customFormat="1" ht="30" customHeight="1">
      <c r="A19" s="14" t="s">
        <v>1436</v>
      </c>
      <c r="B19" s="15">
        <v>2189</v>
      </c>
      <c r="C19" s="15">
        <v>668</v>
      </c>
      <c r="D19" s="15">
        <v>220</v>
      </c>
      <c r="E19" s="15">
        <f t="shared" si="0"/>
        <v>10.050251256281408</v>
      </c>
      <c r="F19" s="25">
        <f t="shared" si="1"/>
        <v>203.63636363636363</v>
      </c>
    </row>
    <row r="20" spans="1:6" s="1" customFormat="1" ht="30" customHeight="1">
      <c r="A20" s="14" t="s">
        <v>1437</v>
      </c>
      <c r="B20" s="15">
        <v>232</v>
      </c>
      <c r="C20" s="15">
        <v>131</v>
      </c>
      <c r="D20" s="15">
        <v>296</v>
      </c>
      <c r="E20" s="15">
        <f t="shared" si="0"/>
        <v>127.58620689655173</v>
      </c>
      <c r="F20" s="25">
        <f t="shared" si="1"/>
        <v>-55.74324324324324</v>
      </c>
    </row>
    <row r="21" spans="1:6" s="1" customFormat="1" ht="30" customHeight="1">
      <c r="A21" s="14" t="s">
        <v>1438</v>
      </c>
      <c r="B21" s="15">
        <v>62</v>
      </c>
      <c r="C21" s="15">
        <v>36</v>
      </c>
      <c r="D21" s="15">
        <v>22</v>
      </c>
      <c r="E21" s="15"/>
      <c r="F21" s="25">
        <f t="shared" si="1"/>
        <v>63.63636363636363</v>
      </c>
    </row>
    <row r="22" spans="1:6" s="1" customFormat="1" ht="30" customHeight="1">
      <c r="A22" s="14" t="s">
        <v>1439</v>
      </c>
      <c r="B22" s="15">
        <v>752</v>
      </c>
      <c r="C22" s="15">
        <v>685</v>
      </c>
      <c r="D22" s="15">
        <v>257</v>
      </c>
      <c r="E22" s="15">
        <f t="shared" si="0"/>
        <v>34.17553191489361</v>
      </c>
      <c r="F22" s="25">
        <f t="shared" si="1"/>
        <v>166.53696498054475</v>
      </c>
    </row>
    <row r="23" spans="1:6" s="1" customFormat="1" ht="30" customHeight="1">
      <c r="A23" s="14" t="s">
        <v>1440</v>
      </c>
      <c r="B23" s="15">
        <v>1225</v>
      </c>
      <c r="C23" s="15">
        <v>427</v>
      </c>
      <c r="D23" s="15">
        <v>549</v>
      </c>
      <c r="E23" s="15">
        <f t="shared" si="0"/>
        <v>44.816326530612244</v>
      </c>
      <c r="F23" s="25">
        <f t="shared" si="1"/>
        <v>-22.22222222222222</v>
      </c>
    </row>
    <row r="24" spans="1:6" s="1" customFormat="1" ht="30" customHeight="1">
      <c r="A24" s="14" t="s">
        <v>989</v>
      </c>
      <c r="B24" s="15">
        <v>3918</v>
      </c>
      <c r="C24" s="15">
        <v>3002</v>
      </c>
      <c r="D24" s="15">
        <v>2615</v>
      </c>
      <c r="E24" s="15">
        <f t="shared" si="0"/>
        <v>66.74323634507402</v>
      </c>
      <c r="F24" s="25">
        <f t="shared" si="1"/>
        <v>14.79923518164436</v>
      </c>
    </row>
    <row r="25" spans="1:6" s="1" customFormat="1" ht="30" customHeight="1">
      <c r="A25" s="14" t="s">
        <v>1441</v>
      </c>
      <c r="B25" s="15">
        <v>175</v>
      </c>
      <c r="C25" s="15">
        <v>68</v>
      </c>
      <c r="D25" s="15">
        <v>57</v>
      </c>
      <c r="E25" s="15">
        <f t="shared" si="0"/>
        <v>32.57142857142858</v>
      </c>
      <c r="F25" s="25">
        <f t="shared" si="1"/>
        <v>19.298245614035086</v>
      </c>
    </row>
    <row r="26" spans="1:6" s="1" customFormat="1" ht="30" customHeight="1">
      <c r="A26" s="14" t="s">
        <v>1442</v>
      </c>
      <c r="B26" s="15">
        <v>1300</v>
      </c>
      <c r="C26" s="15"/>
      <c r="D26" s="15"/>
      <c r="E26" s="15">
        <f t="shared" si="0"/>
        <v>0</v>
      </c>
      <c r="F26" s="25"/>
    </row>
    <row r="27" spans="1:6" s="1" customFormat="1" ht="30" customHeight="1">
      <c r="A27" s="14" t="s">
        <v>1443</v>
      </c>
      <c r="B27" s="15">
        <v>6460</v>
      </c>
      <c r="C27" s="15">
        <v>3433</v>
      </c>
      <c r="D27" s="15">
        <v>2428</v>
      </c>
      <c r="E27" s="15">
        <f t="shared" si="0"/>
        <v>37.585139318885446</v>
      </c>
      <c r="F27" s="25">
        <f t="shared" si="1"/>
        <v>41.39209225700164</v>
      </c>
    </row>
    <row r="28" spans="1:6" s="1" customFormat="1" ht="30" customHeight="1">
      <c r="A28" s="14" t="s">
        <v>1444</v>
      </c>
      <c r="B28" s="15"/>
      <c r="C28" s="15"/>
      <c r="D28" s="15"/>
      <c r="E28" s="15"/>
      <c r="F28" s="25"/>
    </row>
    <row r="29" spans="1:6" s="1" customFormat="1" ht="30" customHeight="1">
      <c r="A29" s="14" t="s">
        <v>1445</v>
      </c>
      <c r="B29" s="15"/>
      <c r="C29" s="15"/>
      <c r="D29" s="15"/>
      <c r="E29" s="15"/>
      <c r="F29" s="25"/>
    </row>
    <row r="30" spans="1:6" s="2" customFormat="1" ht="30" customHeight="1">
      <c r="A30" s="12" t="s">
        <v>1446</v>
      </c>
      <c r="B30" s="13">
        <f>SUM(B31:B36)</f>
        <v>39895</v>
      </c>
      <c r="C30" s="13">
        <f>SUM(C31:C36)</f>
        <v>5268</v>
      </c>
      <c r="D30" s="13">
        <f>SUM(D31:D36)</f>
        <v>8333</v>
      </c>
      <c r="E30" s="13">
        <f>C30/B30*100</f>
        <v>13.204662238375736</v>
      </c>
      <c r="F30" s="13">
        <f t="shared" si="1"/>
        <v>-36.78147125885036</v>
      </c>
    </row>
    <row r="31" spans="1:6" s="1" customFormat="1" ht="30" customHeight="1">
      <c r="A31" s="14" t="s">
        <v>1447</v>
      </c>
      <c r="B31" s="15">
        <v>3</v>
      </c>
      <c r="C31" s="15"/>
      <c r="D31" s="15"/>
      <c r="E31" s="15"/>
      <c r="F31" s="15"/>
    </row>
    <row r="32" spans="1:6" s="1" customFormat="1" ht="30" customHeight="1">
      <c r="A32" s="14" t="s">
        <v>1448</v>
      </c>
      <c r="B32" s="15"/>
      <c r="C32" s="15">
        <v>4200</v>
      </c>
      <c r="D32" s="15">
        <v>1862</v>
      </c>
      <c r="E32" s="15"/>
      <c r="F32" s="15">
        <f t="shared" si="1"/>
        <v>125.5639097744361</v>
      </c>
    </row>
    <row r="33" spans="1:6" s="1" customFormat="1" ht="30" customHeight="1">
      <c r="A33" s="14" t="s">
        <v>1449</v>
      </c>
      <c r="B33" s="15"/>
      <c r="C33" s="15"/>
      <c r="D33" s="15"/>
      <c r="E33" s="15"/>
      <c r="F33" s="15"/>
    </row>
    <row r="34" spans="1:6" s="1" customFormat="1" ht="30" customHeight="1">
      <c r="A34" s="14" t="s">
        <v>1450</v>
      </c>
      <c r="B34" s="15"/>
      <c r="C34" s="15"/>
      <c r="D34" s="15">
        <v>6000</v>
      </c>
      <c r="E34" s="15"/>
      <c r="F34" s="15">
        <f t="shared" si="1"/>
        <v>-100</v>
      </c>
    </row>
    <row r="35" spans="1:6" s="1" customFormat="1" ht="30" customHeight="1">
      <c r="A35" s="14" t="s">
        <v>1451</v>
      </c>
      <c r="B35" s="15">
        <v>23192</v>
      </c>
      <c r="C35" s="15">
        <v>1068</v>
      </c>
      <c r="D35" s="15">
        <v>471</v>
      </c>
      <c r="E35" s="15">
        <f aca="true" t="shared" si="2" ref="E35:E39">D35/B35*100</f>
        <v>2.030872714729217</v>
      </c>
      <c r="F35" s="15">
        <f t="shared" si="1"/>
        <v>126.7515923566879</v>
      </c>
    </row>
    <row r="36" spans="1:6" s="1" customFormat="1" ht="30" customHeight="1">
      <c r="A36" s="14" t="s">
        <v>1452</v>
      </c>
      <c r="B36" s="16">
        <v>16700</v>
      </c>
      <c r="C36" s="17"/>
      <c r="D36" s="18"/>
      <c r="E36" s="25"/>
      <c r="F36" s="25"/>
    </row>
    <row r="37" spans="1:6" s="2" customFormat="1" ht="30" customHeight="1">
      <c r="A37" s="19" t="s">
        <v>1453</v>
      </c>
      <c r="B37" s="20">
        <f>SUM(B38:B39)</f>
        <v>180</v>
      </c>
      <c r="C37" s="20">
        <f>SUM(C38:C39)</f>
        <v>0</v>
      </c>
      <c r="D37" s="20">
        <f>SUM(D38:D39)</f>
        <v>66</v>
      </c>
      <c r="E37" s="20">
        <f>C37/B37*100</f>
        <v>0</v>
      </c>
      <c r="F37" s="13">
        <f t="shared" si="1"/>
        <v>-100</v>
      </c>
    </row>
    <row r="38" spans="1:6" s="3" customFormat="1" ht="30" customHeight="1">
      <c r="A38" s="21" t="s">
        <v>1454</v>
      </c>
      <c r="B38" s="18"/>
      <c r="C38" s="22"/>
      <c r="D38" s="18"/>
      <c r="E38" s="26"/>
      <c r="F38" s="25"/>
    </row>
    <row r="39" spans="1:6" s="1" customFormat="1" ht="30" customHeight="1">
      <c r="A39" s="21" t="s">
        <v>1455</v>
      </c>
      <c r="B39" s="18">
        <v>180</v>
      </c>
      <c r="C39" s="17"/>
      <c r="D39" s="18">
        <v>66</v>
      </c>
      <c r="E39" s="26">
        <f t="shared" si="2"/>
        <v>36.666666666666664</v>
      </c>
      <c r="F39" s="25">
        <f t="shared" si="1"/>
        <v>-100</v>
      </c>
    </row>
    <row r="40" spans="1:6" s="2" customFormat="1" ht="30" customHeight="1">
      <c r="A40" s="12" t="s">
        <v>1456</v>
      </c>
      <c r="B40" s="13">
        <f>SUM(B41:B42)</f>
        <v>4764</v>
      </c>
      <c r="C40" s="20">
        <f>SUM(C41:C42)</f>
        <v>2312</v>
      </c>
      <c r="D40" s="20">
        <f>SUM(D41:D42)</f>
        <v>2157</v>
      </c>
      <c r="E40" s="13">
        <f>C40/B40*100</f>
        <v>48.530646515533164</v>
      </c>
      <c r="F40" s="13">
        <f t="shared" si="1"/>
        <v>7.185906351414001</v>
      </c>
    </row>
    <row r="41" spans="1:6" s="1" customFormat="1" ht="30" customHeight="1">
      <c r="A41" s="23" t="s">
        <v>1457</v>
      </c>
      <c r="B41" s="15"/>
      <c r="C41" s="24"/>
      <c r="D41" s="18"/>
      <c r="E41" s="25"/>
      <c r="F41" s="25"/>
    </row>
    <row r="42" spans="1:6" s="1" customFormat="1" ht="30" customHeight="1">
      <c r="A42" s="23" t="s">
        <v>1458</v>
      </c>
      <c r="B42" s="15">
        <v>4764</v>
      </c>
      <c r="C42" s="18">
        <v>2312</v>
      </c>
      <c r="D42" s="18">
        <v>2157</v>
      </c>
      <c r="E42" s="25">
        <f>D42/B42*100</f>
        <v>45.277078085642316</v>
      </c>
      <c r="F42" s="25">
        <f t="shared" si="1"/>
        <v>7.185906351414001</v>
      </c>
    </row>
  </sheetData>
  <sheetProtection/>
  <mergeCells count="2">
    <mergeCell ref="A2:F2"/>
    <mergeCell ref="A3:F3"/>
  </mergeCells>
  <printOptions horizontalCentered="1"/>
  <pageMargins left="0.31" right="0.75" top="0.2" bottom="0.47" header="0.51" footer="0.239999999999999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313"/>
  <sheetViews>
    <sheetView showZeros="0" zoomScaleSheetLayoutView="100" workbookViewId="0" topLeftCell="A1">
      <selection activeCell="D16" sqref="D16"/>
    </sheetView>
  </sheetViews>
  <sheetFormatPr defaultColWidth="9.00390625" defaultRowHeight="14.25"/>
  <cols>
    <col min="1" max="1" width="36.75390625" style="154" customWidth="1"/>
    <col min="2" max="2" width="12.125" style="241" customWidth="1"/>
    <col min="3" max="3" width="14.125" style="241" customWidth="1"/>
    <col min="4" max="4" width="12.50390625" style="154" customWidth="1"/>
    <col min="5" max="5" width="8.375" style="154" customWidth="1"/>
    <col min="6" max="16384" width="9.00390625" style="154" customWidth="1"/>
  </cols>
  <sheetData>
    <row r="1" spans="1:5" ht="19.5" customHeight="1">
      <c r="A1" s="242" t="s">
        <v>92</v>
      </c>
      <c r="B1" s="243"/>
      <c r="C1" s="243"/>
      <c r="D1" s="244"/>
      <c r="E1" s="254"/>
    </row>
    <row r="2" spans="1:5" ht="25.5">
      <c r="A2" s="245" t="s">
        <v>93</v>
      </c>
      <c r="B2" s="246"/>
      <c r="C2" s="246"/>
      <c r="D2" s="245"/>
      <c r="E2" s="245"/>
    </row>
    <row r="3" spans="1:5" ht="19.5" customHeight="1">
      <c r="A3" s="247" t="s">
        <v>94</v>
      </c>
      <c r="B3" s="248"/>
      <c r="C3" s="248"/>
      <c r="D3" s="247"/>
      <c r="E3" s="247"/>
    </row>
    <row r="4" spans="1:5" s="154" customFormat="1" ht="48" customHeight="1">
      <c r="A4" s="164" t="s">
        <v>95</v>
      </c>
      <c r="B4" s="165" t="s">
        <v>96</v>
      </c>
      <c r="C4" s="165" t="s">
        <v>5</v>
      </c>
      <c r="D4" s="164" t="s">
        <v>97</v>
      </c>
      <c r="E4" s="164" t="s">
        <v>7</v>
      </c>
    </row>
    <row r="5" spans="1:5" s="240" customFormat="1" ht="15" customHeight="1">
      <c r="A5" s="249" t="s">
        <v>98</v>
      </c>
      <c r="B5" s="250">
        <v>15710</v>
      </c>
      <c r="C5" s="250">
        <f>C6+C18+C27+C38+C50+C61+C72+C84+C93+C106+C116+C125+C136+C150+C157+C165+C171+C178+C185+C192+C199+C205+C213+C219+C225+C231+C248</f>
        <v>20581</v>
      </c>
      <c r="D5" s="251">
        <f>(C5-B5)/B5</f>
        <v>0.31005728835136853</v>
      </c>
      <c r="E5" s="255"/>
    </row>
    <row r="6" spans="1:5" s="154" customFormat="1" ht="15" customHeight="1">
      <c r="A6" s="252" t="s">
        <v>99</v>
      </c>
      <c r="B6" s="253">
        <v>677</v>
      </c>
      <c r="C6" s="253">
        <f>SUM(C7:C17)</f>
        <v>904</v>
      </c>
      <c r="D6" s="168">
        <f aca="true" t="shared" si="0" ref="D6:D69">(C6-B6)/B6</f>
        <v>0.3353028064992615</v>
      </c>
      <c r="E6" s="174"/>
    </row>
    <row r="7" spans="1:5" s="154" customFormat="1" ht="15" customHeight="1">
      <c r="A7" s="252" t="s">
        <v>100</v>
      </c>
      <c r="B7" s="253">
        <v>500</v>
      </c>
      <c r="C7" s="253">
        <v>680</v>
      </c>
      <c r="D7" s="168">
        <f t="shared" si="0"/>
        <v>0.36</v>
      </c>
      <c r="E7" s="174"/>
    </row>
    <row r="8" spans="1:5" s="154" customFormat="1" ht="15" customHeight="1">
      <c r="A8" s="252" t="s">
        <v>101</v>
      </c>
      <c r="B8" s="253">
        <v>90</v>
      </c>
      <c r="C8" s="253"/>
      <c r="D8" s="168">
        <f t="shared" si="0"/>
        <v>-1</v>
      </c>
      <c r="E8" s="174"/>
    </row>
    <row r="9" spans="1:5" s="154" customFormat="1" ht="15" customHeight="1">
      <c r="A9" s="252" t="s">
        <v>102</v>
      </c>
      <c r="B9" s="253">
        <v>0</v>
      </c>
      <c r="C9" s="253"/>
      <c r="D9" s="168"/>
      <c r="E9" s="174"/>
    </row>
    <row r="10" spans="1:5" s="154" customFormat="1" ht="15" customHeight="1">
      <c r="A10" s="252" t="s">
        <v>103</v>
      </c>
      <c r="B10" s="253">
        <v>30</v>
      </c>
      <c r="C10" s="253">
        <v>40</v>
      </c>
      <c r="D10" s="168">
        <f t="shared" si="0"/>
        <v>0.3333333333333333</v>
      </c>
      <c r="E10" s="174"/>
    </row>
    <row r="11" spans="1:5" s="154" customFormat="1" ht="15" customHeight="1">
      <c r="A11" s="252" t="s">
        <v>104</v>
      </c>
      <c r="B11" s="253">
        <v>2</v>
      </c>
      <c r="C11" s="253">
        <v>5</v>
      </c>
      <c r="D11" s="168">
        <f t="shared" si="0"/>
        <v>1.5</v>
      </c>
      <c r="E11" s="174"/>
    </row>
    <row r="12" spans="1:5" s="154" customFormat="1" ht="15" customHeight="1">
      <c r="A12" s="252" t="s">
        <v>105</v>
      </c>
      <c r="B12" s="253">
        <v>10</v>
      </c>
      <c r="C12" s="253">
        <v>19</v>
      </c>
      <c r="D12" s="168">
        <f t="shared" si="0"/>
        <v>0.9</v>
      </c>
      <c r="E12" s="174"/>
    </row>
    <row r="13" spans="1:5" s="154" customFormat="1" ht="15" customHeight="1">
      <c r="A13" s="252" t="s">
        <v>106</v>
      </c>
      <c r="B13" s="253">
        <v>22</v>
      </c>
      <c r="C13" s="253">
        <v>22</v>
      </c>
      <c r="D13" s="168">
        <f t="shared" si="0"/>
        <v>0</v>
      </c>
      <c r="E13" s="174"/>
    </row>
    <row r="14" spans="1:5" s="154" customFormat="1" ht="15" customHeight="1">
      <c r="A14" s="252" t="s">
        <v>107</v>
      </c>
      <c r="B14" s="253">
        <v>20</v>
      </c>
      <c r="C14" s="253">
        <v>42</v>
      </c>
      <c r="D14" s="168">
        <f t="shared" si="0"/>
        <v>1.1</v>
      </c>
      <c r="E14" s="174"/>
    </row>
    <row r="15" spans="1:5" s="154" customFormat="1" ht="15" customHeight="1">
      <c r="A15" s="252" t="s">
        <v>108</v>
      </c>
      <c r="B15" s="253">
        <v>3</v>
      </c>
      <c r="C15" s="253">
        <v>3</v>
      </c>
      <c r="D15" s="168">
        <f t="shared" si="0"/>
        <v>0</v>
      </c>
      <c r="E15" s="174"/>
    </row>
    <row r="16" spans="1:5" s="154" customFormat="1" ht="15" customHeight="1">
      <c r="A16" s="252" t="s">
        <v>109</v>
      </c>
      <c r="B16" s="253">
        <v>0</v>
      </c>
      <c r="C16" s="253"/>
      <c r="D16" s="168"/>
      <c r="E16" s="174"/>
    </row>
    <row r="17" spans="1:5" s="154" customFormat="1" ht="15" customHeight="1">
      <c r="A17" s="252" t="s">
        <v>110</v>
      </c>
      <c r="B17" s="253">
        <v>0</v>
      </c>
      <c r="C17" s="253">
        <v>93</v>
      </c>
      <c r="D17" s="168"/>
      <c r="E17" s="174"/>
    </row>
    <row r="18" spans="1:5" s="154" customFormat="1" ht="15" customHeight="1">
      <c r="A18" s="252" t="s">
        <v>111</v>
      </c>
      <c r="B18" s="253">
        <v>523</v>
      </c>
      <c r="C18" s="253">
        <f>SUM(C19:C26)</f>
        <v>695</v>
      </c>
      <c r="D18" s="168">
        <f t="shared" si="0"/>
        <v>0.32887189292543023</v>
      </c>
      <c r="E18" s="174"/>
    </row>
    <row r="19" spans="1:5" s="154" customFormat="1" ht="15" customHeight="1">
      <c r="A19" s="252" t="s">
        <v>100</v>
      </c>
      <c r="B19" s="253">
        <v>380</v>
      </c>
      <c r="C19" s="253">
        <v>564</v>
      </c>
      <c r="D19" s="168">
        <f t="shared" si="0"/>
        <v>0.4842105263157895</v>
      </c>
      <c r="E19" s="174"/>
    </row>
    <row r="20" spans="1:5" s="154" customFormat="1" ht="15" customHeight="1">
      <c r="A20" s="252" t="s">
        <v>101</v>
      </c>
      <c r="B20" s="253">
        <v>103</v>
      </c>
      <c r="C20" s="253"/>
      <c r="D20" s="168">
        <f t="shared" si="0"/>
        <v>-1</v>
      </c>
      <c r="E20" s="174"/>
    </row>
    <row r="21" spans="1:5" s="154" customFormat="1" ht="15" customHeight="1">
      <c r="A21" s="252" t="s">
        <v>102</v>
      </c>
      <c r="B21" s="253">
        <v>0</v>
      </c>
      <c r="C21" s="253"/>
      <c r="D21" s="168"/>
      <c r="E21" s="174"/>
    </row>
    <row r="22" spans="1:5" s="154" customFormat="1" ht="15" customHeight="1">
      <c r="A22" s="252" t="s">
        <v>112</v>
      </c>
      <c r="B22" s="253">
        <v>20</v>
      </c>
      <c r="C22" s="253">
        <v>32</v>
      </c>
      <c r="D22" s="168">
        <f t="shared" si="0"/>
        <v>0.6</v>
      </c>
      <c r="E22" s="174"/>
    </row>
    <row r="23" spans="1:5" s="154" customFormat="1" ht="15" customHeight="1">
      <c r="A23" s="252" t="s">
        <v>113</v>
      </c>
      <c r="B23" s="253">
        <v>15</v>
      </c>
      <c r="C23" s="253">
        <v>12</v>
      </c>
      <c r="D23" s="168">
        <f t="shared" si="0"/>
        <v>-0.2</v>
      </c>
      <c r="E23" s="174"/>
    </row>
    <row r="24" spans="1:5" s="154" customFormat="1" ht="15" customHeight="1">
      <c r="A24" s="252" t="s">
        <v>114</v>
      </c>
      <c r="B24" s="253">
        <v>5</v>
      </c>
      <c r="C24" s="253">
        <v>6</v>
      </c>
      <c r="D24" s="168">
        <f t="shared" si="0"/>
        <v>0.2</v>
      </c>
      <c r="E24" s="174"/>
    </row>
    <row r="25" spans="1:5" s="154" customFormat="1" ht="15" customHeight="1">
      <c r="A25" s="252" t="s">
        <v>109</v>
      </c>
      <c r="B25" s="253">
        <v>0</v>
      </c>
      <c r="C25" s="253"/>
      <c r="D25" s="168"/>
      <c r="E25" s="174"/>
    </row>
    <row r="26" spans="1:5" s="154" customFormat="1" ht="15" customHeight="1">
      <c r="A26" s="252" t="s">
        <v>115</v>
      </c>
      <c r="B26" s="253">
        <v>0</v>
      </c>
      <c r="C26" s="253">
        <v>81</v>
      </c>
      <c r="D26" s="168"/>
      <c r="E26" s="174"/>
    </row>
    <row r="27" spans="1:5" s="154" customFormat="1" ht="15" customHeight="1">
      <c r="A27" s="252" t="s">
        <v>116</v>
      </c>
      <c r="B27" s="253">
        <v>5227</v>
      </c>
      <c r="C27" s="253">
        <f>SUM(C28:C37)</f>
        <v>6081</v>
      </c>
      <c r="D27" s="168">
        <f t="shared" si="0"/>
        <v>0.1633824373445571</v>
      </c>
      <c r="E27" s="174"/>
    </row>
    <row r="28" spans="1:5" s="154" customFormat="1" ht="15" customHeight="1">
      <c r="A28" s="252" t="s">
        <v>100</v>
      </c>
      <c r="B28" s="253">
        <v>2487</v>
      </c>
      <c r="C28" s="253">
        <v>5514</v>
      </c>
      <c r="D28" s="168">
        <f t="shared" si="0"/>
        <v>1.2171290711700844</v>
      </c>
      <c r="E28" s="174"/>
    </row>
    <row r="29" spans="1:5" s="154" customFormat="1" ht="15" customHeight="1">
      <c r="A29" s="252" t="s">
        <v>101</v>
      </c>
      <c r="B29" s="253">
        <v>2363</v>
      </c>
      <c r="C29" s="253">
        <v>159</v>
      </c>
      <c r="D29" s="168">
        <f t="shared" si="0"/>
        <v>-0.9327126534066864</v>
      </c>
      <c r="E29" s="174"/>
    </row>
    <row r="30" spans="1:5" s="154" customFormat="1" ht="15" customHeight="1">
      <c r="A30" s="252" t="s">
        <v>102</v>
      </c>
      <c r="B30" s="253">
        <v>0</v>
      </c>
      <c r="C30" s="253"/>
      <c r="D30" s="168"/>
      <c r="E30" s="174"/>
    </row>
    <row r="31" spans="1:5" s="154" customFormat="1" ht="15" customHeight="1">
      <c r="A31" s="252" t="s">
        <v>117</v>
      </c>
      <c r="B31" s="253">
        <v>0</v>
      </c>
      <c r="C31" s="253"/>
      <c r="D31" s="168"/>
      <c r="E31" s="174"/>
    </row>
    <row r="32" spans="1:5" s="154" customFormat="1" ht="15" customHeight="1">
      <c r="A32" s="252" t="s">
        <v>118</v>
      </c>
      <c r="B32" s="253">
        <v>0</v>
      </c>
      <c r="C32" s="253"/>
      <c r="D32" s="168"/>
      <c r="E32" s="174"/>
    </row>
    <row r="33" spans="1:5" s="154" customFormat="1" ht="15" customHeight="1">
      <c r="A33" s="252" t="s">
        <v>119</v>
      </c>
      <c r="B33" s="253">
        <v>142</v>
      </c>
      <c r="C33" s="253">
        <v>112</v>
      </c>
      <c r="D33" s="168">
        <f t="shared" si="0"/>
        <v>-0.2112676056338028</v>
      </c>
      <c r="E33" s="174"/>
    </row>
    <row r="34" spans="1:5" s="154" customFormat="1" ht="15" customHeight="1">
      <c r="A34" s="252" t="s">
        <v>120</v>
      </c>
      <c r="B34" s="253">
        <v>44</v>
      </c>
      <c r="C34" s="253">
        <v>117</v>
      </c>
      <c r="D34" s="168">
        <f t="shared" si="0"/>
        <v>1.6590909090909092</v>
      </c>
      <c r="E34" s="174"/>
    </row>
    <row r="35" spans="1:5" s="154" customFormat="1" ht="15" customHeight="1">
      <c r="A35" s="252" t="s">
        <v>121</v>
      </c>
      <c r="B35" s="253">
        <v>76</v>
      </c>
      <c r="C35" s="253"/>
      <c r="D35" s="168">
        <f t="shared" si="0"/>
        <v>-1</v>
      </c>
      <c r="E35" s="174"/>
    </row>
    <row r="36" spans="1:5" s="154" customFormat="1" ht="15" customHeight="1">
      <c r="A36" s="252" t="s">
        <v>109</v>
      </c>
      <c r="B36" s="253">
        <v>108</v>
      </c>
      <c r="C36" s="253">
        <v>41</v>
      </c>
      <c r="D36" s="168">
        <f t="shared" si="0"/>
        <v>-0.6203703703703703</v>
      </c>
      <c r="E36" s="174"/>
    </row>
    <row r="37" spans="1:5" s="154" customFormat="1" ht="15" customHeight="1">
      <c r="A37" s="252" t="s">
        <v>122</v>
      </c>
      <c r="B37" s="253">
        <v>7</v>
      </c>
      <c r="C37" s="253">
        <v>138</v>
      </c>
      <c r="D37" s="168">
        <f t="shared" si="0"/>
        <v>18.714285714285715</v>
      </c>
      <c r="E37" s="174"/>
    </row>
    <row r="38" spans="1:5" s="154" customFormat="1" ht="15" customHeight="1">
      <c r="A38" s="252" t="s">
        <v>123</v>
      </c>
      <c r="B38" s="253">
        <v>341</v>
      </c>
      <c r="C38" s="253">
        <f>SUM(C39:C49)</f>
        <v>1015</v>
      </c>
      <c r="D38" s="168">
        <f t="shared" si="0"/>
        <v>1.9765395894428153</v>
      </c>
      <c r="E38" s="174"/>
    </row>
    <row r="39" spans="1:5" s="154" customFormat="1" ht="15" customHeight="1">
      <c r="A39" s="252" t="s">
        <v>100</v>
      </c>
      <c r="B39" s="253">
        <v>244</v>
      </c>
      <c r="C39" s="253">
        <v>389</v>
      </c>
      <c r="D39" s="168">
        <f t="shared" si="0"/>
        <v>0.5942622950819673</v>
      </c>
      <c r="E39" s="174"/>
    </row>
    <row r="40" spans="1:5" s="154" customFormat="1" ht="15" customHeight="1">
      <c r="A40" s="252" t="s">
        <v>101</v>
      </c>
      <c r="B40" s="253">
        <v>27</v>
      </c>
      <c r="C40" s="253"/>
      <c r="D40" s="168">
        <f t="shared" si="0"/>
        <v>-1</v>
      </c>
      <c r="E40" s="174"/>
    </row>
    <row r="41" spans="1:5" s="154" customFormat="1" ht="15" customHeight="1">
      <c r="A41" s="252" t="s">
        <v>102</v>
      </c>
      <c r="B41" s="253">
        <v>0</v>
      </c>
      <c r="C41" s="253"/>
      <c r="D41" s="168"/>
      <c r="E41" s="174"/>
    </row>
    <row r="42" spans="1:5" s="154" customFormat="1" ht="15" customHeight="1">
      <c r="A42" s="252" t="s">
        <v>124</v>
      </c>
      <c r="B42" s="253">
        <v>0</v>
      </c>
      <c r="C42" s="253"/>
      <c r="D42" s="168"/>
      <c r="E42" s="174"/>
    </row>
    <row r="43" spans="1:5" s="154" customFormat="1" ht="15" customHeight="1">
      <c r="A43" s="252" t="s">
        <v>125</v>
      </c>
      <c r="B43" s="253">
        <v>0</v>
      </c>
      <c r="C43" s="253"/>
      <c r="D43" s="168"/>
      <c r="E43" s="174"/>
    </row>
    <row r="44" spans="1:5" s="154" customFormat="1" ht="15" customHeight="1">
      <c r="A44" s="252" t="s">
        <v>126</v>
      </c>
      <c r="B44" s="253">
        <v>0</v>
      </c>
      <c r="C44" s="253"/>
      <c r="D44" s="168"/>
      <c r="E44" s="174"/>
    </row>
    <row r="45" spans="1:5" s="154" customFormat="1" ht="15" customHeight="1">
      <c r="A45" s="252" t="s">
        <v>127</v>
      </c>
      <c r="B45" s="253">
        <v>0</v>
      </c>
      <c r="C45" s="253"/>
      <c r="D45" s="168"/>
      <c r="E45" s="174"/>
    </row>
    <row r="46" spans="1:5" s="154" customFormat="1" ht="15" customHeight="1">
      <c r="A46" s="252" t="s">
        <v>128</v>
      </c>
      <c r="B46" s="253">
        <v>0</v>
      </c>
      <c r="C46" s="253"/>
      <c r="D46" s="168"/>
      <c r="E46" s="174"/>
    </row>
    <row r="47" spans="1:5" s="154" customFormat="1" ht="15" customHeight="1">
      <c r="A47" s="252" t="s">
        <v>129</v>
      </c>
      <c r="B47" s="253">
        <v>0</v>
      </c>
      <c r="C47" s="253"/>
      <c r="D47" s="168"/>
      <c r="E47" s="174"/>
    </row>
    <row r="48" spans="1:5" s="154" customFormat="1" ht="15" customHeight="1">
      <c r="A48" s="252" t="s">
        <v>109</v>
      </c>
      <c r="B48" s="253">
        <v>0</v>
      </c>
      <c r="C48" s="253"/>
      <c r="D48" s="168"/>
      <c r="E48" s="174"/>
    </row>
    <row r="49" spans="1:5" s="154" customFormat="1" ht="15" customHeight="1">
      <c r="A49" s="252" t="s">
        <v>130</v>
      </c>
      <c r="B49" s="253">
        <v>70</v>
      </c>
      <c r="C49" s="253">
        <v>626</v>
      </c>
      <c r="D49" s="168">
        <f t="shared" si="0"/>
        <v>7.942857142857143</v>
      </c>
      <c r="E49" s="174"/>
    </row>
    <row r="50" spans="1:5" s="154" customFormat="1" ht="15" customHeight="1">
      <c r="A50" s="252" t="s">
        <v>131</v>
      </c>
      <c r="B50" s="253">
        <v>705</v>
      </c>
      <c r="C50" s="253">
        <f>SUM(C51:C60)</f>
        <v>826</v>
      </c>
      <c r="D50" s="168">
        <f t="shared" si="0"/>
        <v>0.17163120567375886</v>
      </c>
      <c r="E50" s="174"/>
    </row>
    <row r="51" spans="1:5" s="154" customFormat="1" ht="15" customHeight="1">
      <c r="A51" s="252" t="s">
        <v>100</v>
      </c>
      <c r="B51" s="253">
        <v>163</v>
      </c>
      <c r="C51" s="253">
        <v>228</v>
      </c>
      <c r="D51" s="168">
        <f t="shared" si="0"/>
        <v>0.3987730061349693</v>
      </c>
      <c r="E51" s="174"/>
    </row>
    <row r="52" spans="1:5" s="154" customFormat="1" ht="15" customHeight="1">
      <c r="A52" s="252" t="s">
        <v>101</v>
      </c>
      <c r="B52" s="253">
        <v>4</v>
      </c>
      <c r="C52" s="253"/>
      <c r="D52" s="168">
        <f t="shared" si="0"/>
        <v>-1</v>
      </c>
      <c r="E52" s="174"/>
    </row>
    <row r="53" spans="1:5" s="154" customFormat="1" ht="15" customHeight="1">
      <c r="A53" s="252" t="s">
        <v>102</v>
      </c>
      <c r="B53" s="253">
        <v>0</v>
      </c>
      <c r="C53" s="253"/>
      <c r="D53" s="168"/>
      <c r="E53" s="174"/>
    </row>
    <row r="54" spans="1:5" s="154" customFormat="1" ht="15" customHeight="1">
      <c r="A54" s="252" t="s">
        <v>132</v>
      </c>
      <c r="B54" s="253">
        <v>0</v>
      </c>
      <c r="C54" s="253"/>
      <c r="D54" s="168"/>
      <c r="E54" s="174"/>
    </row>
    <row r="55" spans="1:5" s="154" customFormat="1" ht="15" customHeight="1">
      <c r="A55" s="252" t="s">
        <v>133</v>
      </c>
      <c r="B55" s="253">
        <v>318</v>
      </c>
      <c r="C55" s="253">
        <v>412</v>
      </c>
      <c r="D55" s="168">
        <f t="shared" si="0"/>
        <v>0.29559748427672955</v>
      </c>
      <c r="E55" s="174"/>
    </row>
    <row r="56" spans="1:5" s="154" customFormat="1" ht="15" customHeight="1">
      <c r="A56" s="252" t="s">
        <v>134</v>
      </c>
      <c r="B56" s="253">
        <v>0</v>
      </c>
      <c r="C56" s="253"/>
      <c r="D56" s="168"/>
      <c r="E56" s="174"/>
    </row>
    <row r="57" spans="1:5" s="154" customFormat="1" ht="15" customHeight="1">
      <c r="A57" s="252" t="s">
        <v>135</v>
      </c>
      <c r="B57" s="253">
        <v>220</v>
      </c>
      <c r="C57" s="253">
        <v>186</v>
      </c>
      <c r="D57" s="168">
        <f t="shared" si="0"/>
        <v>-0.15454545454545454</v>
      </c>
      <c r="E57" s="174"/>
    </row>
    <row r="58" spans="1:5" s="154" customFormat="1" ht="15" customHeight="1">
      <c r="A58" s="252" t="s">
        <v>136</v>
      </c>
      <c r="B58" s="253">
        <v>0</v>
      </c>
      <c r="C58" s="253"/>
      <c r="D58" s="168"/>
      <c r="E58" s="174"/>
    </row>
    <row r="59" spans="1:5" s="154" customFormat="1" ht="15" customHeight="1">
      <c r="A59" s="252" t="s">
        <v>109</v>
      </c>
      <c r="B59" s="253">
        <v>0</v>
      </c>
      <c r="C59" s="253"/>
      <c r="D59" s="168"/>
      <c r="E59" s="174"/>
    </row>
    <row r="60" spans="1:5" s="154" customFormat="1" ht="15" customHeight="1">
      <c r="A60" s="252" t="s">
        <v>137</v>
      </c>
      <c r="B60" s="253">
        <v>0</v>
      </c>
      <c r="C60" s="253"/>
      <c r="D60" s="168"/>
      <c r="E60" s="174"/>
    </row>
    <row r="61" spans="1:5" s="154" customFormat="1" ht="15" customHeight="1">
      <c r="A61" s="252" t="s">
        <v>138</v>
      </c>
      <c r="B61" s="253">
        <v>884</v>
      </c>
      <c r="C61" s="253">
        <f>SUM(C62:C71)</f>
        <v>1367</v>
      </c>
      <c r="D61" s="168">
        <f t="shared" si="0"/>
        <v>0.5463800904977375</v>
      </c>
      <c r="E61" s="174"/>
    </row>
    <row r="62" spans="1:5" s="154" customFormat="1" ht="15" customHeight="1">
      <c r="A62" s="252" t="s">
        <v>100</v>
      </c>
      <c r="B62" s="253">
        <v>560</v>
      </c>
      <c r="C62" s="253">
        <v>894</v>
      </c>
      <c r="D62" s="168">
        <f t="shared" si="0"/>
        <v>0.5964285714285714</v>
      </c>
      <c r="E62" s="174"/>
    </row>
    <row r="63" spans="1:5" s="154" customFormat="1" ht="15" customHeight="1">
      <c r="A63" s="252" t="s">
        <v>101</v>
      </c>
      <c r="B63" s="253">
        <v>324</v>
      </c>
      <c r="C63" s="253"/>
      <c r="D63" s="168">
        <f t="shared" si="0"/>
        <v>-1</v>
      </c>
      <c r="E63" s="174"/>
    </row>
    <row r="64" spans="1:5" s="154" customFormat="1" ht="15" customHeight="1">
      <c r="A64" s="252" t="s">
        <v>102</v>
      </c>
      <c r="B64" s="253">
        <v>0</v>
      </c>
      <c r="C64" s="253"/>
      <c r="D64" s="168"/>
      <c r="E64" s="174"/>
    </row>
    <row r="65" spans="1:5" s="154" customFormat="1" ht="15" customHeight="1">
      <c r="A65" s="252" t="s">
        <v>139</v>
      </c>
      <c r="B65" s="253">
        <v>0</v>
      </c>
      <c r="C65" s="253"/>
      <c r="D65" s="168"/>
      <c r="E65" s="174"/>
    </row>
    <row r="66" spans="1:5" s="154" customFormat="1" ht="15" customHeight="1">
      <c r="A66" s="252" t="s">
        <v>140</v>
      </c>
      <c r="B66" s="253">
        <v>0</v>
      </c>
      <c r="C66" s="253"/>
      <c r="D66" s="168"/>
      <c r="E66" s="174"/>
    </row>
    <row r="67" spans="1:5" s="154" customFormat="1" ht="15" customHeight="1">
      <c r="A67" s="252" t="s">
        <v>141</v>
      </c>
      <c r="B67" s="253">
        <v>0</v>
      </c>
      <c r="C67" s="253"/>
      <c r="D67" s="168"/>
      <c r="E67" s="174"/>
    </row>
    <row r="68" spans="1:5" s="154" customFormat="1" ht="15" customHeight="1">
      <c r="A68" s="252" t="s">
        <v>142</v>
      </c>
      <c r="B68" s="253">
        <v>0</v>
      </c>
      <c r="C68" s="253">
        <v>1</v>
      </c>
      <c r="D68" s="168"/>
      <c r="E68" s="174"/>
    </row>
    <row r="69" spans="1:5" s="154" customFormat="1" ht="15" customHeight="1">
      <c r="A69" s="252" t="s">
        <v>143</v>
      </c>
      <c r="B69" s="253">
        <v>0</v>
      </c>
      <c r="C69" s="253"/>
      <c r="D69" s="168"/>
      <c r="E69" s="174"/>
    </row>
    <row r="70" spans="1:5" s="154" customFormat="1" ht="15" customHeight="1">
      <c r="A70" s="252" t="s">
        <v>109</v>
      </c>
      <c r="B70" s="253">
        <v>0</v>
      </c>
      <c r="C70" s="253"/>
      <c r="D70" s="168"/>
      <c r="E70" s="174"/>
    </row>
    <row r="71" spans="1:5" s="154" customFormat="1" ht="15" customHeight="1">
      <c r="A71" s="252" t="s">
        <v>144</v>
      </c>
      <c r="B71" s="253">
        <v>0</v>
      </c>
      <c r="C71" s="253">
        <v>472</v>
      </c>
      <c r="D71" s="168"/>
      <c r="E71" s="174"/>
    </row>
    <row r="72" spans="1:5" s="154" customFormat="1" ht="15" customHeight="1">
      <c r="A72" s="252" t="s">
        <v>145</v>
      </c>
      <c r="B72" s="253">
        <v>680</v>
      </c>
      <c r="C72" s="253">
        <f>SUM(C73:C83)</f>
        <v>388</v>
      </c>
      <c r="D72" s="168">
        <f>(C72-B72)/B72</f>
        <v>-0.4294117647058823</v>
      </c>
      <c r="E72" s="174"/>
    </row>
    <row r="73" spans="1:5" s="154" customFormat="1" ht="15" customHeight="1">
      <c r="A73" s="252" t="s">
        <v>100</v>
      </c>
      <c r="B73" s="253">
        <v>0</v>
      </c>
      <c r="C73" s="253"/>
      <c r="D73" s="168"/>
      <c r="E73" s="174"/>
    </row>
    <row r="74" spans="1:5" s="154" customFormat="1" ht="15" customHeight="1">
      <c r="A74" s="252" t="s">
        <v>101</v>
      </c>
      <c r="B74" s="253">
        <v>680</v>
      </c>
      <c r="C74" s="253"/>
      <c r="D74" s="168">
        <f>(C74-B74)/B74</f>
        <v>-1</v>
      </c>
      <c r="E74" s="174"/>
    </row>
    <row r="75" spans="1:5" s="154" customFormat="1" ht="15" customHeight="1">
      <c r="A75" s="252" t="s">
        <v>102</v>
      </c>
      <c r="B75" s="253">
        <v>0</v>
      </c>
      <c r="C75" s="253"/>
      <c r="D75" s="168"/>
      <c r="E75" s="174"/>
    </row>
    <row r="76" spans="1:5" s="154" customFormat="1" ht="15" customHeight="1">
      <c r="A76" s="252" t="s">
        <v>146</v>
      </c>
      <c r="B76" s="253">
        <v>0</v>
      </c>
      <c r="C76" s="253"/>
      <c r="D76" s="168"/>
      <c r="E76" s="174"/>
    </row>
    <row r="77" spans="1:5" s="154" customFormat="1" ht="15" customHeight="1">
      <c r="A77" s="252" t="s">
        <v>147</v>
      </c>
      <c r="B77" s="253">
        <v>0</v>
      </c>
      <c r="C77" s="253"/>
      <c r="D77" s="168"/>
      <c r="E77" s="174"/>
    </row>
    <row r="78" spans="1:5" s="154" customFormat="1" ht="15" customHeight="1">
      <c r="A78" s="252" t="s">
        <v>148</v>
      </c>
      <c r="B78" s="253">
        <v>0</v>
      </c>
      <c r="C78" s="253"/>
      <c r="D78" s="168"/>
      <c r="E78" s="174"/>
    </row>
    <row r="79" spans="1:5" s="154" customFormat="1" ht="15" customHeight="1">
      <c r="A79" s="252" t="s">
        <v>149</v>
      </c>
      <c r="B79" s="253">
        <v>0</v>
      </c>
      <c r="C79" s="253"/>
      <c r="D79" s="168"/>
      <c r="E79" s="174"/>
    </row>
    <row r="80" spans="1:5" s="154" customFormat="1" ht="15" customHeight="1">
      <c r="A80" s="252" t="s">
        <v>150</v>
      </c>
      <c r="B80" s="253">
        <v>0</v>
      </c>
      <c r="C80" s="253"/>
      <c r="D80" s="168"/>
      <c r="E80" s="174"/>
    </row>
    <row r="81" spans="1:5" s="154" customFormat="1" ht="15" customHeight="1">
      <c r="A81" s="252" t="s">
        <v>142</v>
      </c>
      <c r="B81" s="253">
        <v>0</v>
      </c>
      <c r="C81" s="253"/>
      <c r="D81" s="168"/>
      <c r="E81" s="174"/>
    </row>
    <row r="82" spans="1:5" s="154" customFormat="1" ht="15" customHeight="1">
      <c r="A82" s="252" t="s">
        <v>109</v>
      </c>
      <c r="B82" s="253">
        <v>0</v>
      </c>
      <c r="C82" s="253"/>
      <c r="D82" s="168"/>
      <c r="E82" s="174"/>
    </row>
    <row r="83" spans="1:5" s="154" customFormat="1" ht="15" customHeight="1">
      <c r="A83" s="252" t="s">
        <v>151</v>
      </c>
      <c r="B83" s="253">
        <v>0</v>
      </c>
      <c r="C83" s="253">
        <v>388</v>
      </c>
      <c r="D83" s="168"/>
      <c r="E83" s="174"/>
    </row>
    <row r="84" spans="1:5" s="154" customFormat="1" ht="15" customHeight="1">
      <c r="A84" s="252" t="s">
        <v>152</v>
      </c>
      <c r="B84" s="253">
        <v>234</v>
      </c>
      <c r="C84" s="253">
        <f>SUM(C85:C92)</f>
        <v>290</v>
      </c>
      <c r="D84" s="168">
        <f aca="true" t="shared" si="1" ref="D84:D86">(C84-B84)/B84</f>
        <v>0.23931623931623933</v>
      </c>
      <c r="E84" s="174"/>
    </row>
    <row r="85" spans="1:5" s="154" customFormat="1" ht="15" customHeight="1">
      <c r="A85" s="252" t="s">
        <v>100</v>
      </c>
      <c r="B85" s="253">
        <v>194</v>
      </c>
      <c r="C85" s="253">
        <v>250</v>
      </c>
      <c r="D85" s="168">
        <f t="shared" si="1"/>
        <v>0.28865979381443296</v>
      </c>
      <c r="E85" s="174"/>
    </row>
    <row r="86" spans="1:5" s="154" customFormat="1" ht="15" customHeight="1">
      <c r="A86" s="252" t="s">
        <v>101</v>
      </c>
      <c r="B86" s="253">
        <v>21</v>
      </c>
      <c r="C86" s="253">
        <v>22</v>
      </c>
      <c r="D86" s="168">
        <f t="shared" si="1"/>
        <v>0.047619047619047616</v>
      </c>
      <c r="E86" s="174"/>
    </row>
    <row r="87" spans="1:5" s="154" customFormat="1" ht="15" customHeight="1">
      <c r="A87" s="252" t="s">
        <v>102</v>
      </c>
      <c r="B87" s="253">
        <v>0</v>
      </c>
      <c r="C87" s="253"/>
      <c r="D87" s="168"/>
      <c r="E87" s="174"/>
    </row>
    <row r="88" spans="1:5" s="154" customFormat="1" ht="15" customHeight="1">
      <c r="A88" s="252" t="s">
        <v>153</v>
      </c>
      <c r="B88" s="253">
        <v>13</v>
      </c>
      <c r="C88" s="253">
        <v>13</v>
      </c>
      <c r="D88" s="168">
        <f>(C88-B88)/B88</f>
        <v>0</v>
      </c>
      <c r="E88" s="174"/>
    </row>
    <row r="89" spans="1:5" s="154" customFormat="1" ht="15" customHeight="1">
      <c r="A89" s="252" t="s">
        <v>154</v>
      </c>
      <c r="B89" s="253">
        <v>0</v>
      </c>
      <c r="C89" s="253"/>
      <c r="D89" s="168"/>
      <c r="E89" s="174"/>
    </row>
    <row r="90" spans="1:5" s="154" customFormat="1" ht="15" customHeight="1">
      <c r="A90" s="252" t="s">
        <v>142</v>
      </c>
      <c r="B90" s="253">
        <v>6</v>
      </c>
      <c r="C90" s="253">
        <v>5</v>
      </c>
      <c r="D90" s="168">
        <f>(C90-B90)/B90</f>
        <v>-0.16666666666666666</v>
      </c>
      <c r="E90" s="174"/>
    </row>
    <row r="91" spans="1:5" s="154" customFormat="1" ht="15" customHeight="1">
      <c r="A91" s="252" t="s">
        <v>109</v>
      </c>
      <c r="B91" s="253">
        <v>0</v>
      </c>
      <c r="C91" s="253"/>
      <c r="D91" s="168"/>
      <c r="E91" s="174"/>
    </row>
    <row r="92" spans="1:5" s="154" customFormat="1" ht="15" customHeight="1">
      <c r="A92" s="252" t="s">
        <v>155</v>
      </c>
      <c r="B92" s="253">
        <v>0</v>
      </c>
      <c r="C92" s="253"/>
      <c r="D92" s="168"/>
      <c r="E92" s="174"/>
    </row>
    <row r="93" spans="1:5" s="154" customFormat="1" ht="15" customHeight="1">
      <c r="A93" s="252" t="s">
        <v>156</v>
      </c>
      <c r="B93" s="253">
        <v>0</v>
      </c>
      <c r="C93" s="253"/>
      <c r="D93" s="168"/>
      <c r="E93" s="174"/>
    </row>
    <row r="94" spans="1:5" s="154" customFormat="1" ht="15" customHeight="1">
      <c r="A94" s="252" t="s">
        <v>100</v>
      </c>
      <c r="B94" s="253">
        <v>0</v>
      </c>
      <c r="C94" s="253"/>
      <c r="D94" s="168"/>
      <c r="E94" s="174"/>
    </row>
    <row r="95" spans="1:5" s="154" customFormat="1" ht="15" customHeight="1">
      <c r="A95" s="252" t="s">
        <v>101</v>
      </c>
      <c r="B95" s="253">
        <v>0</v>
      </c>
      <c r="C95" s="253"/>
      <c r="D95" s="168"/>
      <c r="E95" s="174"/>
    </row>
    <row r="96" spans="1:5" s="154" customFormat="1" ht="15" customHeight="1">
      <c r="A96" s="252" t="s">
        <v>102</v>
      </c>
      <c r="B96" s="253">
        <v>0</v>
      </c>
      <c r="C96" s="253"/>
      <c r="D96" s="168"/>
      <c r="E96" s="174"/>
    </row>
    <row r="97" spans="1:5" s="154" customFormat="1" ht="15" customHeight="1">
      <c r="A97" s="252" t="s">
        <v>157</v>
      </c>
      <c r="B97" s="253">
        <v>0</v>
      </c>
      <c r="C97" s="253"/>
      <c r="D97" s="168"/>
      <c r="E97" s="174"/>
    </row>
    <row r="98" spans="1:5" s="154" customFormat="1" ht="15" customHeight="1">
      <c r="A98" s="252" t="s">
        <v>158</v>
      </c>
      <c r="B98" s="253">
        <v>0</v>
      </c>
      <c r="C98" s="253"/>
      <c r="D98" s="168"/>
      <c r="E98" s="174"/>
    </row>
    <row r="99" spans="1:5" s="154" customFormat="1" ht="15" customHeight="1">
      <c r="A99" s="252" t="s">
        <v>142</v>
      </c>
      <c r="B99" s="253">
        <v>0</v>
      </c>
      <c r="C99" s="253"/>
      <c r="D99" s="168"/>
      <c r="E99" s="174"/>
    </row>
    <row r="100" spans="1:5" s="154" customFormat="1" ht="15" customHeight="1">
      <c r="A100" s="252" t="s">
        <v>159</v>
      </c>
      <c r="B100" s="253">
        <v>0</v>
      </c>
      <c r="C100" s="253"/>
      <c r="D100" s="168"/>
      <c r="E100" s="174"/>
    </row>
    <row r="101" spans="1:5" s="154" customFormat="1" ht="15" customHeight="1">
      <c r="A101" s="252" t="s">
        <v>160</v>
      </c>
      <c r="B101" s="253">
        <v>0</v>
      </c>
      <c r="C101" s="253"/>
      <c r="D101" s="168"/>
      <c r="E101" s="174"/>
    </row>
    <row r="102" spans="1:5" s="154" customFormat="1" ht="15" customHeight="1">
      <c r="A102" s="252" t="s">
        <v>161</v>
      </c>
      <c r="B102" s="253">
        <v>0</v>
      </c>
      <c r="C102" s="253"/>
      <c r="D102" s="168"/>
      <c r="E102" s="174"/>
    </row>
    <row r="103" spans="1:5" s="154" customFormat="1" ht="15" customHeight="1">
      <c r="A103" s="252" t="s">
        <v>162</v>
      </c>
      <c r="B103" s="253">
        <v>0</v>
      </c>
      <c r="C103" s="253"/>
      <c r="D103" s="168"/>
      <c r="E103" s="174"/>
    </row>
    <row r="104" spans="1:5" s="154" customFormat="1" ht="15" customHeight="1">
      <c r="A104" s="252" t="s">
        <v>109</v>
      </c>
      <c r="B104" s="253">
        <v>0</v>
      </c>
      <c r="C104" s="253"/>
      <c r="D104" s="168"/>
      <c r="E104" s="174"/>
    </row>
    <row r="105" spans="1:5" s="154" customFormat="1" ht="15" customHeight="1">
      <c r="A105" s="252" t="s">
        <v>163</v>
      </c>
      <c r="B105" s="253">
        <v>0</v>
      </c>
      <c r="C105" s="253"/>
      <c r="D105" s="168"/>
      <c r="E105" s="174"/>
    </row>
    <row r="106" spans="1:5" s="154" customFormat="1" ht="15" customHeight="1">
      <c r="A106" s="252" t="s">
        <v>164</v>
      </c>
      <c r="B106" s="253">
        <v>444</v>
      </c>
      <c r="C106" s="253">
        <f>SUM(C107:C115)</f>
        <v>169</v>
      </c>
      <c r="D106" s="168">
        <f aca="true" t="shared" si="2" ref="D106:D108">(C106-B106)/B106</f>
        <v>-0.6193693693693694</v>
      </c>
      <c r="E106" s="174"/>
    </row>
    <row r="107" spans="1:5" s="154" customFormat="1" ht="15" customHeight="1">
      <c r="A107" s="252" t="s">
        <v>100</v>
      </c>
      <c r="B107" s="253">
        <v>96</v>
      </c>
      <c r="C107" s="253">
        <v>131</v>
      </c>
      <c r="D107" s="168">
        <f t="shared" si="2"/>
        <v>0.3645833333333333</v>
      </c>
      <c r="E107" s="174"/>
    </row>
    <row r="108" spans="1:5" s="154" customFormat="1" ht="15" customHeight="1">
      <c r="A108" s="252" t="s">
        <v>101</v>
      </c>
      <c r="B108" s="253">
        <v>27</v>
      </c>
      <c r="C108" s="253">
        <v>18</v>
      </c>
      <c r="D108" s="168">
        <f t="shared" si="2"/>
        <v>-0.3333333333333333</v>
      </c>
      <c r="E108" s="174"/>
    </row>
    <row r="109" spans="1:5" s="154" customFormat="1" ht="15" customHeight="1">
      <c r="A109" s="252" t="s">
        <v>102</v>
      </c>
      <c r="B109" s="253">
        <v>0</v>
      </c>
      <c r="C109" s="253"/>
      <c r="D109" s="168"/>
      <c r="E109" s="174"/>
    </row>
    <row r="110" spans="1:5" s="154" customFormat="1" ht="15" customHeight="1">
      <c r="A110" s="252" t="s">
        <v>165</v>
      </c>
      <c r="B110" s="253">
        <v>0</v>
      </c>
      <c r="C110" s="253"/>
      <c r="D110" s="168"/>
      <c r="E110" s="174"/>
    </row>
    <row r="111" spans="1:5" s="154" customFormat="1" ht="15" customHeight="1">
      <c r="A111" s="252" t="s">
        <v>166</v>
      </c>
      <c r="B111" s="253">
        <v>0</v>
      </c>
      <c r="C111" s="253"/>
      <c r="D111" s="168"/>
      <c r="E111" s="174"/>
    </row>
    <row r="112" spans="1:5" s="154" customFormat="1" ht="15" customHeight="1">
      <c r="A112" s="252" t="s">
        <v>167</v>
      </c>
      <c r="B112" s="253">
        <v>0</v>
      </c>
      <c r="C112" s="253"/>
      <c r="D112" s="168"/>
      <c r="E112" s="174"/>
    </row>
    <row r="113" spans="1:5" s="154" customFormat="1" ht="15" customHeight="1">
      <c r="A113" s="252" t="s">
        <v>168</v>
      </c>
      <c r="B113" s="253">
        <v>96</v>
      </c>
      <c r="C113" s="253">
        <v>20</v>
      </c>
      <c r="D113" s="168">
        <f aca="true" t="shared" si="3" ref="D113:D118">(C113-B113)/B113</f>
        <v>-0.7916666666666666</v>
      </c>
      <c r="E113" s="174"/>
    </row>
    <row r="114" spans="1:5" s="154" customFormat="1" ht="15" customHeight="1">
      <c r="A114" s="252" t="s">
        <v>109</v>
      </c>
      <c r="B114" s="253">
        <v>0</v>
      </c>
      <c r="C114" s="253"/>
      <c r="D114" s="168"/>
      <c r="E114" s="174"/>
    </row>
    <row r="115" spans="1:5" s="154" customFormat="1" ht="15" customHeight="1">
      <c r="A115" s="252" t="s">
        <v>169</v>
      </c>
      <c r="B115" s="253">
        <v>225</v>
      </c>
      <c r="C115" s="253"/>
      <c r="D115" s="168">
        <f t="shared" si="3"/>
        <v>-1</v>
      </c>
      <c r="E115" s="174"/>
    </row>
    <row r="116" spans="1:5" s="154" customFormat="1" ht="15" customHeight="1">
      <c r="A116" s="252" t="s">
        <v>170</v>
      </c>
      <c r="B116" s="253">
        <v>827</v>
      </c>
      <c r="C116" s="253">
        <f>SUM(C117:C124)</f>
        <v>940</v>
      </c>
      <c r="D116" s="168">
        <f t="shared" si="3"/>
        <v>0.13663845223700122</v>
      </c>
      <c r="E116" s="174"/>
    </row>
    <row r="117" spans="1:5" s="154" customFormat="1" ht="15" customHeight="1">
      <c r="A117" s="252" t="s">
        <v>100</v>
      </c>
      <c r="B117" s="253">
        <v>519</v>
      </c>
      <c r="C117" s="253">
        <v>567</v>
      </c>
      <c r="D117" s="168">
        <f t="shared" si="3"/>
        <v>0.09248554913294797</v>
      </c>
      <c r="E117" s="174"/>
    </row>
    <row r="118" spans="1:5" s="154" customFormat="1" ht="15" customHeight="1">
      <c r="A118" s="252" t="s">
        <v>101</v>
      </c>
      <c r="B118" s="253">
        <v>308</v>
      </c>
      <c r="C118" s="253"/>
      <c r="D118" s="168">
        <f t="shared" si="3"/>
        <v>-1</v>
      </c>
      <c r="E118" s="174"/>
    </row>
    <row r="119" spans="1:5" s="154" customFormat="1" ht="15" customHeight="1">
      <c r="A119" s="252" t="s">
        <v>102</v>
      </c>
      <c r="B119" s="253">
        <v>0</v>
      </c>
      <c r="C119" s="253"/>
      <c r="D119" s="168"/>
      <c r="E119" s="174"/>
    </row>
    <row r="120" spans="1:5" s="154" customFormat="1" ht="15" customHeight="1">
      <c r="A120" s="252" t="s">
        <v>171</v>
      </c>
      <c r="B120" s="253">
        <v>0</v>
      </c>
      <c r="C120" s="253"/>
      <c r="D120" s="168"/>
      <c r="E120" s="174"/>
    </row>
    <row r="121" spans="1:5" s="154" customFormat="1" ht="15" customHeight="1">
      <c r="A121" s="252" t="s">
        <v>172</v>
      </c>
      <c r="B121" s="253">
        <v>0</v>
      </c>
      <c r="C121" s="253"/>
      <c r="D121" s="168"/>
      <c r="E121" s="174"/>
    </row>
    <row r="122" spans="1:5" s="154" customFormat="1" ht="15" customHeight="1">
      <c r="A122" s="252" t="s">
        <v>173</v>
      </c>
      <c r="B122" s="253">
        <v>0</v>
      </c>
      <c r="C122" s="253"/>
      <c r="D122" s="168"/>
      <c r="E122" s="174"/>
    </row>
    <row r="123" spans="1:5" s="154" customFormat="1" ht="15" customHeight="1">
      <c r="A123" s="252" t="s">
        <v>109</v>
      </c>
      <c r="B123" s="253">
        <v>0</v>
      </c>
      <c r="C123" s="253"/>
      <c r="D123" s="168"/>
      <c r="E123" s="174"/>
    </row>
    <row r="124" spans="1:5" s="154" customFormat="1" ht="15" customHeight="1">
      <c r="A124" s="252" t="s">
        <v>174</v>
      </c>
      <c r="B124" s="253">
        <v>0</v>
      </c>
      <c r="C124" s="253">
        <v>373</v>
      </c>
      <c r="D124" s="168"/>
      <c r="E124" s="174"/>
    </row>
    <row r="125" spans="1:5" s="154" customFormat="1" ht="15" customHeight="1">
      <c r="A125" s="252" t="s">
        <v>175</v>
      </c>
      <c r="B125" s="253">
        <v>579</v>
      </c>
      <c r="C125" s="253">
        <f>SUM(C126:C135)</f>
        <v>552</v>
      </c>
      <c r="D125" s="168">
        <f aca="true" t="shared" si="4" ref="D125:D127">(C125-B125)/B125</f>
        <v>-0.046632124352331605</v>
      </c>
      <c r="E125" s="174"/>
    </row>
    <row r="126" spans="1:5" s="154" customFormat="1" ht="15" customHeight="1">
      <c r="A126" s="252" t="s">
        <v>100</v>
      </c>
      <c r="B126" s="253">
        <v>214</v>
      </c>
      <c r="C126" s="253">
        <v>317</v>
      </c>
      <c r="D126" s="168">
        <f t="shared" si="4"/>
        <v>0.48130841121495327</v>
      </c>
      <c r="E126" s="174"/>
    </row>
    <row r="127" spans="1:5" s="154" customFormat="1" ht="15" customHeight="1">
      <c r="A127" s="252" t="s">
        <v>101</v>
      </c>
      <c r="B127" s="253">
        <v>65</v>
      </c>
      <c r="C127" s="253">
        <v>66</v>
      </c>
      <c r="D127" s="168">
        <f t="shared" si="4"/>
        <v>0.015384615384615385</v>
      </c>
      <c r="E127" s="174"/>
    </row>
    <row r="128" spans="1:5" s="154" customFormat="1" ht="15" customHeight="1">
      <c r="A128" s="252" t="s">
        <v>102</v>
      </c>
      <c r="B128" s="253">
        <v>0</v>
      </c>
      <c r="C128" s="253"/>
      <c r="D128" s="168"/>
      <c r="E128" s="174"/>
    </row>
    <row r="129" spans="1:5" s="154" customFormat="1" ht="15" customHeight="1">
      <c r="A129" s="252" t="s">
        <v>176</v>
      </c>
      <c r="B129" s="253">
        <v>0</v>
      </c>
      <c r="C129" s="253"/>
      <c r="D129" s="168"/>
      <c r="E129" s="174"/>
    </row>
    <row r="130" spans="1:5" s="154" customFormat="1" ht="15" customHeight="1">
      <c r="A130" s="252" t="s">
        <v>177</v>
      </c>
      <c r="B130" s="253">
        <v>0</v>
      </c>
      <c r="C130" s="253"/>
      <c r="D130" s="168"/>
      <c r="E130" s="174"/>
    </row>
    <row r="131" spans="1:5" s="154" customFormat="1" ht="15" customHeight="1">
      <c r="A131" s="252" t="s">
        <v>178</v>
      </c>
      <c r="B131" s="253">
        <v>0</v>
      </c>
      <c r="C131" s="253"/>
      <c r="D131" s="168"/>
      <c r="E131" s="174"/>
    </row>
    <row r="132" spans="1:5" s="154" customFormat="1" ht="15" customHeight="1">
      <c r="A132" s="252" t="s">
        <v>179</v>
      </c>
      <c r="B132" s="253">
        <v>0</v>
      </c>
      <c r="C132" s="253"/>
      <c r="D132" s="168"/>
      <c r="E132" s="174"/>
    </row>
    <row r="133" spans="1:5" s="154" customFormat="1" ht="15" customHeight="1">
      <c r="A133" s="252" t="s">
        <v>180</v>
      </c>
      <c r="B133" s="253">
        <v>300</v>
      </c>
      <c r="C133" s="253">
        <v>169</v>
      </c>
      <c r="D133" s="168">
        <f>(C133-B133)/B133</f>
        <v>-0.43666666666666665</v>
      </c>
      <c r="E133" s="174"/>
    </row>
    <row r="134" spans="1:5" s="154" customFormat="1" ht="15" customHeight="1">
      <c r="A134" s="252" t="s">
        <v>109</v>
      </c>
      <c r="B134" s="253">
        <v>0</v>
      </c>
      <c r="C134" s="253"/>
      <c r="D134" s="168"/>
      <c r="E134" s="174"/>
    </row>
    <row r="135" spans="1:5" s="154" customFormat="1" ht="15" customHeight="1">
      <c r="A135" s="252" t="s">
        <v>181</v>
      </c>
      <c r="B135" s="253">
        <v>0</v>
      </c>
      <c r="C135" s="253"/>
      <c r="D135" s="168"/>
      <c r="E135" s="174"/>
    </row>
    <row r="136" spans="1:5" s="154" customFormat="1" ht="15" customHeight="1">
      <c r="A136" s="252" t="s">
        <v>182</v>
      </c>
      <c r="B136" s="253">
        <v>0</v>
      </c>
      <c r="C136" s="253">
        <f>SUM(C137:C149)</f>
        <v>0</v>
      </c>
      <c r="D136" s="168"/>
      <c r="E136" s="174"/>
    </row>
    <row r="137" spans="1:5" s="154" customFormat="1" ht="15" customHeight="1">
      <c r="A137" s="252" t="s">
        <v>100</v>
      </c>
      <c r="B137" s="253">
        <v>0</v>
      </c>
      <c r="C137" s="253"/>
      <c r="D137" s="168"/>
      <c r="E137" s="174"/>
    </row>
    <row r="138" spans="1:5" s="154" customFormat="1" ht="15" customHeight="1">
      <c r="A138" s="252" t="s">
        <v>101</v>
      </c>
      <c r="B138" s="253">
        <v>0</v>
      </c>
      <c r="C138" s="253"/>
      <c r="D138" s="168"/>
      <c r="E138" s="174"/>
    </row>
    <row r="139" spans="1:5" s="154" customFormat="1" ht="15" customHeight="1">
      <c r="A139" s="252" t="s">
        <v>102</v>
      </c>
      <c r="B139" s="253">
        <v>0</v>
      </c>
      <c r="C139" s="253"/>
      <c r="D139" s="168"/>
      <c r="E139" s="174"/>
    </row>
    <row r="140" spans="1:5" s="154" customFormat="1" ht="15" customHeight="1">
      <c r="A140" s="252" t="s">
        <v>183</v>
      </c>
      <c r="B140" s="253">
        <v>0</v>
      </c>
      <c r="C140" s="253"/>
      <c r="D140" s="168"/>
      <c r="E140" s="174"/>
    </row>
    <row r="141" spans="1:5" s="154" customFormat="1" ht="15" customHeight="1">
      <c r="A141" s="252" t="s">
        <v>184</v>
      </c>
      <c r="B141" s="253">
        <v>0</v>
      </c>
      <c r="C141" s="253"/>
      <c r="D141" s="168"/>
      <c r="E141" s="174"/>
    </row>
    <row r="142" spans="1:5" s="154" customFormat="1" ht="15" customHeight="1">
      <c r="A142" s="252" t="s">
        <v>185</v>
      </c>
      <c r="B142" s="253">
        <v>0</v>
      </c>
      <c r="C142" s="253"/>
      <c r="D142" s="168"/>
      <c r="E142" s="174"/>
    </row>
    <row r="143" spans="1:5" s="154" customFormat="1" ht="15" customHeight="1">
      <c r="A143" s="252" t="s">
        <v>186</v>
      </c>
      <c r="B143" s="253">
        <v>0</v>
      </c>
      <c r="C143" s="253"/>
      <c r="D143" s="168"/>
      <c r="E143" s="174"/>
    </row>
    <row r="144" spans="1:5" s="154" customFormat="1" ht="15" customHeight="1">
      <c r="A144" s="252" t="s">
        <v>187</v>
      </c>
      <c r="B144" s="253">
        <v>0</v>
      </c>
      <c r="C144" s="253"/>
      <c r="D144" s="168"/>
      <c r="E144" s="174"/>
    </row>
    <row r="145" spans="1:5" s="154" customFormat="1" ht="15" customHeight="1">
      <c r="A145" s="252" t="s">
        <v>188</v>
      </c>
      <c r="B145" s="253">
        <v>0</v>
      </c>
      <c r="C145" s="253"/>
      <c r="D145" s="168"/>
      <c r="E145" s="174"/>
    </row>
    <row r="146" spans="1:5" s="240" customFormat="1" ht="15" customHeight="1">
      <c r="A146" s="252" t="s">
        <v>189</v>
      </c>
      <c r="B146" s="253">
        <v>0</v>
      </c>
      <c r="C146" s="253"/>
      <c r="D146" s="168"/>
      <c r="E146" s="256"/>
    </row>
    <row r="147" spans="1:5" s="154" customFormat="1" ht="15" customHeight="1">
      <c r="A147" s="252" t="s">
        <v>190</v>
      </c>
      <c r="B147" s="253">
        <v>0</v>
      </c>
      <c r="C147" s="253"/>
      <c r="D147" s="168"/>
      <c r="E147" s="174"/>
    </row>
    <row r="148" spans="1:5" s="154" customFormat="1" ht="15" customHeight="1">
      <c r="A148" s="252" t="s">
        <v>109</v>
      </c>
      <c r="B148" s="253">
        <v>0</v>
      </c>
      <c r="C148" s="253"/>
      <c r="D148" s="168"/>
      <c r="E148" s="174"/>
    </row>
    <row r="149" spans="1:5" s="240" customFormat="1" ht="15" customHeight="1">
      <c r="A149" s="252" t="s">
        <v>191</v>
      </c>
      <c r="B149" s="253">
        <v>0</v>
      </c>
      <c r="C149" s="253"/>
      <c r="D149" s="168"/>
      <c r="E149" s="256"/>
    </row>
    <row r="150" spans="1:5" s="154" customFormat="1" ht="15" customHeight="1">
      <c r="A150" s="252" t="s">
        <v>192</v>
      </c>
      <c r="B150" s="253">
        <v>2</v>
      </c>
      <c r="C150" s="253">
        <f>SUM(C151:C156)</f>
        <v>2</v>
      </c>
      <c r="D150" s="168">
        <f>(C150-B150)/B150</f>
        <v>0</v>
      </c>
      <c r="E150" s="174"/>
    </row>
    <row r="151" spans="1:5" s="154" customFormat="1" ht="15" customHeight="1">
      <c r="A151" s="252" t="s">
        <v>100</v>
      </c>
      <c r="B151" s="253">
        <v>0</v>
      </c>
      <c r="C151" s="253"/>
      <c r="D151" s="168"/>
      <c r="E151" s="174"/>
    </row>
    <row r="152" spans="1:5" s="154" customFormat="1" ht="15" customHeight="1">
      <c r="A152" s="252" t="s">
        <v>101</v>
      </c>
      <c r="B152" s="253">
        <v>0</v>
      </c>
      <c r="C152" s="253"/>
      <c r="D152" s="168"/>
      <c r="E152" s="174"/>
    </row>
    <row r="153" spans="1:5" s="154" customFormat="1" ht="15" customHeight="1">
      <c r="A153" s="252" t="s">
        <v>102</v>
      </c>
      <c r="B153" s="253">
        <v>0</v>
      </c>
      <c r="C153" s="253"/>
      <c r="D153" s="168"/>
      <c r="E153" s="174"/>
    </row>
    <row r="154" spans="1:5" s="240" customFormat="1" ht="15" customHeight="1">
      <c r="A154" s="252" t="s">
        <v>193</v>
      </c>
      <c r="B154" s="253">
        <v>2</v>
      </c>
      <c r="C154" s="253">
        <v>2</v>
      </c>
      <c r="D154" s="168">
        <f>(C154-B154)/B154</f>
        <v>0</v>
      </c>
      <c r="E154" s="256"/>
    </row>
    <row r="155" spans="1:5" s="154" customFormat="1" ht="15" customHeight="1">
      <c r="A155" s="252" t="s">
        <v>109</v>
      </c>
      <c r="B155" s="253">
        <v>0</v>
      </c>
      <c r="C155" s="253"/>
      <c r="D155" s="168"/>
      <c r="E155" s="174"/>
    </row>
    <row r="156" spans="1:5" s="154" customFormat="1" ht="15" customHeight="1">
      <c r="A156" s="252" t="s">
        <v>194</v>
      </c>
      <c r="B156" s="253">
        <v>0</v>
      </c>
      <c r="C156" s="253"/>
      <c r="D156" s="168"/>
      <c r="E156" s="174"/>
    </row>
    <row r="157" spans="1:5" s="154" customFormat="1" ht="15" customHeight="1">
      <c r="A157" s="252" t="s">
        <v>195</v>
      </c>
      <c r="B157" s="253">
        <v>0</v>
      </c>
      <c r="C157" s="253"/>
      <c r="D157" s="168"/>
      <c r="E157" s="174"/>
    </row>
    <row r="158" spans="1:5" s="154" customFormat="1" ht="15" customHeight="1">
      <c r="A158" s="252" t="s">
        <v>100</v>
      </c>
      <c r="B158" s="253">
        <v>0</v>
      </c>
      <c r="C158" s="253"/>
      <c r="D158" s="168"/>
      <c r="E158" s="174"/>
    </row>
    <row r="159" spans="1:5" s="154" customFormat="1" ht="15" customHeight="1">
      <c r="A159" s="252" t="s">
        <v>101</v>
      </c>
      <c r="B159" s="253">
        <v>0</v>
      </c>
      <c r="C159" s="253"/>
      <c r="D159" s="168"/>
      <c r="E159" s="174"/>
    </row>
    <row r="160" spans="1:5" s="154" customFormat="1" ht="15" customHeight="1">
      <c r="A160" s="252" t="s">
        <v>102</v>
      </c>
      <c r="B160" s="253">
        <v>0</v>
      </c>
      <c r="C160" s="253"/>
      <c r="D160" s="168"/>
      <c r="E160" s="174"/>
    </row>
    <row r="161" spans="1:5" s="154" customFormat="1" ht="15" customHeight="1">
      <c r="A161" s="252" t="s">
        <v>196</v>
      </c>
      <c r="B161" s="253">
        <v>0</v>
      </c>
      <c r="C161" s="253"/>
      <c r="D161" s="168"/>
      <c r="E161" s="174"/>
    </row>
    <row r="162" spans="1:5" s="154" customFormat="1" ht="15" customHeight="1">
      <c r="A162" s="252" t="s">
        <v>197</v>
      </c>
      <c r="B162" s="253">
        <v>0</v>
      </c>
      <c r="C162" s="253"/>
      <c r="D162" s="168"/>
      <c r="E162" s="174"/>
    </row>
    <row r="163" spans="1:5" s="154" customFormat="1" ht="15" customHeight="1">
      <c r="A163" s="252" t="s">
        <v>109</v>
      </c>
      <c r="B163" s="253">
        <v>0</v>
      </c>
      <c r="C163" s="253"/>
      <c r="D163" s="168"/>
      <c r="E163" s="174"/>
    </row>
    <row r="164" spans="1:5" s="154" customFormat="1" ht="15" customHeight="1">
      <c r="A164" s="252" t="s">
        <v>198</v>
      </c>
      <c r="B164" s="253">
        <v>0</v>
      </c>
      <c r="C164" s="253"/>
      <c r="D164" s="168"/>
      <c r="E164" s="174"/>
    </row>
    <row r="165" spans="1:5" s="154" customFormat="1" ht="15" customHeight="1">
      <c r="A165" s="252" t="s">
        <v>199</v>
      </c>
      <c r="B165" s="253">
        <v>118</v>
      </c>
      <c r="C165" s="253">
        <f>SUM(C166:C170)</f>
        <v>140</v>
      </c>
      <c r="D165" s="168">
        <f aca="true" t="shared" si="5" ref="D165:D167">(C165-B165)/B165</f>
        <v>0.1864406779661017</v>
      </c>
      <c r="E165" s="174"/>
    </row>
    <row r="166" spans="1:5" s="154" customFormat="1" ht="15" customHeight="1">
      <c r="A166" s="252" t="s">
        <v>100</v>
      </c>
      <c r="B166" s="253">
        <v>67</v>
      </c>
      <c r="C166" s="253">
        <v>91</v>
      </c>
      <c r="D166" s="168">
        <f t="shared" si="5"/>
        <v>0.3582089552238806</v>
      </c>
      <c r="E166" s="174"/>
    </row>
    <row r="167" spans="1:5" s="154" customFormat="1" ht="15" customHeight="1">
      <c r="A167" s="252" t="s">
        <v>101</v>
      </c>
      <c r="B167" s="253">
        <v>5</v>
      </c>
      <c r="C167" s="253"/>
      <c r="D167" s="168">
        <f t="shared" si="5"/>
        <v>-1</v>
      </c>
      <c r="E167" s="174"/>
    </row>
    <row r="168" spans="1:5" s="154" customFormat="1" ht="15" customHeight="1">
      <c r="A168" s="252" t="s">
        <v>102</v>
      </c>
      <c r="B168" s="253">
        <v>0</v>
      </c>
      <c r="C168" s="253"/>
      <c r="D168" s="168"/>
      <c r="E168" s="174"/>
    </row>
    <row r="169" spans="1:5" s="154" customFormat="1" ht="15" customHeight="1">
      <c r="A169" s="252" t="s">
        <v>200</v>
      </c>
      <c r="B169" s="253">
        <v>41</v>
      </c>
      <c r="C169" s="253">
        <v>49</v>
      </c>
      <c r="D169" s="168">
        <f aca="true" t="shared" si="6" ref="D169:D173">(C169-B169)/B169</f>
        <v>0.1951219512195122</v>
      </c>
      <c r="E169" s="174"/>
    </row>
    <row r="170" spans="1:5" s="154" customFormat="1" ht="15" customHeight="1">
      <c r="A170" s="252" t="s">
        <v>201</v>
      </c>
      <c r="B170" s="253">
        <v>5</v>
      </c>
      <c r="C170" s="253"/>
      <c r="D170" s="168">
        <f t="shared" si="6"/>
        <v>-1</v>
      </c>
      <c r="E170" s="174"/>
    </row>
    <row r="171" spans="1:5" s="154" customFormat="1" ht="15" customHeight="1">
      <c r="A171" s="252" t="s">
        <v>202</v>
      </c>
      <c r="B171" s="253">
        <v>51</v>
      </c>
      <c r="C171" s="253">
        <f>SUM(C172:C177)</f>
        <v>63</v>
      </c>
      <c r="D171" s="168">
        <f t="shared" si="6"/>
        <v>0.23529411764705882</v>
      </c>
      <c r="E171" s="174"/>
    </row>
    <row r="172" spans="1:5" s="154" customFormat="1" ht="15" customHeight="1">
      <c r="A172" s="252" t="s">
        <v>100</v>
      </c>
      <c r="B172" s="253">
        <v>48</v>
      </c>
      <c r="C172" s="253">
        <v>60</v>
      </c>
      <c r="D172" s="168">
        <f t="shared" si="6"/>
        <v>0.25</v>
      </c>
      <c r="E172" s="174"/>
    </row>
    <row r="173" spans="1:5" s="154" customFormat="1" ht="15" customHeight="1">
      <c r="A173" s="252" t="s">
        <v>101</v>
      </c>
      <c r="B173" s="253">
        <v>3</v>
      </c>
      <c r="C173" s="253">
        <v>3</v>
      </c>
      <c r="D173" s="168">
        <f t="shared" si="6"/>
        <v>0</v>
      </c>
      <c r="E173" s="174"/>
    </row>
    <row r="174" spans="1:5" s="154" customFormat="1" ht="15" customHeight="1">
      <c r="A174" s="252" t="s">
        <v>102</v>
      </c>
      <c r="B174" s="253">
        <v>0</v>
      </c>
      <c r="C174" s="253"/>
      <c r="D174" s="168"/>
      <c r="E174" s="174"/>
    </row>
    <row r="175" spans="1:5" s="154" customFormat="1" ht="15" customHeight="1">
      <c r="A175" s="252" t="s">
        <v>114</v>
      </c>
      <c r="B175" s="253">
        <v>0</v>
      </c>
      <c r="C175" s="253"/>
      <c r="D175" s="168"/>
      <c r="E175" s="174"/>
    </row>
    <row r="176" spans="1:5" s="154" customFormat="1" ht="15" customHeight="1">
      <c r="A176" s="252" t="s">
        <v>109</v>
      </c>
      <c r="B176" s="253">
        <v>0</v>
      </c>
      <c r="C176" s="253"/>
      <c r="D176" s="168"/>
      <c r="E176" s="174"/>
    </row>
    <row r="177" spans="1:5" s="154" customFormat="1" ht="15" customHeight="1">
      <c r="A177" s="252" t="s">
        <v>203</v>
      </c>
      <c r="B177" s="253">
        <v>0</v>
      </c>
      <c r="C177" s="253"/>
      <c r="D177" s="168"/>
      <c r="E177" s="174"/>
    </row>
    <row r="178" spans="1:5" s="154" customFormat="1" ht="15" customHeight="1">
      <c r="A178" s="252" t="s">
        <v>204</v>
      </c>
      <c r="B178" s="253">
        <v>477</v>
      </c>
      <c r="C178" s="253">
        <f>SUM(C179:C184)</f>
        <v>373</v>
      </c>
      <c r="D178" s="168">
        <f aca="true" t="shared" si="7" ref="D178:D180">(C178-B178)/B178</f>
        <v>-0.2180293501048218</v>
      </c>
      <c r="E178" s="174"/>
    </row>
    <row r="179" spans="1:5" s="154" customFormat="1" ht="15" customHeight="1">
      <c r="A179" s="252" t="s">
        <v>100</v>
      </c>
      <c r="B179" s="253">
        <v>144</v>
      </c>
      <c r="C179" s="253">
        <v>177</v>
      </c>
      <c r="D179" s="168">
        <f t="shared" si="7"/>
        <v>0.22916666666666666</v>
      </c>
      <c r="E179" s="174"/>
    </row>
    <row r="180" spans="1:5" s="154" customFormat="1" ht="15" customHeight="1">
      <c r="A180" s="252" t="s">
        <v>101</v>
      </c>
      <c r="B180" s="253">
        <v>188</v>
      </c>
      <c r="C180" s="253"/>
      <c r="D180" s="168">
        <f t="shared" si="7"/>
        <v>-1</v>
      </c>
      <c r="E180" s="174"/>
    </row>
    <row r="181" spans="1:5" s="154" customFormat="1" ht="15" customHeight="1">
      <c r="A181" s="252" t="s">
        <v>102</v>
      </c>
      <c r="B181" s="253">
        <v>0</v>
      </c>
      <c r="C181" s="253"/>
      <c r="D181" s="168"/>
      <c r="E181" s="174"/>
    </row>
    <row r="182" spans="1:5" s="154" customFormat="1" ht="15" customHeight="1">
      <c r="A182" s="252" t="s">
        <v>205</v>
      </c>
      <c r="B182" s="253">
        <v>0</v>
      </c>
      <c r="C182" s="253"/>
      <c r="D182" s="168"/>
      <c r="E182" s="174"/>
    </row>
    <row r="183" spans="1:5" s="154" customFormat="1" ht="15" customHeight="1">
      <c r="A183" s="252" t="s">
        <v>109</v>
      </c>
      <c r="B183" s="253">
        <v>0</v>
      </c>
      <c r="C183" s="253"/>
      <c r="D183" s="168"/>
      <c r="E183" s="174"/>
    </row>
    <row r="184" spans="1:5" s="154" customFormat="1" ht="15" customHeight="1">
      <c r="A184" s="252" t="s">
        <v>206</v>
      </c>
      <c r="B184" s="253">
        <v>145</v>
      </c>
      <c r="C184" s="253">
        <v>196</v>
      </c>
      <c r="D184" s="168">
        <f aca="true" t="shared" si="8" ref="D184:D187">(C184-B184)/B184</f>
        <v>0.35172413793103446</v>
      </c>
      <c r="E184" s="174"/>
    </row>
    <row r="185" spans="1:5" s="154" customFormat="1" ht="15" customHeight="1">
      <c r="A185" s="252" t="s">
        <v>207</v>
      </c>
      <c r="B185" s="253">
        <v>1565</v>
      </c>
      <c r="C185" s="253">
        <f>SUM(C186:C191)</f>
        <v>2225</v>
      </c>
      <c r="D185" s="168">
        <f t="shared" si="8"/>
        <v>0.4217252396166134</v>
      </c>
      <c r="E185" s="174"/>
    </row>
    <row r="186" spans="1:5" s="154" customFormat="1" ht="15" customHeight="1">
      <c r="A186" s="252" t="s">
        <v>100</v>
      </c>
      <c r="B186" s="253">
        <v>927</v>
      </c>
      <c r="C186" s="253">
        <v>1564</v>
      </c>
      <c r="D186" s="168">
        <f t="shared" si="8"/>
        <v>0.6871628910463862</v>
      </c>
      <c r="E186" s="174"/>
    </row>
    <row r="187" spans="1:5" s="154" customFormat="1" ht="15" customHeight="1">
      <c r="A187" s="252" t="s">
        <v>101</v>
      </c>
      <c r="B187" s="253">
        <v>638</v>
      </c>
      <c r="C187" s="253">
        <v>11</v>
      </c>
      <c r="D187" s="168">
        <f t="shared" si="8"/>
        <v>-0.9827586206896551</v>
      </c>
      <c r="E187" s="174"/>
    </row>
    <row r="188" spans="1:5" s="154" customFormat="1" ht="15" customHeight="1">
      <c r="A188" s="252" t="s">
        <v>102</v>
      </c>
      <c r="B188" s="253">
        <v>0</v>
      </c>
      <c r="C188" s="253"/>
      <c r="D188" s="168"/>
      <c r="E188" s="174"/>
    </row>
    <row r="189" spans="1:5" s="154" customFormat="1" ht="15" customHeight="1">
      <c r="A189" s="252" t="s">
        <v>208</v>
      </c>
      <c r="B189" s="253">
        <v>0</v>
      </c>
      <c r="C189" s="253"/>
      <c r="D189" s="168"/>
      <c r="E189" s="174"/>
    </row>
    <row r="190" spans="1:5" s="154" customFormat="1" ht="15" customHeight="1">
      <c r="A190" s="252" t="s">
        <v>109</v>
      </c>
      <c r="B190" s="253">
        <v>0</v>
      </c>
      <c r="C190" s="253"/>
      <c r="D190" s="168"/>
      <c r="E190" s="174"/>
    </row>
    <row r="191" spans="1:5" s="154" customFormat="1" ht="15" customHeight="1">
      <c r="A191" s="252" t="s">
        <v>209</v>
      </c>
      <c r="B191" s="253">
        <v>0</v>
      </c>
      <c r="C191" s="253">
        <v>650</v>
      </c>
      <c r="D191" s="168"/>
      <c r="E191" s="174"/>
    </row>
    <row r="192" spans="1:5" s="154" customFormat="1" ht="15" customHeight="1">
      <c r="A192" s="252" t="s">
        <v>210</v>
      </c>
      <c r="B192" s="253">
        <v>416</v>
      </c>
      <c r="C192" s="253">
        <f>SUM(C193:C198)</f>
        <v>545</v>
      </c>
      <c r="D192" s="168">
        <f aca="true" t="shared" si="9" ref="D192:D194">(C192-B192)/B192</f>
        <v>0.31009615384615385</v>
      </c>
      <c r="E192" s="174"/>
    </row>
    <row r="193" spans="1:5" s="154" customFormat="1" ht="15" customHeight="1">
      <c r="A193" s="252" t="s">
        <v>100</v>
      </c>
      <c r="B193" s="253">
        <v>295</v>
      </c>
      <c r="C193" s="253">
        <v>394</v>
      </c>
      <c r="D193" s="168">
        <f t="shared" si="9"/>
        <v>0.33559322033898303</v>
      </c>
      <c r="E193" s="174"/>
    </row>
    <row r="194" spans="1:5" s="154" customFormat="1" ht="15" customHeight="1">
      <c r="A194" s="252" t="s">
        <v>101</v>
      </c>
      <c r="B194" s="253">
        <v>121</v>
      </c>
      <c r="C194" s="253"/>
      <c r="D194" s="168">
        <f t="shared" si="9"/>
        <v>-1</v>
      </c>
      <c r="E194" s="174"/>
    </row>
    <row r="195" spans="1:5" s="154" customFormat="1" ht="15" customHeight="1">
      <c r="A195" s="252" t="s">
        <v>102</v>
      </c>
      <c r="B195" s="253">
        <v>0</v>
      </c>
      <c r="C195" s="253"/>
      <c r="D195" s="168"/>
      <c r="E195" s="174"/>
    </row>
    <row r="196" spans="1:5" s="154" customFormat="1" ht="15" customHeight="1">
      <c r="A196" s="252" t="s">
        <v>211</v>
      </c>
      <c r="B196" s="253">
        <v>0</v>
      </c>
      <c r="C196" s="253"/>
      <c r="D196" s="168"/>
      <c r="E196" s="174"/>
    </row>
    <row r="197" spans="1:5" s="154" customFormat="1" ht="15" customHeight="1">
      <c r="A197" s="252" t="s">
        <v>109</v>
      </c>
      <c r="B197" s="253">
        <v>0</v>
      </c>
      <c r="C197" s="253"/>
      <c r="D197" s="168"/>
      <c r="E197" s="174"/>
    </row>
    <row r="198" spans="1:5" s="154" customFormat="1" ht="15" customHeight="1">
      <c r="A198" s="252" t="s">
        <v>212</v>
      </c>
      <c r="B198" s="253">
        <v>0</v>
      </c>
      <c r="C198" s="253">
        <v>151</v>
      </c>
      <c r="D198" s="168"/>
      <c r="E198" s="174"/>
    </row>
    <row r="199" spans="1:5" s="154" customFormat="1" ht="15" customHeight="1">
      <c r="A199" s="252" t="s">
        <v>213</v>
      </c>
      <c r="B199" s="253">
        <v>737</v>
      </c>
      <c r="C199" s="253">
        <f>SUM(C200:C204)</f>
        <v>837</v>
      </c>
      <c r="D199" s="168">
        <f aca="true" t="shared" si="10" ref="D199:D201">(C199-B199)/B199</f>
        <v>0.13568521031207598</v>
      </c>
      <c r="E199" s="174"/>
    </row>
    <row r="200" spans="1:5" s="154" customFormat="1" ht="15" customHeight="1">
      <c r="A200" s="252" t="s">
        <v>100</v>
      </c>
      <c r="B200" s="253">
        <v>181</v>
      </c>
      <c r="C200" s="253">
        <v>262</v>
      </c>
      <c r="D200" s="168">
        <f t="shared" si="10"/>
        <v>0.44751381215469616</v>
      </c>
      <c r="E200" s="174"/>
    </row>
    <row r="201" spans="1:5" s="154" customFormat="1" ht="15" customHeight="1">
      <c r="A201" s="252" t="s">
        <v>101</v>
      </c>
      <c r="B201" s="253">
        <v>556</v>
      </c>
      <c r="C201" s="253"/>
      <c r="D201" s="168">
        <f t="shared" si="10"/>
        <v>-1</v>
      </c>
      <c r="E201" s="174"/>
    </row>
    <row r="202" spans="1:5" s="154" customFormat="1" ht="15" customHeight="1">
      <c r="A202" s="252" t="s">
        <v>102</v>
      </c>
      <c r="B202" s="253">
        <v>0</v>
      </c>
      <c r="C202" s="253"/>
      <c r="D202" s="168"/>
      <c r="E202" s="174"/>
    </row>
    <row r="203" spans="1:5" s="154" customFormat="1" ht="15" customHeight="1">
      <c r="A203" s="252" t="s">
        <v>109</v>
      </c>
      <c r="B203" s="253">
        <v>0</v>
      </c>
      <c r="C203" s="253"/>
      <c r="D203" s="168"/>
      <c r="E203" s="174"/>
    </row>
    <row r="204" spans="1:5" s="154" customFormat="1" ht="15" customHeight="1">
      <c r="A204" s="252" t="s">
        <v>214</v>
      </c>
      <c r="B204" s="253">
        <v>0</v>
      </c>
      <c r="C204" s="253">
        <v>575</v>
      </c>
      <c r="D204" s="168"/>
      <c r="E204" s="174"/>
    </row>
    <row r="205" spans="1:5" s="154" customFormat="1" ht="15" customHeight="1">
      <c r="A205" s="252" t="s">
        <v>215</v>
      </c>
      <c r="B205" s="253">
        <v>109</v>
      </c>
      <c r="C205" s="253">
        <f>SUM(C206:C212)</f>
        <v>150</v>
      </c>
      <c r="D205" s="168">
        <f aca="true" t="shared" si="11" ref="D205:D207">(C205-B205)/B205</f>
        <v>0.3761467889908257</v>
      </c>
      <c r="E205" s="174"/>
    </row>
    <row r="206" spans="1:5" s="154" customFormat="1" ht="15" customHeight="1">
      <c r="A206" s="252" t="s">
        <v>100</v>
      </c>
      <c r="B206" s="253">
        <v>70</v>
      </c>
      <c r="C206" s="253">
        <v>108</v>
      </c>
      <c r="D206" s="168">
        <f t="shared" si="11"/>
        <v>0.5428571428571428</v>
      </c>
      <c r="E206" s="174"/>
    </row>
    <row r="207" spans="1:5" s="154" customFormat="1" ht="15" customHeight="1">
      <c r="A207" s="252" t="s">
        <v>101</v>
      </c>
      <c r="B207" s="253">
        <v>37</v>
      </c>
      <c r="C207" s="253">
        <v>39</v>
      </c>
      <c r="D207" s="168">
        <f t="shared" si="11"/>
        <v>0.05405405405405406</v>
      </c>
      <c r="E207" s="174"/>
    </row>
    <row r="208" spans="1:5" s="154" customFormat="1" ht="15" customHeight="1">
      <c r="A208" s="252" t="s">
        <v>102</v>
      </c>
      <c r="B208" s="253">
        <v>0</v>
      </c>
      <c r="C208" s="253"/>
      <c r="D208" s="168"/>
      <c r="E208" s="174"/>
    </row>
    <row r="209" spans="1:5" s="154" customFormat="1" ht="15" customHeight="1">
      <c r="A209" s="252" t="s">
        <v>216</v>
      </c>
      <c r="B209" s="253">
        <v>2</v>
      </c>
      <c r="C209" s="253">
        <v>3</v>
      </c>
      <c r="D209" s="168">
        <f>(C209-B209)/B209</f>
        <v>0.5</v>
      </c>
      <c r="E209" s="174"/>
    </row>
    <row r="210" spans="1:5" s="154" customFormat="1" ht="15" customHeight="1">
      <c r="A210" s="252" t="s">
        <v>217</v>
      </c>
      <c r="B210" s="253">
        <v>0</v>
      </c>
      <c r="C210" s="253"/>
      <c r="D210" s="168"/>
      <c r="E210" s="174"/>
    </row>
    <row r="211" spans="1:5" s="154" customFormat="1" ht="15" customHeight="1">
      <c r="A211" s="252" t="s">
        <v>109</v>
      </c>
      <c r="B211" s="253">
        <v>0</v>
      </c>
      <c r="C211" s="253"/>
      <c r="D211" s="168"/>
      <c r="E211" s="174"/>
    </row>
    <row r="212" spans="1:5" s="154" customFormat="1" ht="15" customHeight="1">
      <c r="A212" s="252" t="s">
        <v>218</v>
      </c>
      <c r="B212" s="253">
        <v>0</v>
      </c>
      <c r="C212" s="253"/>
      <c r="D212" s="168"/>
      <c r="E212" s="174"/>
    </row>
    <row r="213" spans="1:5" s="154" customFormat="1" ht="15" customHeight="1">
      <c r="A213" s="252" t="s">
        <v>219</v>
      </c>
      <c r="B213" s="253">
        <v>0</v>
      </c>
      <c r="C213" s="253"/>
      <c r="D213" s="168"/>
      <c r="E213" s="174"/>
    </row>
    <row r="214" spans="1:5" s="240" customFormat="1" ht="15" customHeight="1">
      <c r="A214" s="252" t="s">
        <v>100</v>
      </c>
      <c r="B214" s="253">
        <v>0</v>
      </c>
      <c r="C214" s="253"/>
      <c r="D214" s="168"/>
      <c r="E214" s="256"/>
    </row>
    <row r="215" spans="1:5" s="154" customFormat="1" ht="15" customHeight="1">
      <c r="A215" s="252" t="s">
        <v>101</v>
      </c>
      <c r="B215" s="253">
        <v>0</v>
      </c>
      <c r="C215" s="253"/>
      <c r="D215" s="168"/>
      <c r="E215" s="174"/>
    </row>
    <row r="216" spans="1:5" s="154" customFormat="1" ht="15" customHeight="1">
      <c r="A216" s="252" t="s">
        <v>102</v>
      </c>
      <c r="B216" s="253">
        <v>0</v>
      </c>
      <c r="C216" s="253"/>
      <c r="D216" s="168"/>
      <c r="E216" s="174"/>
    </row>
    <row r="217" spans="1:5" s="154" customFormat="1" ht="15" customHeight="1">
      <c r="A217" s="252" t="s">
        <v>109</v>
      </c>
      <c r="B217" s="253">
        <v>0</v>
      </c>
      <c r="C217" s="253"/>
      <c r="D217" s="168"/>
      <c r="E217" s="174"/>
    </row>
    <row r="218" spans="1:5" s="154" customFormat="1" ht="15" customHeight="1">
      <c r="A218" s="252" t="s">
        <v>220</v>
      </c>
      <c r="B218" s="253">
        <v>0</v>
      </c>
      <c r="C218" s="253"/>
      <c r="D218" s="168"/>
      <c r="E218" s="174"/>
    </row>
    <row r="219" spans="1:5" s="154" customFormat="1" ht="15" customHeight="1">
      <c r="A219" s="252" t="s">
        <v>221</v>
      </c>
      <c r="B219" s="253">
        <v>0</v>
      </c>
      <c r="C219" s="253"/>
      <c r="D219" s="168"/>
      <c r="E219" s="174"/>
    </row>
    <row r="220" spans="1:5" s="154" customFormat="1" ht="15" customHeight="1">
      <c r="A220" s="252" t="s">
        <v>100</v>
      </c>
      <c r="B220" s="253">
        <v>0</v>
      </c>
      <c r="C220" s="253"/>
      <c r="D220" s="168"/>
      <c r="E220" s="174"/>
    </row>
    <row r="221" spans="1:5" s="154" customFormat="1" ht="15" customHeight="1">
      <c r="A221" s="252" t="s">
        <v>101</v>
      </c>
      <c r="B221" s="253">
        <v>0</v>
      </c>
      <c r="C221" s="253"/>
      <c r="D221" s="168"/>
      <c r="E221" s="174"/>
    </row>
    <row r="222" spans="1:5" s="154" customFormat="1" ht="15" customHeight="1">
      <c r="A222" s="252" t="s">
        <v>102</v>
      </c>
      <c r="B222" s="253">
        <v>0</v>
      </c>
      <c r="C222" s="253"/>
      <c r="D222" s="168"/>
      <c r="E222" s="174"/>
    </row>
    <row r="223" spans="1:5" s="154" customFormat="1" ht="15" customHeight="1">
      <c r="A223" s="252" t="s">
        <v>109</v>
      </c>
      <c r="B223" s="253">
        <v>0</v>
      </c>
      <c r="C223" s="253"/>
      <c r="D223" s="168"/>
      <c r="E223" s="174"/>
    </row>
    <row r="224" spans="1:5" s="154" customFormat="1" ht="15" customHeight="1">
      <c r="A224" s="252" t="s">
        <v>222</v>
      </c>
      <c r="B224" s="253">
        <v>0</v>
      </c>
      <c r="C224" s="253"/>
      <c r="D224" s="168"/>
      <c r="E224" s="174"/>
    </row>
    <row r="225" spans="1:5" s="154" customFormat="1" ht="15" customHeight="1">
      <c r="A225" s="252" t="s">
        <v>223</v>
      </c>
      <c r="B225" s="253">
        <v>0</v>
      </c>
      <c r="C225" s="253"/>
      <c r="D225" s="168"/>
      <c r="E225" s="174"/>
    </row>
    <row r="226" spans="1:5" s="154" customFormat="1" ht="15" customHeight="1">
      <c r="A226" s="252" t="s">
        <v>100</v>
      </c>
      <c r="B226" s="253">
        <v>0</v>
      </c>
      <c r="C226" s="253"/>
      <c r="D226" s="168"/>
      <c r="E226" s="174"/>
    </row>
    <row r="227" spans="1:5" s="154" customFormat="1" ht="15" customHeight="1">
      <c r="A227" s="252" t="s">
        <v>101</v>
      </c>
      <c r="B227" s="253">
        <v>0</v>
      </c>
      <c r="C227" s="253"/>
      <c r="D227" s="168"/>
      <c r="E227" s="174"/>
    </row>
    <row r="228" spans="1:5" s="154" customFormat="1" ht="15" customHeight="1">
      <c r="A228" s="252" t="s">
        <v>102</v>
      </c>
      <c r="B228" s="253">
        <v>0</v>
      </c>
      <c r="C228" s="253"/>
      <c r="D228" s="168"/>
      <c r="E228" s="174"/>
    </row>
    <row r="229" spans="1:5" s="154" customFormat="1" ht="15" customHeight="1">
      <c r="A229" s="252" t="s">
        <v>109</v>
      </c>
      <c r="B229" s="253">
        <v>0</v>
      </c>
      <c r="C229" s="253"/>
      <c r="D229" s="168"/>
      <c r="E229" s="174"/>
    </row>
    <row r="230" spans="1:5" s="154" customFormat="1" ht="15" customHeight="1">
      <c r="A230" s="252" t="s">
        <v>224</v>
      </c>
      <c r="B230" s="253">
        <v>0</v>
      </c>
      <c r="C230" s="253"/>
      <c r="D230" s="168"/>
      <c r="E230" s="174"/>
    </row>
    <row r="231" spans="1:5" s="154" customFormat="1" ht="15" customHeight="1">
      <c r="A231" s="252" t="s">
        <v>225</v>
      </c>
      <c r="B231" s="253">
        <v>840</v>
      </c>
      <c r="C231" s="253">
        <f>SUM(C232:C247)</f>
        <v>990</v>
      </c>
      <c r="D231" s="168">
        <f aca="true" t="shared" si="12" ref="D231:D233">(C231-B231)/B231</f>
        <v>0.17857142857142858</v>
      </c>
      <c r="E231" s="174"/>
    </row>
    <row r="232" spans="1:5" s="154" customFormat="1" ht="15" customHeight="1">
      <c r="A232" s="252" t="s">
        <v>100</v>
      </c>
      <c r="B232" s="253">
        <v>570</v>
      </c>
      <c r="C232" s="253">
        <v>817</v>
      </c>
      <c r="D232" s="168">
        <f t="shared" si="12"/>
        <v>0.43333333333333335</v>
      </c>
      <c r="E232" s="174"/>
    </row>
    <row r="233" spans="1:5" s="154" customFormat="1" ht="15" customHeight="1">
      <c r="A233" s="252" t="s">
        <v>101</v>
      </c>
      <c r="B233" s="253">
        <v>77</v>
      </c>
      <c r="C233" s="253">
        <v>69</v>
      </c>
      <c r="D233" s="168">
        <f t="shared" si="12"/>
        <v>-0.1038961038961039</v>
      </c>
      <c r="E233" s="174"/>
    </row>
    <row r="234" spans="1:5" s="154" customFormat="1" ht="15" customHeight="1">
      <c r="A234" s="252" t="s">
        <v>102</v>
      </c>
      <c r="B234" s="253">
        <v>0</v>
      </c>
      <c r="C234" s="253"/>
      <c r="D234" s="168"/>
      <c r="E234" s="174"/>
    </row>
    <row r="235" spans="1:5" s="154" customFormat="1" ht="15" customHeight="1">
      <c r="A235" s="252" t="s">
        <v>226</v>
      </c>
      <c r="B235" s="253">
        <v>38</v>
      </c>
      <c r="C235" s="253"/>
      <c r="D235" s="168">
        <f>(C235-B235)/B235</f>
        <v>-1</v>
      </c>
      <c r="E235" s="174"/>
    </row>
    <row r="236" spans="1:5" s="154" customFormat="1" ht="15" customHeight="1">
      <c r="A236" s="252" t="s">
        <v>227</v>
      </c>
      <c r="B236" s="253">
        <v>10</v>
      </c>
      <c r="C236" s="253"/>
      <c r="D236" s="168">
        <f>(C236-B236)/B236</f>
        <v>-1</v>
      </c>
      <c r="E236" s="174"/>
    </row>
    <row r="237" spans="1:5" s="154" customFormat="1" ht="15" customHeight="1">
      <c r="A237" s="252" t="s">
        <v>228</v>
      </c>
      <c r="B237" s="253">
        <v>0</v>
      </c>
      <c r="C237" s="253"/>
      <c r="D237" s="168"/>
      <c r="E237" s="174"/>
    </row>
    <row r="238" spans="1:5" s="154" customFormat="1" ht="15" customHeight="1">
      <c r="A238" s="252" t="s">
        <v>229</v>
      </c>
      <c r="B238" s="253">
        <v>0</v>
      </c>
      <c r="C238" s="253"/>
      <c r="D238" s="168"/>
      <c r="E238" s="174"/>
    </row>
    <row r="239" spans="1:5" s="154" customFormat="1" ht="15" customHeight="1">
      <c r="A239" s="252" t="s">
        <v>142</v>
      </c>
      <c r="B239" s="253">
        <v>0</v>
      </c>
      <c r="C239" s="253"/>
      <c r="D239" s="168"/>
      <c r="E239" s="174"/>
    </row>
    <row r="240" spans="1:5" s="154" customFormat="1" ht="15" customHeight="1">
      <c r="A240" s="252" t="s">
        <v>230</v>
      </c>
      <c r="B240" s="253">
        <v>0</v>
      </c>
      <c r="C240" s="253"/>
      <c r="D240" s="168"/>
      <c r="E240" s="174"/>
    </row>
    <row r="241" spans="1:5" s="154" customFormat="1" ht="15" customHeight="1">
      <c r="A241" s="252" t="s">
        <v>231</v>
      </c>
      <c r="B241" s="253">
        <v>10</v>
      </c>
      <c r="C241" s="253"/>
      <c r="D241" s="168">
        <f aca="true" t="shared" si="13" ref="D241:D245">(C241-B241)/B241</f>
        <v>-1</v>
      </c>
      <c r="E241" s="174"/>
    </row>
    <row r="242" spans="1:5" s="154" customFormat="1" ht="15" customHeight="1">
      <c r="A242" s="252" t="s">
        <v>232</v>
      </c>
      <c r="B242" s="253">
        <v>0</v>
      </c>
      <c r="C242" s="253"/>
      <c r="D242" s="168"/>
      <c r="E242" s="174"/>
    </row>
    <row r="243" spans="1:5" s="154" customFormat="1" ht="15" customHeight="1">
      <c r="A243" s="252" t="s">
        <v>233</v>
      </c>
      <c r="B243" s="253">
        <v>10</v>
      </c>
      <c r="C243" s="253"/>
      <c r="D243" s="168">
        <f t="shared" si="13"/>
        <v>-1</v>
      </c>
      <c r="E243" s="174"/>
    </row>
    <row r="244" spans="1:5" s="154" customFormat="1" ht="15" customHeight="1">
      <c r="A244" s="252" t="s">
        <v>234</v>
      </c>
      <c r="B244" s="253">
        <v>5</v>
      </c>
      <c r="C244" s="253"/>
      <c r="D244" s="168">
        <f t="shared" si="13"/>
        <v>-1</v>
      </c>
      <c r="E244" s="174"/>
    </row>
    <row r="245" spans="1:5" s="154" customFormat="1" ht="15" customHeight="1">
      <c r="A245" s="252" t="s">
        <v>235</v>
      </c>
      <c r="B245" s="253">
        <v>65</v>
      </c>
      <c r="C245" s="253"/>
      <c r="D245" s="168">
        <f t="shared" si="13"/>
        <v>-1</v>
      </c>
      <c r="E245" s="174"/>
    </row>
    <row r="246" spans="1:5" s="154" customFormat="1" ht="15" customHeight="1">
      <c r="A246" s="252" t="s">
        <v>109</v>
      </c>
      <c r="B246" s="253">
        <v>0</v>
      </c>
      <c r="C246" s="253">
        <v>53</v>
      </c>
      <c r="D246" s="168"/>
      <c r="E246" s="174"/>
    </row>
    <row r="247" spans="1:5" s="154" customFormat="1" ht="15" customHeight="1">
      <c r="A247" s="252" t="s">
        <v>236</v>
      </c>
      <c r="B247" s="253">
        <v>55</v>
      </c>
      <c r="C247" s="253">
        <v>51</v>
      </c>
      <c r="D247" s="168">
        <f aca="true" t="shared" si="14" ref="D247:D250">(C247-B247)/B247</f>
        <v>-0.07272727272727272</v>
      </c>
      <c r="E247" s="174"/>
    </row>
    <row r="248" spans="1:5" s="154" customFormat="1" ht="15" customHeight="1">
      <c r="A248" s="252" t="s">
        <v>237</v>
      </c>
      <c r="B248" s="253">
        <v>274</v>
      </c>
      <c r="C248" s="253">
        <f>SUM(C249:C250)</f>
        <v>2029</v>
      </c>
      <c r="D248" s="168">
        <f t="shared" si="14"/>
        <v>6.405109489051095</v>
      </c>
      <c r="E248" s="174"/>
    </row>
    <row r="249" spans="1:5" s="154" customFormat="1" ht="15" customHeight="1">
      <c r="A249" s="252" t="s">
        <v>238</v>
      </c>
      <c r="B249" s="253">
        <v>0</v>
      </c>
      <c r="C249" s="253"/>
      <c r="D249" s="168"/>
      <c r="E249" s="174"/>
    </row>
    <row r="250" spans="1:5" s="154" customFormat="1" ht="15" customHeight="1">
      <c r="A250" s="252" t="s">
        <v>239</v>
      </c>
      <c r="B250" s="253">
        <v>274</v>
      </c>
      <c r="C250" s="253">
        <v>2029</v>
      </c>
      <c r="D250" s="168">
        <f t="shared" si="14"/>
        <v>6.405109489051095</v>
      </c>
      <c r="E250" s="174"/>
    </row>
    <row r="251" spans="1:5" s="154" customFormat="1" ht="15" customHeight="1">
      <c r="A251" s="252" t="s">
        <v>240</v>
      </c>
      <c r="B251" s="253">
        <v>0</v>
      </c>
      <c r="C251" s="253"/>
      <c r="D251" s="168"/>
      <c r="E251" s="174"/>
    </row>
    <row r="252" spans="1:5" s="154" customFormat="1" ht="15" customHeight="1">
      <c r="A252" s="252" t="s">
        <v>241</v>
      </c>
      <c r="B252" s="253">
        <v>0</v>
      </c>
      <c r="C252" s="253"/>
      <c r="D252" s="168"/>
      <c r="E252" s="174"/>
    </row>
    <row r="253" spans="1:5" s="154" customFormat="1" ht="15" customHeight="1">
      <c r="A253" s="252" t="s">
        <v>100</v>
      </c>
      <c r="B253" s="253">
        <v>0</v>
      </c>
      <c r="C253" s="253"/>
      <c r="D253" s="168"/>
      <c r="E253" s="174"/>
    </row>
    <row r="254" spans="1:5" s="154" customFormat="1" ht="15" customHeight="1">
      <c r="A254" s="252" t="s">
        <v>242</v>
      </c>
      <c r="B254" s="253">
        <v>0</v>
      </c>
      <c r="C254" s="253"/>
      <c r="D254" s="168"/>
      <c r="E254" s="174"/>
    </row>
    <row r="255" spans="1:5" s="154" customFormat="1" ht="15" customHeight="1">
      <c r="A255" s="252" t="s">
        <v>243</v>
      </c>
      <c r="B255" s="253">
        <v>0</v>
      </c>
      <c r="C255" s="253"/>
      <c r="D255" s="168"/>
      <c r="E255" s="174"/>
    </row>
    <row r="256" spans="1:5" s="154" customFormat="1" ht="15" customHeight="1">
      <c r="A256" s="252" t="s">
        <v>244</v>
      </c>
      <c r="B256" s="253">
        <v>0</v>
      </c>
      <c r="C256" s="253"/>
      <c r="D256" s="168"/>
      <c r="E256" s="174"/>
    </row>
    <row r="257" spans="1:5" s="154" customFormat="1" ht="15" customHeight="1">
      <c r="A257" s="252" t="s">
        <v>245</v>
      </c>
      <c r="B257" s="253">
        <v>0</v>
      </c>
      <c r="C257" s="253"/>
      <c r="D257" s="168"/>
      <c r="E257" s="174"/>
    </row>
    <row r="258" spans="1:5" s="154" customFormat="1" ht="15" customHeight="1">
      <c r="A258" s="252" t="s">
        <v>246</v>
      </c>
      <c r="B258" s="253">
        <v>0</v>
      </c>
      <c r="C258" s="253"/>
      <c r="D258" s="168"/>
      <c r="E258" s="174"/>
    </row>
    <row r="259" spans="1:5" s="154" customFormat="1" ht="15" customHeight="1">
      <c r="A259" s="252" t="s">
        <v>247</v>
      </c>
      <c r="B259" s="253">
        <v>0</v>
      </c>
      <c r="C259" s="253"/>
      <c r="D259" s="168"/>
      <c r="E259" s="174"/>
    </row>
    <row r="260" spans="1:5" s="154" customFormat="1" ht="15" customHeight="1">
      <c r="A260" s="252" t="s">
        <v>248</v>
      </c>
      <c r="B260" s="253">
        <v>0</v>
      </c>
      <c r="C260" s="253"/>
      <c r="D260" s="168"/>
      <c r="E260" s="174"/>
    </row>
    <row r="261" spans="1:5" s="240" customFormat="1" ht="15" customHeight="1">
      <c r="A261" s="252" t="s">
        <v>249</v>
      </c>
      <c r="B261" s="253">
        <v>0</v>
      </c>
      <c r="C261" s="253"/>
      <c r="D261" s="168"/>
      <c r="E261" s="256"/>
    </row>
    <row r="262" spans="1:5" s="154" customFormat="1" ht="15" customHeight="1">
      <c r="A262" s="252" t="s">
        <v>250</v>
      </c>
      <c r="B262" s="253">
        <v>0</v>
      </c>
      <c r="C262" s="253"/>
      <c r="D262" s="168"/>
      <c r="E262" s="174"/>
    </row>
    <row r="263" spans="1:5" s="154" customFormat="1" ht="15" customHeight="1">
      <c r="A263" s="252" t="s">
        <v>251</v>
      </c>
      <c r="B263" s="253">
        <v>0</v>
      </c>
      <c r="C263" s="253"/>
      <c r="D263" s="168"/>
      <c r="E263" s="174"/>
    </row>
    <row r="264" spans="1:5" s="154" customFormat="1" ht="15" customHeight="1">
      <c r="A264" s="252" t="s">
        <v>252</v>
      </c>
      <c r="B264" s="253">
        <v>0</v>
      </c>
      <c r="C264" s="253"/>
      <c r="D264" s="168"/>
      <c r="E264" s="174"/>
    </row>
    <row r="265" spans="1:5" s="154" customFormat="1" ht="15" customHeight="1">
      <c r="A265" s="252" t="s">
        <v>253</v>
      </c>
      <c r="B265" s="253">
        <v>0</v>
      </c>
      <c r="C265" s="253"/>
      <c r="D265" s="168"/>
      <c r="E265" s="174"/>
    </row>
    <row r="266" spans="1:5" s="154" customFormat="1" ht="15" customHeight="1">
      <c r="A266" s="252" t="s">
        <v>254</v>
      </c>
      <c r="B266" s="253">
        <v>0</v>
      </c>
      <c r="C266" s="253"/>
      <c r="D266" s="168"/>
      <c r="E266" s="174"/>
    </row>
    <row r="267" spans="1:5" s="154" customFormat="1" ht="15" customHeight="1">
      <c r="A267" s="252" t="s">
        <v>100</v>
      </c>
      <c r="B267" s="253">
        <v>0</v>
      </c>
      <c r="C267" s="253"/>
      <c r="D267" s="168"/>
      <c r="E267" s="174"/>
    </row>
    <row r="268" spans="1:5" s="154" customFormat="1" ht="15" customHeight="1">
      <c r="A268" s="252" t="s">
        <v>255</v>
      </c>
      <c r="B268" s="253">
        <v>0</v>
      </c>
      <c r="C268" s="253"/>
      <c r="D268" s="168"/>
      <c r="E268" s="174"/>
    </row>
    <row r="269" spans="1:5" s="154" customFormat="1" ht="15" customHeight="1">
      <c r="A269" s="252" t="s">
        <v>256</v>
      </c>
      <c r="B269" s="253">
        <v>0</v>
      </c>
      <c r="C269" s="253"/>
      <c r="D269" s="168"/>
      <c r="E269" s="174"/>
    </row>
    <row r="270" spans="1:5" s="154" customFormat="1" ht="15" customHeight="1">
      <c r="A270" s="252" t="s">
        <v>257</v>
      </c>
      <c r="B270" s="253">
        <v>182</v>
      </c>
      <c r="C270" s="253">
        <f>C271+C273+C275+C277+C287</f>
        <v>123</v>
      </c>
      <c r="D270" s="168">
        <f>(C270-B270)/B270</f>
        <v>-0.3241758241758242</v>
      </c>
      <c r="E270" s="174"/>
    </row>
    <row r="271" spans="1:5" s="154" customFormat="1" ht="15" customHeight="1">
      <c r="A271" s="252" t="s">
        <v>258</v>
      </c>
      <c r="B271" s="253">
        <v>0</v>
      </c>
      <c r="C271" s="253"/>
      <c r="D271" s="168"/>
      <c r="E271" s="174"/>
    </row>
    <row r="272" spans="1:5" s="154" customFormat="1" ht="15" customHeight="1">
      <c r="A272" s="252" t="s">
        <v>259</v>
      </c>
      <c r="B272" s="253">
        <v>0</v>
      </c>
      <c r="C272" s="253"/>
      <c r="D272" s="168"/>
      <c r="E272" s="174"/>
    </row>
    <row r="273" spans="1:5" s="154" customFormat="1" ht="15" customHeight="1">
      <c r="A273" s="252" t="s">
        <v>260</v>
      </c>
      <c r="B273" s="253">
        <v>0</v>
      </c>
      <c r="C273" s="253"/>
      <c r="D273" s="168"/>
      <c r="E273" s="174"/>
    </row>
    <row r="274" spans="1:5" s="154" customFormat="1" ht="15" customHeight="1">
      <c r="A274" s="252" t="s">
        <v>261</v>
      </c>
      <c r="B274" s="253">
        <v>0</v>
      </c>
      <c r="C274" s="253"/>
      <c r="D274" s="168"/>
      <c r="E274" s="174"/>
    </row>
    <row r="275" spans="1:5" s="154" customFormat="1" ht="15" customHeight="1">
      <c r="A275" s="252" t="s">
        <v>262</v>
      </c>
      <c r="B275" s="253">
        <v>0</v>
      </c>
      <c r="C275" s="253"/>
      <c r="D275" s="168"/>
      <c r="E275" s="174"/>
    </row>
    <row r="276" spans="1:5" s="154" customFormat="1" ht="15" customHeight="1">
      <c r="A276" s="252" t="s">
        <v>263</v>
      </c>
      <c r="B276" s="253">
        <v>0</v>
      </c>
      <c r="C276" s="253"/>
      <c r="D276" s="168"/>
      <c r="E276" s="174"/>
    </row>
    <row r="277" spans="1:5" s="154" customFormat="1" ht="15" customHeight="1">
      <c r="A277" s="252" t="s">
        <v>264</v>
      </c>
      <c r="B277" s="253">
        <v>182</v>
      </c>
      <c r="C277" s="253">
        <f>SUM(C278:C286)</f>
        <v>123</v>
      </c>
      <c r="D277" s="168">
        <f aca="true" t="shared" si="15" ref="D277:D280">(C277-B277)/B277</f>
        <v>-0.3241758241758242</v>
      </c>
      <c r="E277" s="174"/>
    </row>
    <row r="278" spans="1:5" s="154" customFormat="1" ht="15" customHeight="1">
      <c r="A278" s="252" t="s">
        <v>265</v>
      </c>
      <c r="B278" s="253">
        <v>20</v>
      </c>
      <c r="C278" s="253"/>
      <c r="D278" s="168">
        <f t="shared" si="15"/>
        <v>-1</v>
      </c>
      <c r="E278" s="174"/>
    </row>
    <row r="279" spans="1:5" s="154" customFormat="1" ht="15" customHeight="1">
      <c r="A279" s="252" t="s">
        <v>266</v>
      </c>
      <c r="B279" s="253">
        <v>0</v>
      </c>
      <c r="C279" s="253"/>
      <c r="D279" s="168"/>
      <c r="E279" s="174"/>
    </row>
    <row r="280" spans="1:5" s="154" customFormat="1" ht="15" customHeight="1">
      <c r="A280" s="252" t="s">
        <v>267</v>
      </c>
      <c r="B280" s="253">
        <v>57</v>
      </c>
      <c r="C280" s="253">
        <v>88</v>
      </c>
      <c r="D280" s="168">
        <f t="shared" si="15"/>
        <v>0.543859649122807</v>
      </c>
      <c r="E280" s="174"/>
    </row>
    <row r="281" spans="1:5" s="154" customFormat="1" ht="15" customHeight="1">
      <c r="A281" s="252" t="s">
        <v>268</v>
      </c>
      <c r="B281" s="253">
        <v>0</v>
      </c>
      <c r="C281" s="253"/>
      <c r="D281" s="168"/>
      <c r="E281" s="174"/>
    </row>
    <row r="282" spans="1:5" s="154" customFormat="1" ht="15" customHeight="1">
      <c r="A282" s="252" t="s">
        <v>269</v>
      </c>
      <c r="B282" s="253">
        <v>0</v>
      </c>
      <c r="C282" s="253"/>
      <c r="D282" s="168"/>
      <c r="E282" s="174"/>
    </row>
    <row r="283" spans="1:5" s="154" customFormat="1" ht="15" customHeight="1">
      <c r="A283" s="252" t="s">
        <v>270</v>
      </c>
      <c r="B283" s="253">
        <v>0</v>
      </c>
      <c r="C283" s="253"/>
      <c r="D283" s="168"/>
      <c r="E283" s="174"/>
    </row>
    <row r="284" spans="1:5" s="154" customFormat="1" ht="15" customHeight="1">
      <c r="A284" s="252" t="s">
        <v>271</v>
      </c>
      <c r="B284" s="253">
        <v>89</v>
      </c>
      <c r="C284" s="253">
        <v>35</v>
      </c>
      <c r="D284" s="168">
        <f aca="true" t="shared" si="16" ref="D284:D289">(C284-B284)/B284</f>
        <v>-0.6067415730337079</v>
      </c>
      <c r="E284" s="174"/>
    </row>
    <row r="285" spans="1:5" s="154" customFormat="1" ht="15" customHeight="1">
      <c r="A285" s="252" t="s">
        <v>272</v>
      </c>
      <c r="B285" s="253">
        <v>0</v>
      </c>
      <c r="C285" s="253"/>
      <c r="D285" s="168"/>
      <c r="E285" s="174"/>
    </row>
    <row r="286" spans="1:5" s="154" customFormat="1" ht="15" customHeight="1">
      <c r="A286" s="252" t="s">
        <v>273</v>
      </c>
      <c r="B286" s="253">
        <v>16</v>
      </c>
      <c r="C286" s="253"/>
      <c r="D286" s="168">
        <f t="shared" si="16"/>
        <v>-1</v>
      </c>
      <c r="E286" s="174"/>
    </row>
    <row r="287" spans="1:5" s="154" customFormat="1" ht="15" customHeight="1">
      <c r="A287" s="252" t="s">
        <v>274</v>
      </c>
      <c r="B287" s="253">
        <v>0</v>
      </c>
      <c r="C287" s="253"/>
      <c r="D287" s="168"/>
      <c r="E287" s="174"/>
    </row>
    <row r="288" spans="1:5" s="154" customFormat="1" ht="15" customHeight="1">
      <c r="A288" s="252" t="s">
        <v>275</v>
      </c>
      <c r="B288" s="253">
        <v>0</v>
      </c>
      <c r="C288" s="253"/>
      <c r="D288" s="168"/>
      <c r="E288" s="174"/>
    </row>
    <row r="289" spans="1:5" s="154" customFormat="1" ht="15" customHeight="1">
      <c r="A289" s="252" t="s">
        <v>276</v>
      </c>
      <c r="B289" s="253">
        <v>6055</v>
      </c>
      <c r="C289" s="253">
        <f>C290+C293+C303+C310+C318+C327+C343+C345+C347+C349+C351</f>
        <v>9123</v>
      </c>
      <c r="D289" s="168">
        <f t="shared" si="16"/>
        <v>0.5066886870355078</v>
      </c>
      <c r="E289" s="174"/>
    </row>
    <row r="290" spans="1:5" s="154" customFormat="1" ht="15" customHeight="1">
      <c r="A290" s="252" t="s">
        <v>277</v>
      </c>
      <c r="B290" s="253">
        <v>0</v>
      </c>
      <c r="C290" s="253"/>
      <c r="D290" s="168"/>
      <c r="E290" s="174"/>
    </row>
    <row r="291" spans="1:5" s="154" customFormat="1" ht="15" customHeight="1">
      <c r="A291" s="252" t="s">
        <v>278</v>
      </c>
      <c r="B291" s="253">
        <v>0</v>
      </c>
      <c r="C291" s="253"/>
      <c r="D291" s="168"/>
      <c r="E291" s="174"/>
    </row>
    <row r="292" spans="1:254" s="154" customFormat="1" ht="15" customHeight="1">
      <c r="A292" s="252" t="s">
        <v>279</v>
      </c>
      <c r="B292" s="253">
        <v>0</v>
      </c>
      <c r="C292" s="253"/>
      <c r="D292" s="168"/>
      <c r="E292" s="174"/>
      <c r="IT292" s="154">
        <f>SUM(A292:IS292)</f>
        <v>0</v>
      </c>
    </row>
    <row r="293" spans="1:5" s="154" customFormat="1" ht="15" customHeight="1">
      <c r="A293" s="252" t="s">
        <v>280</v>
      </c>
      <c r="B293" s="253">
        <v>4089</v>
      </c>
      <c r="C293" s="253">
        <f>SUM(C294:C302)</f>
        <v>4657</v>
      </c>
      <c r="D293" s="168">
        <f aca="true" t="shared" si="17" ref="D293:D295">(C293-B293)/B293</f>
        <v>0.1389092687698704</v>
      </c>
      <c r="E293" s="174"/>
    </row>
    <row r="294" spans="1:5" s="154" customFormat="1" ht="15" customHeight="1">
      <c r="A294" s="252" t="s">
        <v>100</v>
      </c>
      <c r="B294" s="253">
        <v>2544</v>
      </c>
      <c r="C294" s="253">
        <v>2857</v>
      </c>
      <c r="D294" s="168">
        <f t="shared" si="17"/>
        <v>0.12303459119496855</v>
      </c>
      <c r="E294" s="174"/>
    </row>
    <row r="295" spans="1:5" s="154" customFormat="1" ht="15" customHeight="1">
      <c r="A295" s="252" t="s">
        <v>101</v>
      </c>
      <c r="B295" s="253">
        <v>762</v>
      </c>
      <c r="C295" s="253">
        <v>1350</v>
      </c>
      <c r="D295" s="168">
        <f t="shared" si="17"/>
        <v>0.7716535433070866</v>
      </c>
      <c r="E295" s="174"/>
    </row>
    <row r="296" spans="1:5" s="154" customFormat="1" ht="15" customHeight="1">
      <c r="A296" s="252" t="s">
        <v>102</v>
      </c>
      <c r="B296" s="253">
        <v>0</v>
      </c>
      <c r="C296" s="253"/>
      <c r="D296" s="168"/>
      <c r="E296" s="174"/>
    </row>
    <row r="297" spans="1:5" s="154" customFormat="1" ht="15" customHeight="1">
      <c r="A297" s="252" t="s">
        <v>142</v>
      </c>
      <c r="B297" s="253">
        <v>285</v>
      </c>
      <c r="C297" s="253">
        <v>200</v>
      </c>
      <c r="D297" s="168">
        <f aca="true" t="shared" si="18" ref="D297:D300">(C297-B297)/B297</f>
        <v>-0.2982456140350877</v>
      </c>
      <c r="E297" s="174"/>
    </row>
    <row r="298" spans="1:5" s="154" customFormat="1" ht="15" customHeight="1">
      <c r="A298" s="252" t="s">
        <v>281</v>
      </c>
      <c r="B298" s="253">
        <v>167</v>
      </c>
      <c r="C298" s="253">
        <v>164</v>
      </c>
      <c r="D298" s="168">
        <f t="shared" si="18"/>
        <v>-0.017964071856287425</v>
      </c>
      <c r="E298" s="174"/>
    </row>
    <row r="299" spans="1:5" s="154" customFormat="1" ht="15" customHeight="1">
      <c r="A299" s="252" t="s">
        <v>282</v>
      </c>
      <c r="B299" s="253"/>
      <c r="C299" s="253"/>
      <c r="D299" s="168"/>
      <c r="E299" s="174"/>
    </row>
    <row r="300" spans="1:5" s="154" customFormat="1" ht="15" customHeight="1">
      <c r="A300" s="252" t="s">
        <v>283</v>
      </c>
      <c r="B300" s="253">
        <v>6</v>
      </c>
      <c r="C300" s="253">
        <v>6</v>
      </c>
      <c r="D300" s="168">
        <f t="shared" si="18"/>
        <v>0</v>
      </c>
      <c r="E300" s="174"/>
    </row>
    <row r="301" spans="1:5" s="240" customFormat="1" ht="15" customHeight="1">
      <c r="A301" s="252" t="s">
        <v>109</v>
      </c>
      <c r="B301" s="253">
        <v>0</v>
      </c>
      <c r="C301" s="253"/>
      <c r="D301" s="168"/>
      <c r="E301" s="256"/>
    </row>
    <row r="302" spans="1:5" s="154" customFormat="1" ht="15" customHeight="1">
      <c r="A302" s="252" t="s">
        <v>284</v>
      </c>
      <c r="B302" s="253">
        <v>324</v>
      </c>
      <c r="C302" s="253">
        <v>80</v>
      </c>
      <c r="D302" s="168">
        <f>(C302-B302)/B302</f>
        <v>-0.7530864197530864</v>
      </c>
      <c r="E302" s="174"/>
    </row>
    <row r="303" spans="1:5" s="154" customFormat="1" ht="15" customHeight="1">
      <c r="A303" s="252" t="s">
        <v>285</v>
      </c>
      <c r="B303" s="253">
        <v>0</v>
      </c>
      <c r="C303" s="253"/>
      <c r="D303" s="168"/>
      <c r="E303" s="174"/>
    </row>
    <row r="304" spans="1:5" s="154" customFormat="1" ht="15" customHeight="1">
      <c r="A304" s="252" t="s">
        <v>100</v>
      </c>
      <c r="B304" s="253">
        <v>0</v>
      </c>
      <c r="C304" s="253"/>
      <c r="D304" s="168"/>
      <c r="E304" s="174"/>
    </row>
    <row r="305" spans="1:5" s="154" customFormat="1" ht="15" customHeight="1">
      <c r="A305" s="252" t="s">
        <v>101</v>
      </c>
      <c r="B305" s="253">
        <v>0</v>
      </c>
      <c r="C305" s="253"/>
      <c r="D305" s="168"/>
      <c r="E305" s="174"/>
    </row>
    <row r="306" spans="1:5" s="154" customFormat="1" ht="15" customHeight="1">
      <c r="A306" s="252" t="s">
        <v>102</v>
      </c>
      <c r="B306" s="253">
        <v>0</v>
      </c>
      <c r="C306" s="253"/>
      <c r="D306" s="168"/>
      <c r="E306" s="174"/>
    </row>
    <row r="307" spans="1:5" s="154" customFormat="1" ht="15" customHeight="1">
      <c r="A307" s="252" t="s">
        <v>286</v>
      </c>
      <c r="B307" s="253">
        <v>0</v>
      </c>
      <c r="C307" s="253"/>
      <c r="D307" s="168"/>
      <c r="E307" s="174"/>
    </row>
    <row r="308" spans="1:5" s="154" customFormat="1" ht="15" customHeight="1">
      <c r="A308" s="252" t="s">
        <v>109</v>
      </c>
      <c r="B308" s="253">
        <v>0</v>
      </c>
      <c r="C308" s="253"/>
      <c r="D308" s="168"/>
      <c r="E308" s="174"/>
    </row>
    <row r="309" spans="1:5" s="154" customFormat="1" ht="15" customHeight="1">
      <c r="A309" s="252" t="s">
        <v>287</v>
      </c>
      <c r="B309" s="253">
        <v>0</v>
      </c>
      <c r="C309" s="253"/>
      <c r="D309" s="168"/>
      <c r="E309" s="174"/>
    </row>
    <row r="310" spans="1:5" s="154" customFormat="1" ht="15" customHeight="1">
      <c r="A310" s="252" t="s">
        <v>288</v>
      </c>
      <c r="B310" s="253">
        <v>532</v>
      </c>
      <c r="C310" s="253">
        <f>SUM(C311:C317)</f>
        <v>609</v>
      </c>
      <c r="D310" s="168">
        <f aca="true" t="shared" si="19" ref="D310:D312">(C310-B310)/B310</f>
        <v>0.14473684210526316</v>
      </c>
      <c r="E310" s="174"/>
    </row>
    <row r="311" spans="1:5" s="154" customFormat="1" ht="15" customHeight="1">
      <c r="A311" s="252" t="s">
        <v>100</v>
      </c>
      <c r="B311" s="253">
        <v>379</v>
      </c>
      <c r="C311" s="253">
        <v>364</v>
      </c>
      <c r="D311" s="168">
        <f t="shared" si="19"/>
        <v>-0.0395778364116095</v>
      </c>
      <c r="E311" s="174"/>
    </row>
    <row r="312" spans="1:5" s="154" customFormat="1" ht="15" customHeight="1">
      <c r="A312" s="252" t="s">
        <v>101</v>
      </c>
      <c r="B312" s="253">
        <v>153</v>
      </c>
      <c r="C312" s="253">
        <v>245</v>
      </c>
      <c r="D312" s="168">
        <f t="shared" si="19"/>
        <v>0.6013071895424836</v>
      </c>
      <c r="E312" s="174"/>
    </row>
    <row r="313" spans="1:5" s="154" customFormat="1" ht="15" customHeight="1">
      <c r="A313" s="252" t="s">
        <v>102</v>
      </c>
      <c r="B313" s="253">
        <v>0</v>
      </c>
      <c r="C313" s="253"/>
      <c r="D313" s="168"/>
      <c r="E313" s="174"/>
    </row>
    <row r="314" spans="1:5" s="154" customFormat="1" ht="15" customHeight="1">
      <c r="A314" s="252" t="s">
        <v>289</v>
      </c>
      <c r="B314" s="253">
        <v>0</v>
      </c>
      <c r="C314" s="253"/>
      <c r="D314" s="168"/>
      <c r="E314" s="174"/>
    </row>
    <row r="315" spans="1:5" s="154" customFormat="1" ht="15" customHeight="1">
      <c r="A315" s="252" t="s">
        <v>290</v>
      </c>
      <c r="B315" s="253">
        <v>0</v>
      </c>
      <c r="C315" s="253"/>
      <c r="D315" s="168"/>
      <c r="E315" s="174"/>
    </row>
    <row r="316" spans="1:5" s="154" customFormat="1" ht="15" customHeight="1">
      <c r="A316" s="252" t="s">
        <v>109</v>
      </c>
      <c r="B316" s="253">
        <v>0</v>
      </c>
      <c r="C316" s="253"/>
      <c r="D316" s="168"/>
      <c r="E316" s="174"/>
    </row>
    <row r="317" spans="1:5" s="154" customFormat="1" ht="15" customHeight="1">
      <c r="A317" s="252" t="s">
        <v>291</v>
      </c>
      <c r="B317" s="253">
        <v>0</v>
      </c>
      <c r="C317" s="253"/>
      <c r="D317" s="168"/>
      <c r="E317" s="174"/>
    </row>
    <row r="318" spans="1:5" s="154" customFormat="1" ht="15" customHeight="1">
      <c r="A318" s="252" t="s">
        <v>292</v>
      </c>
      <c r="B318" s="253">
        <v>834</v>
      </c>
      <c r="C318" s="253">
        <f>SUM(C319:C326)</f>
        <v>3018</v>
      </c>
      <c r="D318" s="168">
        <f aca="true" t="shared" si="20" ref="D318:D320">(C318-B318)/B318</f>
        <v>2.618705035971223</v>
      </c>
      <c r="E318" s="174"/>
    </row>
    <row r="319" spans="1:5" s="154" customFormat="1" ht="15" customHeight="1">
      <c r="A319" s="252" t="s">
        <v>100</v>
      </c>
      <c r="B319" s="253">
        <v>547</v>
      </c>
      <c r="C319" s="253">
        <v>801</v>
      </c>
      <c r="D319" s="168">
        <f t="shared" si="20"/>
        <v>0.4643510054844607</v>
      </c>
      <c r="E319" s="174"/>
    </row>
    <row r="320" spans="1:5" s="154" customFormat="1" ht="15" customHeight="1">
      <c r="A320" s="252" t="s">
        <v>101</v>
      </c>
      <c r="B320" s="253">
        <v>237</v>
      </c>
      <c r="C320" s="253">
        <v>80</v>
      </c>
      <c r="D320" s="168">
        <f t="shared" si="20"/>
        <v>-0.6624472573839663</v>
      </c>
      <c r="E320" s="174"/>
    </row>
    <row r="321" spans="1:5" s="154" customFormat="1" ht="15" customHeight="1">
      <c r="A321" s="252" t="s">
        <v>102</v>
      </c>
      <c r="B321" s="253">
        <v>0</v>
      </c>
      <c r="C321" s="253"/>
      <c r="D321" s="168"/>
      <c r="E321" s="174"/>
    </row>
    <row r="322" spans="1:5" s="154" customFormat="1" ht="15" customHeight="1">
      <c r="A322" s="252" t="s">
        <v>293</v>
      </c>
      <c r="B322" s="253">
        <v>40</v>
      </c>
      <c r="C322" s="253">
        <v>167</v>
      </c>
      <c r="D322" s="168">
        <f aca="true" t="shared" si="21" ref="D322:D329">(C322-B322)/B322</f>
        <v>3.175</v>
      </c>
      <c r="E322" s="174"/>
    </row>
    <row r="323" spans="1:5" s="154" customFormat="1" ht="15" customHeight="1">
      <c r="A323" s="252" t="s">
        <v>294</v>
      </c>
      <c r="B323" s="253">
        <v>10</v>
      </c>
      <c r="C323" s="253">
        <v>34</v>
      </c>
      <c r="D323" s="168">
        <f t="shared" si="21"/>
        <v>2.4</v>
      </c>
      <c r="E323" s="174"/>
    </row>
    <row r="324" spans="1:5" s="154" customFormat="1" ht="15" customHeight="1">
      <c r="A324" s="252" t="s">
        <v>295</v>
      </c>
      <c r="B324" s="253">
        <v>0</v>
      </c>
      <c r="C324" s="253">
        <v>1936</v>
      </c>
      <c r="D324" s="168"/>
      <c r="E324" s="174"/>
    </row>
    <row r="325" spans="1:5" s="154" customFormat="1" ht="15" customHeight="1">
      <c r="A325" s="252" t="s">
        <v>109</v>
      </c>
      <c r="B325" s="253">
        <v>0</v>
      </c>
      <c r="C325" s="253"/>
      <c r="D325" s="168"/>
      <c r="E325" s="174"/>
    </row>
    <row r="326" spans="1:5" s="154" customFormat="1" ht="15" customHeight="1">
      <c r="A326" s="252" t="s">
        <v>296</v>
      </c>
      <c r="B326" s="253">
        <v>0</v>
      </c>
      <c r="C326" s="253"/>
      <c r="D326" s="168"/>
      <c r="E326" s="174"/>
    </row>
    <row r="327" spans="1:5" s="154" customFormat="1" ht="15" customHeight="1">
      <c r="A327" s="252" t="s">
        <v>297</v>
      </c>
      <c r="B327" s="253">
        <v>600</v>
      </c>
      <c r="C327" s="253">
        <f>SUM(C328:C342)</f>
        <v>798</v>
      </c>
      <c r="D327" s="168">
        <f t="shared" si="21"/>
        <v>0.33</v>
      </c>
      <c r="E327" s="174"/>
    </row>
    <row r="328" spans="1:5" s="154" customFormat="1" ht="15" customHeight="1">
      <c r="A328" s="252" t="s">
        <v>100</v>
      </c>
      <c r="B328" s="253">
        <v>458</v>
      </c>
      <c r="C328" s="253">
        <v>595</v>
      </c>
      <c r="D328" s="168">
        <f t="shared" si="21"/>
        <v>0.29912663755458513</v>
      </c>
      <c r="E328" s="174"/>
    </row>
    <row r="329" spans="1:5" s="154" customFormat="1" ht="15" customHeight="1">
      <c r="A329" s="252" t="s">
        <v>101</v>
      </c>
      <c r="B329" s="253">
        <v>106</v>
      </c>
      <c r="C329" s="253"/>
      <c r="D329" s="168">
        <f t="shared" si="21"/>
        <v>-1</v>
      </c>
      <c r="E329" s="174"/>
    </row>
    <row r="330" spans="1:5" s="154" customFormat="1" ht="15" customHeight="1">
      <c r="A330" s="252" t="s">
        <v>102</v>
      </c>
      <c r="B330" s="253">
        <v>0</v>
      </c>
      <c r="C330" s="253"/>
      <c r="D330" s="168"/>
      <c r="E330" s="174"/>
    </row>
    <row r="331" spans="1:5" s="154" customFormat="1" ht="15" customHeight="1">
      <c r="A331" s="252" t="s">
        <v>298</v>
      </c>
      <c r="B331" s="253">
        <v>5</v>
      </c>
      <c r="C331" s="253">
        <v>5</v>
      </c>
      <c r="D331" s="168">
        <f aca="true" t="shared" si="22" ref="D331:D334">(C331-B331)/B331</f>
        <v>0</v>
      </c>
      <c r="E331" s="174"/>
    </row>
    <row r="332" spans="1:5" s="154" customFormat="1" ht="15" customHeight="1">
      <c r="A332" s="252" t="s">
        <v>299</v>
      </c>
      <c r="B332" s="253">
        <v>2</v>
      </c>
      <c r="C332" s="253"/>
      <c r="D332" s="168">
        <f t="shared" si="22"/>
        <v>-1</v>
      </c>
      <c r="E332" s="174"/>
    </row>
    <row r="333" spans="1:5" s="240" customFormat="1" ht="15" customHeight="1">
      <c r="A333" s="252" t="s">
        <v>300</v>
      </c>
      <c r="B333" s="253">
        <v>0</v>
      </c>
      <c r="C333" s="253"/>
      <c r="D333" s="168"/>
      <c r="E333" s="256"/>
    </row>
    <row r="334" spans="1:5" s="154" customFormat="1" ht="15" customHeight="1">
      <c r="A334" s="252" t="s">
        <v>301</v>
      </c>
      <c r="B334" s="253">
        <v>5</v>
      </c>
      <c r="C334" s="253">
        <v>18</v>
      </c>
      <c r="D334" s="168">
        <f t="shared" si="22"/>
        <v>2.6</v>
      </c>
      <c r="E334" s="174"/>
    </row>
    <row r="335" spans="1:5" s="154" customFormat="1" ht="15" customHeight="1">
      <c r="A335" s="252" t="s">
        <v>302</v>
      </c>
      <c r="B335" s="253">
        <v>0</v>
      </c>
      <c r="C335" s="253"/>
      <c r="D335" s="168"/>
      <c r="E335" s="174"/>
    </row>
    <row r="336" spans="1:5" s="154" customFormat="1" ht="15" customHeight="1">
      <c r="A336" s="252" t="s">
        <v>303</v>
      </c>
      <c r="B336" s="253">
        <v>0</v>
      </c>
      <c r="C336" s="253"/>
      <c r="D336" s="168"/>
      <c r="E336" s="174"/>
    </row>
    <row r="337" spans="1:5" s="154" customFormat="1" ht="15" customHeight="1">
      <c r="A337" s="252" t="s">
        <v>304</v>
      </c>
      <c r="B337" s="253">
        <v>9</v>
      </c>
      <c r="C337" s="253">
        <v>9</v>
      </c>
      <c r="D337" s="168">
        <f>(C337-B337)/B337</f>
        <v>0</v>
      </c>
      <c r="E337" s="174"/>
    </row>
    <row r="338" spans="1:5" s="154" customFormat="1" ht="15" customHeight="1">
      <c r="A338" s="252" t="s">
        <v>305</v>
      </c>
      <c r="B338" s="253">
        <v>0</v>
      </c>
      <c r="C338" s="253"/>
      <c r="D338" s="168"/>
      <c r="E338" s="174"/>
    </row>
    <row r="339" spans="1:5" s="154" customFormat="1" ht="15" customHeight="1">
      <c r="A339" s="252" t="s">
        <v>306</v>
      </c>
      <c r="B339" s="253">
        <v>15</v>
      </c>
      <c r="C339" s="253">
        <v>15</v>
      </c>
      <c r="D339" s="168">
        <f>(C339-B339)/B339</f>
        <v>0</v>
      </c>
      <c r="E339" s="174"/>
    </row>
    <row r="340" spans="1:5" s="154" customFormat="1" ht="15" customHeight="1">
      <c r="A340" s="252" t="s">
        <v>142</v>
      </c>
      <c r="B340" s="253">
        <v>0</v>
      </c>
      <c r="C340" s="253"/>
      <c r="D340" s="168"/>
      <c r="E340" s="174"/>
    </row>
    <row r="341" spans="1:5" s="154" customFormat="1" ht="15" customHeight="1">
      <c r="A341" s="252" t="s">
        <v>109</v>
      </c>
      <c r="B341" s="253">
        <v>0</v>
      </c>
      <c r="C341" s="253"/>
      <c r="D341" s="168"/>
      <c r="E341" s="174"/>
    </row>
    <row r="342" spans="1:5" s="154" customFormat="1" ht="15" customHeight="1">
      <c r="A342" s="252" t="s">
        <v>307</v>
      </c>
      <c r="B342" s="253">
        <v>0</v>
      </c>
      <c r="C342" s="253">
        <v>156</v>
      </c>
      <c r="D342" s="168"/>
      <c r="E342" s="174"/>
    </row>
    <row r="343" spans="1:5" s="154" customFormat="1" ht="15" customHeight="1">
      <c r="A343" s="252" t="s">
        <v>308</v>
      </c>
      <c r="B343" s="253">
        <v>0</v>
      </c>
      <c r="C343" s="253"/>
      <c r="D343" s="168"/>
      <c r="E343" s="174"/>
    </row>
    <row r="344" spans="1:5" s="154" customFormat="1" ht="15" customHeight="1">
      <c r="A344" s="252" t="s">
        <v>100</v>
      </c>
      <c r="B344" s="253">
        <v>0</v>
      </c>
      <c r="C344" s="253"/>
      <c r="D344" s="168"/>
      <c r="E344" s="174"/>
    </row>
    <row r="345" spans="1:5" s="154" customFormat="1" ht="15" customHeight="1">
      <c r="A345" s="252" t="s">
        <v>309</v>
      </c>
      <c r="B345" s="253">
        <v>0</v>
      </c>
      <c r="C345" s="253"/>
      <c r="D345" s="168"/>
      <c r="E345" s="174"/>
    </row>
    <row r="346" spans="1:5" s="154" customFormat="1" ht="15" customHeight="1">
      <c r="A346" s="252" t="s">
        <v>100</v>
      </c>
      <c r="B346" s="253">
        <v>0</v>
      </c>
      <c r="C346" s="253"/>
      <c r="D346" s="168"/>
      <c r="E346" s="174"/>
    </row>
    <row r="347" spans="1:5" s="154" customFormat="1" ht="15" customHeight="1">
      <c r="A347" s="252" t="s">
        <v>310</v>
      </c>
      <c r="B347" s="253">
        <v>0</v>
      </c>
      <c r="C347" s="253"/>
      <c r="D347" s="168"/>
      <c r="E347" s="174"/>
    </row>
    <row r="348" spans="1:5" s="154" customFormat="1" ht="15" customHeight="1">
      <c r="A348" s="252" t="s">
        <v>100</v>
      </c>
      <c r="B348" s="253">
        <v>0</v>
      </c>
      <c r="C348" s="253"/>
      <c r="D348" s="168"/>
      <c r="E348" s="174"/>
    </row>
    <row r="349" spans="1:5" s="154" customFormat="1" ht="15" customHeight="1">
      <c r="A349" s="252" t="s">
        <v>311</v>
      </c>
      <c r="B349" s="253">
        <v>0</v>
      </c>
      <c r="C349" s="253"/>
      <c r="D349" s="168"/>
      <c r="E349" s="174"/>
    </row>
    <row r="350" spans="1:5" s="154" customFormat="1" ht="15" customHeight="1">
      <c r="A350" s="252" t="s">
        <v>100</v>
      </c>
      <c r="B350" s="253">
        <v>0</v>
      </c>
      <c r="C350" s="253"/>
      <c r="D350" s="168"/>
      <c r="E350" s="174"/>
    </row>
    <row r="351" spans="1:5" s="154" customFormat="1" ht="15" customHeight="1">
      <c r="A351" s="252" t="s">
        <v>312</v>
      </c>
      <c r="B351" s="253">
        <v>0</v>
      </c>
      <c r="C351" s="253">
        <f>C352</f>
        <v>41</v>
      </c>
      <c r="D351" s="168"/>
      <c r="E351" s="174"/>
    </row>
    <row r="352" spans="1:5" s="154" customFormat="1" ht="15" customHeight="1">
      <c r="A352" s="252" t="s">
        <v>313</v>
      </c>
      <c r="B352" s="253">
        <v>0</v>
      </c>
      <c r="C352" s="253">
        <v>41</v>
      </c>
      <c r="D352" s="168"/>
      <c r="E352" s="174"/>
    </row>
    <row r="353" spans="1:5" s="154" customFormat="1" ht="15" customHeight="1">
      <c r="A353" s="252" t="s">
        <v>314</v>
      </c>
      <c r="B353" s="253">
        <v>24498</v>
      </c>
      <c r="C353" s="253">
        <f>C354+C359+C368+C375+C381+C385+C389+C393+C399+C406</f>
        <v>31235</v>
      </c>
      <c r="D353" s="168">
        <f aca="true" t="shared" si="23" ref="D353:D356">(C353-B353)/B353</f>
        <v>0.2750020409829374</v>
      </c>
      <c r="E353" s="174"/>
    </row>
    <row r="354" spans="1:5" s="154" customFormat="1" ht="15" customHeight="1">
      <c r="A354" s="252" t="s">
        <v>315</v>
      </c>
      <c r="B354" s="253">
        <v>729</v>
      </c>
      <c r="C354" s="253">
        <f>SUM(C355:C358)</f>
        <v>1130</v>
      </c>
      <c r="D354" s="168">
        <f t="shared" si="23"/>
        <v>0.5500685871056241</v>
      </c>
      <c r="E354" s="174"/>
    </row>
    <row r="355" spans="1:5" s="154" customFormat="1" ht="15" customHeight="1">
      <c r="A355" s="252" t="s">
        <v>100</v>
      </c>
      <c r="B355" s="253">
        <v>336</v>
      </c>
      <c r="C355" s="253">
        <v>754</v>
      </c>
      <c r="D355" s="168">
        <f t="shared" si="23"/>
        <v>1.244047619047619</v>
      </c>
      <c r="E355" s="174"/>
    </row>
    <row r="356" spans="1:5" s="154" customFormat="1" ht="15" customHeight="1">
      <c r="A356" s="252" t="s">
        <v>101</v>
      </c>
      <c r="B356" s="253">
        <v>29</v>
      </c>
      <c r="C356" s="253">
        <v>31</v>
      </c>
      <c r="D356" s="168">
        <f t="shared" si="23"/>
        <v>0.06896551724137931</v>
      </c>
      <c r="E356" s="174"/>
    </row>
    <row r="357" spans="1:5" s="154" customFormat="1" ht="15" customHeight="1">
      <c r="A357" s="252" t="s">
        <v>102</v>
      </c>
      <c r="B357" s="253">
        <v>0</v>
      </c>
      <c r="C357" s="253"/>
      <c r="D357" s="168"/>
      <c r="E357" s="174"/>
    </row>
    <row r="358" spans="1:5" s="154" customFormat="1" ht="15" customHeight="1">
      <c r="A358" s="252" t="s">
        <v>316</v>
      </c>
      <c r="B358" s="253">
        <v>364</v>
      </c>
      <c r="C358" s="253">
        <v>345</v>
      </c>
      <c r="D358" s="168">
        <f aca="true" t="shared" si="24" ref="D358:D363">(C358-B358)/B358</f>
        <v>-0.0521978021978022</v>
      </c>
      <c r="E358" s="174"/>
    </row>
    <row r="359" spans="1:5" s="154" customFormat="1" ht="15" customHeight="1">
      <c r="A359" s="252" t="s">
        <v>317</v>
      </c>
      <c r="B359" s="253">
        <v>22850</v>
      </c>
      <c r="C359" s="253">
        <f>SUM(C360:C367)</f>
        <v>28171</v>
      </c>
      <c r="D359" s="168">
        <f t="shared" si="24"/>
        <v>0.23286652078774617</v>
      </c>
      <c r="E359" s="174"/>
    </row>
    <row r="360" spans="1:5" s="154" customFormat="1" ht="15" customHeight="1">
      <c r="A360" s="252" t="s">
        <v>318</v>
      </c>
      <c r="B360" s="253">
        <v>2990</v>
      </c>
      <c r="C360" s="253">
        <v>1076</v>
      </c>
      <c r="D360" s="168">
        <f t="shared" si="24"/>
        <v>-0.640133779264214</v>
      </c>
      <c r="E360" s="174"/>
    </row>
    <row r="361" spans="1:5" s="154" customFormat="1" ht="15" customHeight="1">
      <c r="A361" s="252" t="s">
        <v>319</v>
      </c>
      <c r="B361" s="253">
        <v>8751</v>
      </c>
      <c r="C361" s="253">
        <v>19330</v>
      </c>
      <c r="D361" s="168">
        <f t="shared" si="24"/>
        <v>1.208890412524283</v>
      </c>
      <c r="E361" s="174"/>
    </row>
    <row r="362" spans="1:5" s="154" customFormat="1" ht="15" customHeight="1">
      <c r="A362" s="252" t="s">
        <v>320</v>
      </c>
      <c r="B362" s="253">
        <v>3785</v>
      </c>
      <c r="C362" s="253">
        <v>4393</v>
      </c>
      <c r="D362" s="168">
        <f t="shared" si="24"/>
        <v>0.1606340819022457</v>
      </c>
      <c r="E362" s="174"/>
    </row>
    <row r="363" spans="1:5" s="154" customFormat="1" ht="15" customHeight="1">
      <c r="A363" s="252" t="s">
        <v>321</v>
      </c>
      <c r="B363" s="253">
        <v>3057</v>
      </c>
      <c r="C363" s="253">
        <v>3372</v>
      </c>
      <c r="D363" s="168">
        <f t="shared" si="24"/>
        <v>0.10304219823356231</v>
      </c>
      <c r="E363" s="174"/>
    </row>
    <row r="364" spans="1:5" s="154" customFormat="1" ht="15" customHeight="1">
      <c r="A364" s="252" t="s">
        <v>322</v>
      </c>
      <c r="B364" s="253">
        <v>0</v>
      </c>
      <c r="C364" s="253"/>
      <c r="D364" s="168"/>
      <c r="E364" s="174"/>
    </row>
    <row r="365" spans="1:5" s="154" customFormat="1" ht="15" customHeight="1">
      <c r="A365" s="252" t="s">
        <v>323</v>
      </c>
      <c r="B365" s="253">
        <v>0</v>
      </c>
      <c r="C365" s="253"/>
      <c r="D365" s="168"/>
      <c r="E365" s="174"/>
    </row>
    <row r="366" spans="1:5" s="154" customFormat="1" ht="15" customHeight="1">
      <c r="A366" s="252" t="s">
        <v>324</v>
      </c>
      <c r="B366" s="253">
        <v>0</v>
      </c>
      <c r="C366" s="253"/>
      <c r="D366" s="168"/>
      <c r="E366" s="174"/>
    </row>
    <row r="367" spans="1:5" s="154" customFormat="1" ht="15" customHeight="1">
      <c r="A367" s="252" t="s">
        <v>325</v>
      </c>
      <c r="B367" s="253">
        <v>4267</v>
      </c>
      <c r="C367" s="253"/>
      <c r="D367" s="168">
        <f aca="true" t="shared" si="25" ref="D367:D373">(C367-B367)/B367</f>
        <v>-1</v>
      </c>
      <c r="E367" s="174"/>
    </row>
    <row r="368" spans="1:5" s="154" customFormat="1" ht="15" customHeight="1">
      <c r="A368" s="252" t="s">
        <v>326</v>
      </c>
      <c r="B368" s="253">
        <v>594</v>
      </c>
      <c r="C368" s="253">
        <f>SUM(C369:C374)</f>
        <v>942</v>
      </c>
      <c r="D368" s="168">
        <f t="shared" si="25"/>
        <v>0.5858585858585859</v>
      </c>
      <c r="E368" s="174"/>
    </row>
    <row r="369" spans="1:5" s="154" customFormat="1" ht="15" customHeight="1">
      <c r="A369" s="252" t="s">
        <v>327</v>
      </c>
      <c r="B369" s="253">
        <v>0</v>
      </c>
      <c r="C369" s="253"/>
      <c r="D369" s="168"/>
      <c r="E369" s="174"/>
    </row>
    <row r="370" spans="1:5" s="154" customFormat="1" ht="15" customHeight="1">
      <c r="A370" s="252" t="s">
        <v>328</v>
      </c>
      <c r="B370" s="253">
        <v>0</v>
      </c>
      <c r="C370" s="253"/>
      <c r="D370" s="168"/>
      <c r="E370" s="174"/>
    </row>
    <row r="371" spans="1:5" s="154" customFormat="1" ht="15" customHeight="1">
      <c r="A371" s="252" t="s">
        <v>329</v>
      </c>
      <c r="B371" s="253">
        <v>0</v>
      </c>
      <c r="C371" s="253"/>
      <c r="D371" s="168"/>
      <c r="E371" s="174"/>
    </row>
    <row r="372" spans="1:5" s="154" customFormat="1" ht="15" customHeight="1">
      <c r="A372" s="252" t="s">
        <v>330</v>
      </c>
      <c r="B372" s="253">
        <v>148</v>
      </c>
      <c r="C372" s="253">
        <v>942</v>
      </c>
      <c r="D372" s="168">
        <f t="shared" si="25"/>
        <v>5.364864864864865</v>
      </c>
      <c r="E372" s="174"/>
    </row>
    <row r="373" spans="1:5" s="154" customFormat="1" ht="15" customHeight="1">
      <c r="A373" s="252" t="s">
        <v>331</v>
      </c>
      <c r="B373" s="253">
        <v>446</v>
      </c>
      <c r="C373" s="253"/>
      <c r="D373" s="168">
        <f t="shared" si="25"/>
        <v>-1</v>
      </c>
      <c r="E373" s="174"/>
    </row>
    <row r="374" spans="1:5" s="154" customFormat="1" ht="15" customHeight="1">
      <c r="A374" s="252" t="s">
        <v>332</v>
      </c>
      <c r="B374" s="253">
        <v>0</v>
      </c>
      <c r="C374" s="253"/>
      <c r="D374" s="168"/>
      <c r="E374" s="174"/>
    </row>
    <row r="375" spans="1:5" s="154" customFormat="1" ht="15" customHeight="1">
      <c r="A375" s="252" t="s">
        <v>333</v>
      </c>
      <c r="B375" s="253">
        <v>0</v>
      </c>
      <c r="C375" s="253">
        <f>SUM(C376:C380)</f>
        <v>0</v>
      </c>
      <c r="D375" s="168"/>
      <c r="E375" s="174"/>
    </row>
    <row r="376" spans="1:5" s="154" customFormat="1" ht="15" customHeight="1">
      <c r="A376" s="252" t="s">
        <v>334</v>
      </c>
      <c r="B376" s="253">
        <v>0</v>
      </c>
      <c r="C376" s="253"/>
      <c r="D376" s="168"/>
      <c r="E376" s="174"/>
    </row>
    <row r="377" spans="1:5" s="154" customFormat="1" ht="15" customHeight="1">
      <c r="A377" s="252" t="s">
        <v>335</v>
      </c>
      <c r="B377" s="253">
        <v>0</v>
      </c>
      <c r="C377" s="253"/>
      <c r="D377" s="168"/>
      <c r="E377" s="174"/>
    </row>
    <row r="378" spans="1:5" s="154" customFormat="1" ht="15" customHeight="1">
      <c r="A378" s="252" t="s">
        <v>336</v>
      </c>
      <c r="B378" s="253">
        <v>0</v>
      </c>
      <c r="C378" s="253"/>
      <c r="D378" s="168"/>
      <c r="E378" s="174"/>
    </row>
    <row r="379" spans="1:5" s="154" customFormat="1" ht="15" customHeight="1">
      <c r="A379" s="252" t="s">
        <v>337</v>
      </c>
      <c r="B379" s="253">
        <v>0</v>
      </c>
      <c r="C379" s="253"/>
      <c r="D379" s="168"/>
      <c r="E379" s="174"/>
    </row>
    <row r="380" spans="1:5" s="154" customFormat="1" ht="15" customHeight="1">
      <c r="A380" s="252" t="s">
        <v>338</v>
      </c>
      <c r="B380" s="253">
        <v>0</v>
      </c>
      <c r="C380" s="253"/>
      <c r="D380" s="168"/>
      <c r="E380" s="174"/>
    </row>
    <row r="381" spans="1:5" s="154" customFormat="1" ht="15" customHeight="1">
      <c r="A381" s="252" t="s">
        <v>339</v>
      </c>
      <c r="B381" s="253">
        <v>50</v>
      </c>
      <c r="C381" s="253">
        <f>SUM(C382:C384)</f>
        <v>0</v>
      </c>
      <c r="D381" s="168">
        <f>(C381-B381)/B381</f>
        <v>-1</v>
      </c>
      <c r="E381" s="174"/>
    </row>
    <row r="382" spans="1:5" s="154" customFormat="1" ht="15" customHeight="1">
      <c r="A382" s="252" t="s">
        <v>340</v>
      </c>
      <c r="B382" s="253">
        <v>0</v>
      </c>
      <c r="C382" s="253"/>
      <c r="D382" s="168"/>
      <c r="E382" s="174"/>
    </row>
    <row r="383" spans="1:5" s="154" customFormat="1" ht="15" customHeight="1">
      <c r="A383" s="252" t="s">
        <v>341</v>
      </c>
      <c r="B383" s="253">
        <v>0</v>
      </c>
      <c r="C383" s="253"/>
      <c r="D383" s="168"/>
      <c r="E383" s="174"/>
    </row>
    <row r="384" spans="1:5" s="154" customFormat="1" ht="15" customHeight="1">
      <c r="A384" s="252" t="s">
        <v>342</v>
      </c>
      <c r="B384" s="253">
        <v>50</v>
      </c>
      <c r="C384" s="253"/>
      <c r="D384" s="168">
        <f>(C384-B384)/B384</f>
        <v>-1</v>
      </c>
      <c r="E384" s="174"/>
    </row>
    <row r="385" spans="1:5" s="154" customFormat="1" ht="15" customHeight="1">
      <c r="A385" s="252" t="s">
        <v>343</v>
      </c>
      <c r="B385" s="253">
        <v>0</v>
      </c>
      <c r="C385" s="253"/>
      <c r="D385" s="168"/>
      <c r="E385" s="174"/>
    </row>
    <row r="386" spans="1:5" s="154" customFormat="1" ht="15" customHeight="1">
      <c r="A386" s="252" t="s">
        <v>344</v>
      </c>
      <c r="B386" s="253">
        <v>0</v>
      </c>
      <c r="C386" s="253"/>
      <c r="D386" s="168"/>
      <c r="E386" s="174"/>
    </row>
    <row r="387" spans="1:5" s="154" customFormat="1" ht="15" customHeight="1">
      <c r="A387" s="252" t="s">
        <v>345</v>
      </c>
      <c r="B387" s="253">
        <v>0</v>
      </c>
      <c r="C387" s="253"/>
      <c r="D387" s="168"/>
      <c r="E387" s="174"/>
    </row>
    <row r="388" spans="1:5" s="154" customFormat="1" ht="15" customHeight="1">
      <c r="A388" s="252" t="s">
        <v>346</v>
      </c>
      <c r="B388" s="253">
        <v>0</v>
      </c>
      <c r="C388" s="253"/>
      <c r="D388" s="168"/>
      <c r="E388" s="174"/>
    </row>
    <row r="389" spans="1:5" s="154" customFormat="1" ht="15" customHeight="1">
      <c r="A389" s="252" t="s">
        <v>347</v>
      </c>
      <c r="B389" s="253">
        <v>230</v>
      </c>
      <c r="C389" s="253">
        <f>SUM(C390:C392)</f>
        <v>340</v>
      </c>
      <c r="D389" s="168">
        <f aca="true" t="shared" si="26" ref="D389:D394">(C389-B389)/B389</f>
        <v>0.4782608695652174</v>
      </c>
      <c r="E389" s="174"/>
    </row>
    <row r="390" spans="1:5" s="154" customFormat="1" ht="15" customHeight="1">
      <c r="A390" s="252" t="s">
        <v>348</v>
      </c>
      <c r="B390" s="253">
        <v>230</v>
      </c>
      <c r="C390" s="253">
        <v>340</v>
      </c>
      <c r="D390" s="168">
        <f t="shared" si="26"/>
        <v>0.4782608695652174</v>
      </c>
      <c r="E390" s="174"/>
    </row>
    <row r="391" spans="1:5" s="154" customFormat="1" ht="15" customHeight="1">
      <c r="A391" s="252" t="s">
        <v>349</v>
      </c>
      <c r="B391" s="253">
        <v>0</v>
      </c>
      <c r="C391" s="253"/>
      <c r="D391" s="168"/>
      <c r="E391" s="174"/>
    </row>
    <row r="392" spans="1:5" s="154" customFormat="1" ht="15" customHeight="1">
      <c r="A392" s="252" t="s">
        <v>350</v>
      </c>
      <c r="B392" s="253">
        <v>0</v>
      </c>
      <c r="C392" s="253"/>
      <c r="D392" s="168"/>
      <c r="E392" s="174"/>
    </row>
    <row r="393" spans="1:5" s="154" customFormat="1" ht="15" customHeight="1">
      <c r="A393" s="252" t="s">
        <v>351</v>
      </c>
      <c r="B393" s="253">
        <v>28</v>
      </c>
      <c r="C393" s="253">
        <f>SUM(C394:C398)</f>
        <v>81</v>
      </c>
      <c r="D393" s="168">
        <f t="shared" si="26"/>
        <v>1.8928571428571428</v>
      </c>
      <c r="E393" s="174"/>
    </row>
    <row r="394" spans="1:5" s="154" customFormat="1" ht="15" customHeight="1">
      <c r="A394" s="252" t="s">
        <v>352</v>
      </c>
      <c r="B394" s="253">
        <v>3</v>
      </c>
      <c r="C394" s="253"/>
      <c r="D394" s="168">
        <f t="shared" si="26"/>
        <v>-1</v>
      </c>
      <c r="E394" s="174"/>
    </row>
    <row r="395" spans="1:5" s="154" customFormat="1" ht="15" customHeight="1">
      <c r="A395" s="252" t="s">
        <v>353</v>
      </c>
      <c r="B395" s="253">
        <v>0</v>
      </c>
      <c r="C395" s="253">
        <v>21</v>
      </c>
      <c r="D395" s="168"/>
      <c r="E395" s="174"/>
    </row>
    <row r="396" spans="1:5" s="154" customFormat="1" ht="15" customHeight="1">
      <c r="A396" s="252" t="s">
        <v>354</v>
      </c>
      <c r="B396" s="253">
        <v>25</v>
      </c>
      <c r="C396" s="253">
        <v>48</v>
      </c>
      <c r="D396" s="168">
        <f>(C396-B396)/B396</f>
        <v>0.92</v>
      </c>
      <c r="E396" s="174"/>
    </row>
    <row r="397" spans="1:5" s="154" customFormat="1" ht="15" customHeight="1">
      <c r="A397" s="252" t="s">
        <v>355</v>
      </c>
      <c r="B397" s="253">
        <v>0</v>
      </c>
      <c r="C397" s="253">
        <v>12</v>
      </c>
      <c r="D397" s="168"/>
      <c r="E397" s="174"/>
    </row>
    <row r="398" spans="1:5" s="154" customFormat="1" ht="15" customHeight="1">
      <c r="A398" s="252" t="s">
        <v>356</v>
      </c>
      <c r="B398" s="253">
        <v>0</v>
      </c>
      <c r="C398" s="253"/>
      <c r="D398" s="168"/>
      <c r="E398" s="174"/>
    </row>
    <row r="399" spans="1:5" s="154" customFormat="1" ht="15" customHeight="1">
      <c r="A399" s="252" t="s">
        <v>357</v>
      </c>
      <c r="B399" s="253">
        <v>0</v>
      </c>
      <c r="C399" s="253">
        <f>SUM(C400:C405)</f>
        <v>0</v>
      </c>
      <c r="D399" s="168"/>
      <c r="E399" s="174"/>
    </row>
    <row r="400" spans="1:5" s="154" customFormat="1" ht="15" customHeight="1">
      <c r="A400" s="252" t="s">
        <v>358</v>
      </c>
      <c r="B400" s="253">
        <v>0</v>
      </c>
      <c r="C400" s="253"/>
      <c r="D400" s="168"/>
      <c r="E400" s="174"/>
    </row>
    <row r="401" spans="1:5" s="154" customFormat="1" ht="15" customHeight="1">
      <c r="A401" s="252" t="s">
        <v>359</v>
      </c>
      <c r="B401" s="253">
        <v>0</v>
      </c>
      <c r="C401" s="253"/>
      <c r="D401" s="168"/>
      <c r="E401" s="174"/>
    </row>
    <row r="402" spans="1:5" s="154" customFormat="1" ht="15" customHeight="1">
      <c r="A402" s="252" t="s">
        <v>360</v>
      </c>
      <c r="B402" s="253">
        <v>0</v>
      </c>
      <c r="C402" s="253"/>
      <c r="D402" s="168"/>
      <c r="E402" s="174"/>
    </row>
    <row r="403" spans="1:5" s="154" customFormat="1" ht="15" customHeight="1">
      <c r="A403" s="252" t="s">
        <v>361</v>
      </c>
      <c r="B403" s="253">
        <v>0</v>
      </c>
      <c r="C403" s="253"/>
      <c r="D403" s="168"/>
      <c r="E403" s="174"/>
    </row>
    <row r="404" spans="1:5" s="154" customFormat="1" ht="15" customHeight="1">
      <c r="A404" s="252" t="s">
        <v>362</v>
      </c>
      <c r="B404" s="253">
        <v>0</v>
      </c>
      <c r="C404" s="253"/>
      <c r="D404" s="168"/>
      <c r="E404" s="174"/>
    </row>
    <row r="405" spans="1:5" s="154" customFormat="1" ht="15" customHeight="1">
      <c r="A405" s="252" t="s">
        <v>363</v>
      </c>
      <c r="B405" s="253">
        <v>0</v>
      </c>
      <c r="C405" s="253"/>
      <c r="D405" s="168"/>
      <c r="E405" s="174"/>
    </row>
    <row r="406" spans="1:5" s="154" customFormat="1" ht="15" customHeight="1">
      <c r="A406" s="252" t="s">
        <v>364</v>
      </c>
      <c r="B406" s="253">
        <v>17</v>
      </c>
      <c r="C406" s="253">
        <f>C407</f>
        <v>571</v>
      </c>
      <c r="D406" s="168">
        <f aca="true" t="shared" si="27" ref="D406:D408">(C406-B406)/B406</f>
        <v>32.588235294117645</v>
      </c>
      <c r="E406" s="174"/>
    </row>
    <row r="407" spans="1:5" s="154" customFormat="1" ht="15" customHeight="1">
      <c r="A407" s="252" t="s">
        <v>365</v>
      </c>
      <c r="B407" s="253">
        <v>17</v>
      </c>
      <c r="C407" s="253">
        <v>571</v>
      </c>
      <c r="D407" s="168">
        <f t="shared" si="27"/>
        <v>32.588235294117645</v>
      </c>
      <c r="E407" s="174"/>
    </row>
    <row r="408" spans="1:5" s="154" customFormat="1" ht="15" customHeight="1">
      <c r="A408" s="252" t="s">
        <v>366</v>
      </c>
      <c r="B408" s="253">
        <v>180</v>
      </c>
      <c r="C408" s="253">
        <f>C409+C445+C459</f>
        <v>279</v>
      </c>
      <c r="D408" s="168">
        <f t="shared" si="27"/>
        <v>0.55</v>
      </c>
      <c r="E408" s="174"/>
    </row>
    <row r="409" spans="1:5" s="154" customFormat="1" ht="15" customHeight="1">
      <c r="A409" s="252" t="s">
        <v>367</v>
      </c>
      <c r="B409" s="253">
        <v>0</v>
      </c>
      <c r="C409" s="253">
        <f>SUM(C410:C413)</f>
        <v>60</v>
      </c>
      <c r="D409" s="168"/>
      <c r="E409" s="174"/>
    </row>
    <row r="410" spans="1:5" s="154" customFormat="1" ht="15" customHeight="1">
      <c r="A410" s="252" t="s">
        <v>100</v>
      </c>
      <c r="B410" s="253">
        <v>0</v>
      </c>
      <c r="C410" s="253">
        <v>60</v>
      </c>
      <c r="D410" s="168"/>
      <c r="E410" s="174"/>
    </row>
    <row r="411" spans="1:5" s="154" customFormat="1" ht="15" customHeight="1">
      <c r="A411" s="252" t="s">
        <v>101</v>
      </c>
      <c r="B411" s="253">
        <v>0</v>
      </c>
      <c r="C411" s="253"/>
      <c r="D411" s="168"/>
      <c r="E411" s="174"/>
    </row>
    <row r="412" spans="1:5" s="154" customFormat="1" ht="15" customHeight="1">
      <c r="A412" s="252" t="s">
        <v>102</v>
      </c>
      <c r="B412" s="253">
        <v>0</v>
      </c>
      <c r="C412" s="253"/>
      <c r="D412" s="168"/>
      <c r="E412" s="174"/>
    </row>
    <row r="413" spans="1:5" s="154" customFormat="1" ht="15" customHeight="1">
      <c r="A413" s="252" t="s">
        <v>368</v>
      </c>
      <c r="B413" s="253">
        <v>0</v>
      </c>
      <c r="C413" s="253"/>
      <c r="D413" s="168"/>
      <c r="E413" s="174"/>
    </row>
    <row r="414" spans="1:5" s="154" customFormat="1" ht="15" customHeight="1">
      <c r="A414" s="252" t="s">
        <v>369</v>
      </c>
      <c r="B414" s="253">
        <v>0</v>
      </c>
      <c r="C414" s="253"/>
      <c r="D414" s="168"/>
      <c r="E414" s="174"/>
    </row>
    <row r="415" spans="1:5" s="154" customFormat="1" ht="15" customHeight="1">
      <c r="A415" s="252" t="s">
        <v>370</v>
      </c>
      <c r="B415" s="253">
        <v>0</v>
      </c>
      <c r="C415" s="253"/>
      <c r="D415" s="168"/>
      <c r="E415" s="174"/>
    </row>
    <row r="416" spans="1:5" s="154" customFormat="1" ht="15" customHeight="1">
      <c r="A416" s="252" t="s">
        <v>371</v>
      </c>
      <c r="B416" s="253">
        <v>0</v>
      </c>
      <c r="C416" s="253"/>
      <c r="D416" s="168"/>
      <c r="E416" s="174"/>
    </row>
    <row r="417" spans="1:5" s="154" customFormat="1" ht="15" customHeight="1">
      <c r="A417" s="252" t="s">
        <v>372</v>
      </c>
      <c r="B417" s="253">
        <v>0</v>
      </c>
      <c r="C417" s="253"/>
      <c r="D417" s="168"/>
      <c r="E417" s="174"/>
    </row>
    <row r="418" spans="1:5" s="154" customFormat="1" ht="15" customHeight="1">
      <c r="A418" s="252" t="s">
        <v>373</v>
      </c>
      <c r="B418" s="253">
        <v>0</v>
      </c>
      <c r="C418" s="253"/>
      <c r="D418" s="168"/>
      <c r="E418" s="174"/>
    </row>
    <row r="419" spans="1:5" s="154" customFormat="1" ht="15" customHeight="1">
      <c r="A419" s="252" t="s">
        <v>374</v>
      </c>
      <c r="B419" s="253">
        <v>0</v>
      </c>
      <c r="C419" s="253"/>
      <c r="D419" s="168"/>
      <c r="E419" s="174"/>
    </row>
    <row r="420" spans="1:5" s="154" customFormat="1" ht="15" customHeight="1">
      <c r="A420" s="252" t="s">
        <v>375</v>
      </c>
      <c r="B420" s="253">
        <v>0</v>
      </c>
      <c r="C420" s="253"/>
      <c r="D420" s="168"/>
      <c r="E420" s="174"/>
    </row>
    <row r="421" spans="1:5" s="154" customFormat="1" ht="15" customHeight="1">
      <c r="A421" s="252" t="s">
        <v>376</v>
      </c>
      <c r="B421" s="253">
        <v>0</v>
      </c>
      <c r="C421" s="253"/>
      <c r="D421" s="168"/>
      <c r="E421" s="174"/>
    </row>
    <row r="422" spans="1:5" s="154" customFormat="1" ht="15" customHeight="1">
      <c r="A422" s="252" t="s">
        <v>377</v>
      </c>
      <c r="B422" s="253">
        <v>0</v>
      </c>
      <c r="C422" s="253"/>
      <c r="D422" s="168"/>
      <c r="E422" s="174"/>
    </row>
    <row r="423" spans="1:5" s="154" customFormat="1" ht="15" customHeight="1">
      <c r="A423" s="252" t="s">
        <v>378</v>
      </c>
      <c r="B423" s="253">
        <v>0</v>
      </c>
      <c r="C423" s="253"/>
      <c r="D423" s="168"/>
      <c r="E423" s="174"/>
    </row>
    <row r="424" spans="1:5" s="154" customFormat="1" ht="15" customHeight="1">
      <c r="A424" s="252" t="s">
        <v>370</v>
      </c>
      <c r="B424" s="253">
        <v>0</v>
      </c>
      <c r="C424" s="253"/>
      <c r="D424" s="168"/>
      <c r="E424" s="174"/>
    </row>
    <row r="425" spans="1:5" s="154" customFormat="1" ht="15" customHeight="1">
      <c r="A425" s="252" t="s">
        <v>379</v>
      </c>
      <c r="B425" s="253">
        <v>0</v>
      </c>
      <c r="C425" s="253"/>
      <c r="D425" s="168"/>
      <c r="E425" s="174"/>
    </row>
    <row r="426" spans="1:5" s="154" customFormat="1" ht="15" customHeight="1">
      <c r="A426" s="252" t="s">
        <v>380</v>
      </c>
      <c r="B426" s="253">
        <v>0</v>
      </c>
      <c r="C426" s="253"/>
      <c r="D426" s="168"/>
      <c r="E426" s="174"/>
    </row>
    <row r="427" spans="1:5" s="154" customFormat="1" ht="15" customHeight="1">
      <c r="A427" s="252" t="s">
        <v>381</v>
      </c>
      <c r="B427" s="253">
        <v>0</v>
      </c>
      <c r="C427" s="253"/>
      <c r="D427" s="168"/>
      <c r="E427" s="174"/>
    </row>
    <row r="428" spans="1:5" s="154" customFormat="1" ht="15" customHeight="1">
      <c r="A428" s="252" t="s">
        <v>382</v>
      </c>
      <c r="B428" s="253">
        <v>0</v>
      </c>
      <c r="C428" s="253"/>
      <c r="D428" s="168"/>
      <c r="E428" s="174"/>
    </row>
    <row r="429" spans="1:5" s="154" customFormat="1" ht="15" customHeight="1">
      <c r="A429" s="252" t="s">
        <v>383</v>
      </c>
      <c r="B429" s="253">
        <v>0</v>
      </c>
      <c r="C429" s="253"/>
      <c r="D429" s="168"/>
      <c r="E429" s="174"/>
    </row>
    <row r="430" spans="1:5" s="154" customFormat="1" ht="15" customHeight="1">
      <c r="A430" s="252" t="s">
        <v>370</v>
      </c>
      <c r="B430" s="253">
        <v>0</v>
      </c>
      <c r="C430" s="253"/>
      <c r="D430" s="168"/>
      <c r="E430" s="174"/>
    </row>
    <row r="431" spans="1:5" s="154" customFormat="1" ht="15" customHeight="1">
      <c r="A431" s="252" t="s">
        <v>384</v>
      </c>
      <c r="B431" s="253">
        <v>0</v>
      </c>
      <c r="C431" s="253"/>
      <c r="D431" s="168"/>
      <c r="E431" s="174"/>
    </row>
    <row r="432" spans="1:5" s="154" customFormat="1" ht="15" customHeight="1">
      <c r="A432" s="252" t="s">
        <v>385</v>
      </c>
      <c r="B432" s="253">
        <v>0</v>
      </c>
      <c r="C432" s="253"/>
      <c r="D432" s="168"/>
      <c r="E432" s="174"/>
    </row>
    <row r="433" spans="1:5" s="154" customFormat="1" ht="15" customHeight="1">
      <c r="A433" s="252" t="s">
        <v>386</v>
      </c>
      <c r="B433" s="253">
        <v>0</v>
      </c>
      <c r="C433" s="253"/>
      <c r="D433" s="168"/>
      <c r="E433" s="174"/>
    </row>
    <row r="434" spans="1:5" s="154" customFormat="1" ht="15" customHeight="1">
      <c r="A434" s="252" t="s">
        <v>387</v>
      </c>
      <c r="B434" s="253">
        <v>0</v>
      </c>
      <c r="C434" s="253"/>
      <c r="D434" s="168"/>
      <c r="E434" s="174"/>
    </row>
    <row r="435" spans="1:5" s="154" customFormat="1" ht="15" customHeight="1">
      <c r="A435" s="252" t="s">
        <v>388</v>
      </c>
      <c r="B435" s="253">
        <v>0</v>
      </c>
      <c r="C435" s="253"/>
      <c r="D435" s="168"/>
      <c r="E435" s="174"/>
    </row>
    <row r="436" spans="1:5" s="154" customFormat="1" ht="15" customHeight="1">
      <c r="A436" s="252" t="s">
        <v>370</v>
      </c>
      <c r="B436" s="253">
        <v>0</v>
      </c>
      <c r="C436" s="253"/>
      <c r="D436" s="168"/>
      <c r="E436" s="174"/>
    </row>
    <row r="437" spans="1:5" s="154" customFormat="1" ht="15" customHeight="1">
      <c r="A437" s="252" t="s">
        <v>389</v>
      </c>
      <c r="B437" s="253">
        <v>0</v>
      </c>
      <c r="C437" s="253"/>
      <c r="D437" s="168"/>
      <c r="E437" s="174"/>
    </row>
    <row r="438" spans="1:5" s="154" customFormat="1" ht="15" customHeight="1">
      <c r="A438" s="252" t="s">
        <v>390</v>
      </c>
      <c r="B438" s="253">
        <v>0</v>
      </c>
      <c r="C438" s="253"/>
      <c r="D438" s="168"/>
      <c r="E438" s="174"/>
    </row>
    <row r="439" spans="1:5" s="154" customFormat="1" ht="15" customHeight="1">
      <c r="A439" s="252" t="s">
        <v>391</v>
      </c>
      <c r="B439" s="253">
        <v>0</v>
      </c>
      <c r="C439" s="253"/>
      <c r="D439" s="168"/>
      <c r="E439" s="174"/>
    </row>
    <row r="440" spans="1:5" s="154" customFormat="1" ht="15" customHeight="1">
      <c r="A440" s="252" t="s">
        <v>392</v>
      </c>
      <c r="B440" s="253">
        <v>0</v>
      </c>
      <c r="C440" s="253"/>
      <c r="D440" s="168"/>
      <c r="E440" s="174"/>
    </row>
    <row r="441" spans="1:5" s="154" customFormat="1" ht="15" customHeight="1">
      <c r="A441" s="252" t="s">
        <v>393</v>
      </c>
      <c r="B441" s="253">
        <v>0</v>
      </c>
      <c r="C441" s="253"/>
      <c r="D441" s="168"/>
      <c r="E441" s="174"/>
    </row>
    <row r="442" spans="1:5" s="154" customFormat="1" ht="15" customHeight="1">
      <c r="A442" s="252" t="s">
        <v>394</v>
      </c>
      <c r="B442" s="253">
        <v>0</v>
      </c>
      <c r="C442" s="253"/>
      <c r="D442" s="168"/>
      <c r="E442" s="174"/>
    </row>
    <row r="443" spans="1:5" s="154" customFormat="1" ht="15" customHeight="1">
      <c r="A443" s="252" t="s">
        <v>395</v>
      </c>
      <c r="B443" s="253">
        <v>0</v>
      </c>
      <c r="C443" s="253"/>
      <c r="D443" s="168"/>
      <c r="E443" s="174"/>
    </row>
    <row r="444" spans="1:5" s="154" customFormat="1" ht="15" customHeight="1">
      <c r="A444" s="252" t="s">
        <v>396</v>
      </c>
      <c r="B444" s="253">
        <v>0</v>
      </c>
      <c r="C444" s="253"/>
      <c r="D444" s="168"/>
      <c r="E444" s="174"/>
    </row>
    <row r="445" spans="1:5" s="240" customFormat="1" ht="15" customHeight="1">
      <c r="A445" s="252" t="s">
        <v>397</v>
      </c>
      <c r="B445" s="253">
        <v>180</v>
      </c>
      <c r="C445" s="253">
        <f>SUM(C446:C451)</f>
        <v>128</v>
      </c>
      <c r="D445" s="168">
        <f aca="true" t="shared" si="28" ref="D445:D447">(C445-B445)/B445</f>
        <v>-0.28888888888888886</v>
      </c>
      <c r="E445" s="256"/>
    </row>
    <row r="446" spans="1:5" s="154" customFormat="1" ht="15" customHeight="1">
      <c r="A446" s="252" t="s">
        <v>370</v>
      </c>
      <c r="B446" s="253">
        <v>62</v>
      </c>
      <c r="C446" s="253">
        <v>88</v>
      </c>
      <c r="D446" s="168">
        <f t="shared" si="28"/>
        <v>0.41935483870967744</v>
      </c>
      <c r="E446" s="174"/>
    </row>
    <row r="447" spans="1:5" s="154" customFormat="1" ht="15" customHeight="1">
      <c r="A447" s="252" t="s">
        <v>398</v>
      </c>
      <c r="B447" s="253">
        <v>5</v>
      </c>
      <c r="C447" s="253">
        <v>5</v>
      </c>
      <c r="D447" s="168">
        <f t="shared" si="28"/>
        <v>0</v>
      </c>
      <c r="E447" s="174"/>
    </row>
    <row r="448" spans="1:5" s="154" customFormat="1" ht="15" customHeight="1">
      <c r="A448" s="252" t="s">
        <v>399</v>
      </c>
      <c r="B448" s="253">
        <v>0</v>
      </c>
      <c r="C448" s="253"/>
      <c r="D448" s="168"/>
      <c r="E448" s="174"/>
    </row>
    <row r="449" spans="1:5" s="154" customFormat="1" ht="15" customHeight="1">
      <c r="A449" s="252" t="s">
        <v>400</v>
      </c>
      <c r="B449" s="253">
        <v>0</v>
      </c>
      <c r="C449" s="253"/>
      <c r="D449" s="168"/>
      <c r="E449" s="174"/>
    </row>
    <row r="450" spans="1:5" s="154" customFormat="1" ht="15" customHeight="1">
      <c r="A450" s="252" t="s">
        <v>401</v>
      </c>
      <c r="B450" s="253">
        <v>0</v>
      </c>
      <c r="C450" s="253"/>
      <c r="D450" s="168"/>
      <c r="E450" s="174"/>
    </row>
    <row r="451" spans="1:5" s="154" customFormat="1" ht="15" customHeight="1">
      <c r="A451" s="252" t="s">
        <v>402</v>
      </c>
      <c r="B451" s="253">
        <v>113</v>
      </c>
      <c r="C451" s="253">
        <v>35</v>
      </c>
      <c r="D451" s="168">
        <f>(C451-B451)/B451</f>
        <v>-0.6902654867256637</v>
      </c>
      <c r="E451" s="174"/>
    </row>
    <row r="452" spans="1:5" s="154" customFormat="1" ht="15" customHeight="1">
      <c r="A452" s="252" t="s">
        <v>403</v>
      </c>
      <c r="B452" s="253">
        <v>0</v>
      </c>
      <c r="C452" s="253"/>
      <c r="D452" s="168"/>
      <c r="E452" s="174"/>
    </row>
    <row r="453" spans="1:5" s="154" customFormat="1" ht="15" customHeight="1">
      <c r="A453" s="252" t="s">
        <v>404</v>
      </c>
      <c r="B453" s="253">
        <v>0</v>
      </c>
      <c r="C453" s="253"/>
      <c r="D453" s="168"/>
      <c r="E453" s="174"/>
    </row>
    <row r="454" spans="1:5" s="154" customFormat="1" ht="15" customHeight="1">
      <c r="A454" s="252" t="s">
        <v>405</v>
      </c>
      <c r="B454" s="253">
        <v>0</v>
      </c>
      <c r="C454" s="253"/>
      <c r="D454" s="168"/>
      <c r="E454" s="174"/>
    </row>
    <row r="455" spans="1:5" s="154" customFormat="1" ht="15" customHeight="1">
      <c r="A455" s="252" t="s">
        <v>406</v>
      </c>
      <c r="B455" s="253">
        <v>0</v>
      </c>
      <c r="C455" s="253"/>
      <c r="D455" s="168"/>
      <c r="E455" s="174"/>
    </row>
    <row r="456" spans="1:5" s="154" customFormat="1" ht="15" customHeight="1">
      <c r="A456" s="252" t="s">
        <v>407</v>
      </c>
      <c r="B456" s="253">
        <v>0</v>
      </c>
      <c r="C456" s="253"/>
      <c r="D456" s="168"/>
      <c r="E456" s="174"/>
    </row>
    <row r="457" spans="1:5" s="154" customFormat="1" ht="15" customHeight="1">
      <c r="A457" s="252" t="s">
        <v>408</v>
      </c>
      <c r="B457" s="253">
        <v>0</v>
      </c>
      <c r="C457" s="253"/>
      <c r="D457" s="168"/>
      <c r="E457" s="174"/>
    </row>
    <row r="458" spans="1:5" s="154" customFormat="1" ht="15" customHeight="1">
      <c r="A458" s="252" t="s">
        <v>409</v>
      </c>
      <c r="B458" s="253">
        <v>0</v>
      </c>
      <c r="C458" s="253"/>
      <c r="D458" s="168"/>
      <c r="E458" s="174"/>
    </row>
    <row r="459" spans="1:5" s="154" customFormat="1" ht="15" customHeight="1">
      <c r="A459" s="252" t="s">
        <v>410</v>
      </c>
      <c r="B459" s="253">
        <v>0</v>
      </c>
      <c r="C459" s="253">
        <f>SUM(C460:C463)</f>
        <v>91</v>
      </c>
      <c r="D459" s="168"/>
      <c r="E459" s="174"/>
    </row>
    <row r="460" spans="1:5" s="154" customFormat="1" ht="15" customHeight="1">
      <c r="A460" s="252" t="s">
        <v>411</v>
      </c>
      <c r="B460" s="253">
        <v>0</v>
      </c>
      <c r="C460" s="253"/>
      <c r="D460" s="168"/>
      <c r="E460" s="174"/>
    </row>
    <row r="461" spans="1:5" s="154" customFormat="1" ht="15" customHeight="1">
      <c r="A461" s="252" t="s">
        <v>412</v>
      </c>
      <c r="B461" s="253">
        <v>0</v>
      </c>
      <c r="C461" s="253"/>
      <c r="D461" s="168"/>
      <c r="E461" s="174"/>
    </row>
    <row r="462" spans="1:5" s="154" customFormat="1" ht="15" customHeight="1">
      <c r="A462" s="252" t="s">
        <v>413</v>
      </c>
      <c r="B462" s="253">
        <v>0</v>
      </c>
      <c r="C462" s="253"/>
      <c r="D462" s="168"/>
      <c r="E462" s="174"/>
    </row>
    <row r="463" spans="1:5" s="154" customFormat="1" ht="15" customHeight="1">
      <c r="A463" s="252" t="s">
        <v>414</v>
      </c>
      <c r="B463" s="253">
        <v>0</v>
      </c>
      <c r="C463" s="253">
        <v>91</v>
      </c>
      <c r="D463" s="168"/>
      <c r="E463" s="174"/>
    </row>
    <row r="464" spans="1:5" s="154" customFormat="1" ht="15" customHeight="1">
      <c r="A464" s="252" t="s">
        <v>415</v>
      </c>
      <c r="B464" s="253">
        <v>2959</v>
      </c>
      <c r="C464" s="253">
        <f>C465+C481+C489+C500+C509+C516</f>
        <v>3312</v>
      </c>
      <c r="D464" s="168">
        <f aca="true" t="shared" si="29" ref="D464:D467">(C464-B464)/B464</f>
        <v>0.11929705981750592</v>
      </c>
      <c r="E464" s="174"/>
    </row>
    <row r="465" spans="1:5" s="154" customFormat="1" ht="15" customHeight="1">
      <c r="A465" s="252" t="s">
        <v>416</v>
      </c>
      <c r="B465" s="253">
        <v>1699</v>
      </c>
      <c r="C465" s="253">
        <f>SUM(C466:C480)</f>
        <v>1458</v>
      </c>
      <c r="D465" s="168">
        <f t="shared" si="29"/>
        <v>-0.1418481459682166</v>
      </c>
      <c r="E465" s="174"/>
    </row>
    <row r="466" spans="1:5" s="154" customFormat="1" ht="15" customHeight="1">
      <c r="A466" s="252" t="s">
        <v>100</v>
      </c>
      <c r="B466" s="253">
        <v>804</v>
      </c>
      <c r="C466" s="253">
        <v>730</v>
      </c>
      <c r="D466" s="168">
        <f t="shared" si="29"/>
        <v>-0.09203980099502487</v>
      </c>
      <c r="E466" s="174"/>
    </row>
    <row r="467" spans="1:5" s="154" customFormat="1" ht="15" customHeight="1">
      <c r="A467" s="252" t="s">
        <v>101</v>
      </c>
      <c r="B467" s="253">
        <v>35</v>
      </c>
      <c r="C467" s="253">
        <v>21</v>
      </c>
      <c r="D467" s="168">
        <f t="shared" si="29"/>
        <v>-0.4</v>
      </c>
      <c r="E467" s="174"/>
    </row>
    <row r="468" spans="1:5" s="154" customFormat="1" ht="15" customHeight="1">
      <c r="A468" s="252" t="s">
        <v>102</v>
      </c>
      <c r="B468" s="253">
        <v>0</v>
      </c>
      <c r="C468" s="253"/>
      <c r="D468" s="168"/>
      <c r="E468" s="174"/>
    </row>
    <row r="469" spans="1:5" s="154" customFormat="1" ht="15" customHeight="1">
      <c r="A469" s="252" t="s">
        <v>417</v>
      </c>
      <c r="B469" s="253">
        <v>0</v>
      </c>
      <c r="C469" s="253"/>
      <c r="D469" s="168"/>
      <c r="E469" s="174"/>
    </row>
    <row r="470" spans="1:5" s="154" customFormat="1" ht="15" customHeight="1">
      <c r="A470" s="252" t="s">
        <v>418</v>
      </c>
      <c r="B470" s="253">
        <v>0</v>
      </c>
      <c r="C470" s="253"/>
      <c r="D470" s="168"/>
      <c r="E470" s="174"/>
    </row>
    <row r="471" spans="1:5" s="154" customFormat="1" ht="15" customHeight="1">
      <c r="A471" s="252" t="s">
        <v>419</v>
      </c>
      <c r="B471" s="253">
        <v>0</v>
      </c>
      <c r="C471" s="253"/>
      <c r="D471" s="168"/>
      <c r="E471" s="174"/>
    </row>
    <row r="472" spans="1:5" s="154" customFormat="1" ht="15" customHeight="1">
      <c r="A472" s="252" t="s">
        <v>420</v>
      </c>
      <c r="B472" s="253">
        <v>0</v>
      </c>
      <c r="C472" s="253"/>
      <c r="D472" s="168"/>
      <c r="E472" s="174"/>
    </row>
    <row r="473" spans="1:5" s="154" customFormat="1" ht="15" customHeight="1">
      <c r="A473" s="252" t="s">
        <v>421</v>
      </c>
      <c r="B473" s="253">
        <v>0</v>
      </c>
      <c r="C473" s="253"/>
      <c r="D473" s="168"/>
      <c r="E473" s="174"/>
    </row>
    <row r="474" spans="1:5" s="154" customFormat="1" ht="15" customHeight="1">
      <c r="A474" s="252" t="s">
        <v>422</v>
      </c>
      <c r="B474" s="253">
        <v>0</v>
      </c>
      <c r="C474" s="253"/>
      <c r="D474" s="168"/>
      <c r="E474" s="174"/>
    </row>
    <row r="475" spans="1:5" s="154" customFormat="1" ht="15" customHeight="1">
      <c r="A475" s="252" t="s">
        <v>423</v>
      </c>
      <c r="B475" s="253">
        <v>0</v>
      </c>
      <c r="C475" s="253"/>
      <c r="D475" s="168"/>
      <c r="E475" s="174"/>
    </row>
    <row r="476" spans="1:5" s="154" customFormat="1" ht="15" customHeight="1">
      <c r="A476" s="252" t="s">
        <v>424</v>
      </c>
      <c r="B476" s="253">
        <v>2</v>
      </c>
      <c r="C476" s="253">
        <v>2</v>
      </c>
      <c r="D476" s="168">
        <f aca="true" t="shared" si="30" ref="D476:D481">(C476-B476)/B476</f>
        <v>0</v>
      </c>
      <c r="E476" s="174"/>
    </row>
    <row r="477" spans="1:5" s="154" customFormat="1" ht="15" customHeight="1">
      <c r="A477" s="252" t="s">
        <v>425</v>
      </c>
      <c r="B477" s="253">
        <v>15</v>
      </c>
      <c r="C477" s="253">
        <v>15</v>
      </c>
      <c r="D477" s="168">
        <f t="shared" si="30"/>
        <v>0</v>
      </c>
      <c r="E477" s="174"/>
    </row>
    <row r="478" spans="1:5" s="154" customFormat="1" ht="15" customHeight="1">
      <c r="A478" s="252" t="s">
        <v>426</v>
      </c>
      <c r="B478" s="253">
        <v>0</v>
      </c>
      <c r="C478" s="253"/>
      <c r="D478" s="168"/>
      <c r="E478" s="174"/>
    </row>
    <row r="479" spans="1:5" s="154" customFormat="1" ht="15" customHeight="1">
      <c r="A479" s="252" t="s">
        <v>427</v>
      </c>
      <c r="B479" s="253">
        <v>0</v>
      </c>
      <c r="C479" s="253"/>
      <c r="D479" s="168"/>
      <c r="E479" s="174"/>
    </row>
    <row r="480" spans="1:5" s="154" customFormat="1" ht="15" customHeight="1">
      <c r="A480" s="252" t="s">
        <v>428</v>
      </c>
      <c r="B480" s="253">
        <v>843</v>
      </c>
      <c r="C480" s="253">
        <v>690</v>
      </c>
      <c r="D480" s="168">
        <f t="shared" si="30"/>
        <v>-0.18149466192170818</v>
      </c>
      <c r="E480" s="174"/>
    </row>
    <row r="481" spans="1:5" s="154" customFormat="1" ht="15" customHeight="1">
      <c r="A481" s="252" t="s">
        <v>429</v>
      </c>
      <c r="B481" s="253">
        <v>820</v>
      </c>
      <c r="C481" s="253">
        <f>SUM(C482:C488)</f>
        <v>820</v>
      </c>
      <c r="D481" s="168">
        <f t="shared" si="30"/>
        <v>0</v>
      </c>
      <c r="E481" s="174"/>
    </row>
    <row r="482" spans="1:5" s="154" customFormat="1" ht="15" customHeight="1">
      <c r="A482" s="252" t="s">
        <v>100</v>
      </c>
      <c r="B482" s="253">
        <v>0</v>
      </c>
      <c r="C482" s="253"/>
      <c r="D482" s="168"/>
      <c r="E482" s="174"/>
    </row>
    <row r="483" spans="1:5" s="154" customFormat="1" ht="15" customHeight="1">
      <c r="A483" s="252" t="s">
        <v>101</v>
      </c>
      <c r="B483" s="253">
        <v>0</v>
      </c>
      <c r="C483" s="253"/>
      <c r="D483" s="168"/>
      <c r="E483" s="174"/>
    </row>
    <row r="484" spans="1:5" s="154" customFormat="1" ht="15" customHeight="1">
      <c r="A484" s="252" t="s">
        <v>102</v>
      </c>
      <c r="B484" s="253">
        <v>0</v>
      </c>
      <c r="C484" s="253"/>
      <c r="D484" s="168"/>
      <c r="E484" s="174"/>
    </row>
    <row r="485" spans="1:5" s="154" customFormat="1" ht="15" customHeight="1">
      <c r="A485" s="252" t="s">
        <v>430</v>
      </c>
      <c r="B485" s="253">
        <v>820</v>
      </c>
      <c r="C485" s="253">
        <v>820</v>
      </c>
      <c r="D485" s="168">
        <f aca="true" t="shared" si="31" ref="D485:D491">(C485-B485)/B485</f>
        <v>0</v>
      </c>
      <c r="E485" s="174"/>
    </row>
    <row r="486" spans="1:5" s="154" customFormat="1" ht="15" customHeight="1">
      <c r="A486" s="252" t="s">
        <v>431</v>
      </c>
      <c r="B486" s="253">
        <v>0</v>
      </c>
      <c r="C486" s="253"/>
      <c r="D486" s="168"/>
      <c r="E486" s="174"/>
    </row>
    <row r="487" spans="1:5" s="154" customFormat="1" ht="15" customHeight="1">
      <c r="A487" s="252" t="s">
        <v>432</v>
      </c>
      <c r="B487" s="253">
        <v>0</v>
      </c>
      <c r="C487" s="253"/>
      <c r="D487" s="168"/>
      <c r="E487" s="174"/>
    </row>
    <row r="488" spans="1:5" s="154" customFormat="1" ht="15" customHeight="1">
      <c r="A488" s="252" t="s">
        <v>433</v>
      </c>
      <c r="B488" s="253">
        <v>0</v>
      </c>
      <c r="C488" s="253"/>
      <c r="D488" s="168"/>
      <c r="E488" s="174"/>
    </row>
    <row r="489" spans="1:5" s="154" customFormat="1" ht="15" customHeight="1">
      <c r="A489" s="252" t="s">
        <v>434</v>
      </c>
      <c r="B489" s="253">
        <v>102</v>
      </c>
      <c r="C489" s="253">
        <f>SUM(C490:C499)</f>
        <v>107</v>
      </c>
      <c r="D489" s="168">
        <f t="shared" si="31"/>
        <v>0.049019607843137254</v>
      </c>
      <c r="E489" s="174"/>
    </row>
    <row r="490" spans="1:5" s="154" customFormat="1" ht="15" customHeight="1">
      <c r="A490" s="252" t="s">
        <v>100</v>
      </c>
      <c r="B490" s="253">
        <v>66</v>
      </c>
      <c r="C490" s="253">
        <v>73</v>
      </c>
      <c r="D490" s="168">
        <f t="shared" si="31"/>
        <v>0.10606060606060606</v>
      </c>
      <c r="E490" s="174"/>
    </row>
    <row r="491" spans="1:5" s="154" customFormat="1" ht="15" customHeight="1">
      <c r="A491" s="252" t="s">
        <v>101</v>
      </c>
      <c r="B491" s="253">
        <v>1</v>
      </c>
      <c r="C491" s="253">
        <v>1</v>
      </c>
      <c r="D491" s="168">
        <f t="shared" si="31"/>
        <v>0</v>
      </c>
      <c r="E491" s="174"/>
    </row>
    <row r="492" spans="1:5" s="154" customFormat="1" ht="15" customHeight="1">
      <c r="A492" s="252" t="s">
        <v>102</v>
      </c>
      <c r="B492" s="253">
        <v>0</v>
      </c>
      <c r="C492" s="253"/>
      <c r="D492" s="168"/>
      <c r="E492" s="174"/>
    </row>
    <row r="493" spans="1:5" s="154" customFormat="1" ht="15" customHeight="1">
      <c r="A493" s="252" t="s">
        <v>435</v>
      </c>
      <c r="B493" s="253">
        <v>0</v>
      </c>
      <c r="C493" s="253"/>
      <c r="D493" s="168"/>
      <c r="E493" s="174"/>
    </row>
    <row r="494" spans="1:5" s="154" customFormat="1" ht="15" customHeight="1">
      <c r="A494" s="252" t="s">
        <v>436</v>
      </c>
      <c r="B494" s="253">
        <v>0</v>
      </c>
      <c r="C494" s="253"/>
      <c r="D494" s="168"/>
      <c r="E494" s="174"/>
    </row>
    <row r="495" spans="1:5" s="154" customFormat="1" ht="15" customHeight="1">
      <c r="A495" s="252" t="s">
        <v>437</v>
      </c>
      <c r="B495" s="253">
        <v>0</v>
      </c>
      <c r="C495" s="253"/>
      <c r="D495" s="168"/>
      <c r="E495" s="174"/>
    </row>
    <row r="496" spans="1:5" s="154" customFormat="1" ht="15" customHeight="1">
      <c r="A496" s="252" t="s">
        <v>438</v>
      </c>
      <c r="B496" s="253">
        <v>0</v>
      </c>
      <c r="C496" s="253"/>
      <c r="D496" s="168"/>
      <c r="E496" s="174"/>
    </row>
    <row r="497" spans="1:5" s="154" customFormat="1" ht="15" customHeight="1">
      <c r="A497" s="252" t="s">
        <v>439</v>
      </c>
      <c r="B497" s="253">
        <v>30</v>
      </c>
      <c r="C497" s="253">
        <v>33</v>
      </c>
      <c r="D497" s="168">
        <f>(C497-B497)/B497</f>
        <v>0.1</v>
      </c>
      <c r="E497" s="174"/>
    </row>
    <row r="498" spans="1:5" s="154" customFormat="1" ht="15" customHeight="1">
      <c r="A498" s="252" t="s">
        <v>440</v>
      </c>
      <c r="B498" s="253">
        <v>0</v>
      </c>
      <c r="C498" s="253"/>
      <c r="D498" s="168"/>
      <c r="E498" s="174"/>
    </row>
    <row r="499" spans="1:5" s="154" customFormat="1" ht="15" customHeight="1">
      <c r="A499" s="252" t="s">
        <v>441</v>
      </c>
      <c r="B499" s="253">
        <v>5</v>
      </c>
      <c r="C499" s="253"/>
      <c r="D499" s="168">
        <f>(C499-B499)/B499</f>
        <v>-1</v>
      </c>
      <c r="E499" s="174"/>
    </row>
    <row r="500" spans="1:5" s="154" customFormat="1" ht="15" customHeight="1">
      <c r="A500" s="252" t="s">
        <v>442</v>
      </c>
      <c r="B500" s="253">
        <v>0</v>
      </c>
      <c r="C500" s="253">
        <f>SUM(C501:C508)</f>
        <v>10</v>
      </c>
      <c r="D500" s="168"/>
      <c r="E500" s="174"/>
    </row>
    <row r="501" spans="1:5" s="154" customFormat="1" ht="15" customHeight="1">
      <c r="A501" s="252" t="s">
        <v>100</v>
      </c>
      <c r="B501" s="253">
        <v>0</v>
      </c>
      <c r="C501" s="253"/>
      <c r="D501" s="168"/>
      <c r="E501" s="174"/>
    </row>
    <row r="502" spans="1:5" s="154" customFormat="1" ht="15" customHeight="1">
      <c r="A502" s="252" t="s">
        <v>101</v>
      </c>
      <c r="B502" s="253">
        <v>0</v>
      </c>
      <c r="C502" s="253"/>
      <c r="D502" s="168"/>
      <c r="E502" s="174"/>
    </row>
    <row r="503" spans="1:5" s="154" customFormat="1" ht="15" customHeight="1">
      <c r="A503" s="252" t="s">
        <v>102</v>
      </c>
      <c r="B503" s="253">
        <v>0</v>
      </c>
      <c r="C503" s="253"/>
      <c r="D503" s="168"/>
      <c r="E503" s="174"/>
    </row>
    <row r="504" spans="1:5" s="154" customFormat="1" ht="15" customHeight="1">
      <c r="A504" s="252" t="s">
        <v>443</v>
      </c>
      <c r="B504" s="253">
        <v>0</v>
      </c>
      <c r="C504" s="253"/>
      <c r="D504" s="168"/>
      <c r="E504" s="174"/>
    </row>
    <row r="505" spans="1:5" s="154" customFormat="1" ht="15" customHeight="1">
      <c r="A505" s="252" t="s">
        <v>444</v>
      </c>
      <c r="B505" s="253">
        <v>0</v>
      </c>
      <c r="C505" s="253"/>
      <c r="D505" s="168"/>
      <c r="E505" s="174"/>
    </row>
    <row r="506" spans="1:5" s="154" customFormat="1" ht="15" customHeight="1">
      <c r="A506" s="252" t="s">
        <v>445</v>
      </c>
      <c r="B506" s="253">
        <v>0</v>
      </c>
      <c r="C506" s="253"/>
      <c r="D506" s="168"/>
      <c r="E506" s="174"/>
    </row>
    <row r="507" spans="1:5" s="240" customFormat="1" ht="15" customHeight="1">
      <c r="A507" s="252" t="s">
        <v>446</v>
      </c>
      <c r="B507" s="253">
        <v>0</v>
      </c>
      <c r="C507" s="253">
        <v>5</v>
      </c>
      <c r="D507" s="168"/>
      <c r="E507" s="256"/>
    </row>
    <row r="508" spans="1:5" s="154" customFormat="1" ht="15" customHeight="1">
      <c r="A508" s="252" t="s">
        <v>447</v>
      </c>
      <c r="B508" s="253">
        <v>0</v>
      </c>
      <c r="C508" s="253">
        <v>5</v>
      </c>
      <c r="D508" s="168"/>
      <c r="E508" s="174"/>
    </row>
    <row r="509" spans="1:5" s="154" customFormat="1" ht="15" customHeight="1">
      <c r="A509" s="252" t="s">
        <v>448</v>
      </c>
      <c r="B509" s="253">
        <v>218</v>
      </c>
      <c r="C509" s="253">
        <f>SUM(C510:C515)</f>
        <v>366</v>
      </c>
      <c r="D509" s="168">
        <f>(C509-B509)/B509</f>
        <v>0.6788990825688074</v>
      </c>
      <c r="E509" s="174"/>
    </row>
    <row r="510" spans="1:5" s="154" customFormat="1" ht="15" customHeight="1">
      <c r="A510" s="252" t="s">
        <v>100</v>
      </c>
      <c r="B510" s="253">
        <v>6</v>
      </c>
      <c r="C510" s="253"/>
      <c r="D510" s="168">
        <f>(C510-B510)/B510</f>
        <v>-1</v>
      </c>
      <c r="E510" s="174"/>
    </row>
    <row r="511" spans="1:5" s="154" customFormat="1" ht="15" customHeight="1">
      <c r="A511" s="252" t="s">
        <v>101</v>
      </c>
      <c r="B511" s="253">
        <v>0</v>
      </c>
      <c r="C511" s="253"/>
      <c r="D511" s="168"/>
      <c r="E511" s="174"/>
    </row>
    <row r="512" spans="1:5" s="154" customFormat="1" ht="15" customHeight="1">
      <c r="A512" s="252" t="s">
        <v>102</v>
      </c>
      <c r="B512" s="253">
        <v>0</v>
      </c>
      <c r="C512" s="253"/>
      <c r="D512" s="168"/>
      <c r="E512" s="174"/>
    </row>
    <row r="513" spans="1:5" s="154" customFormat="1" ht="15" customHeight="1">
      <c r="A513" s="252" t="s">
        <v>449</v>
      </c>
      <c r="B513" s="253">
        <v>0</v>
      </c>
      <c r="C513" s="253"/>
      <c r="D513" s="168"/>
      <c r="E513" s="174"/>
    </row>
    <row r="514" spans="1:5" s="154" customFormat="1" ht="15" customHeight="1">
      <c r="A514" s="252" t="s">
        <v>450</v>
      </c>
      <c r="B514" s="253">
        <v>0</v>
      </c>
      <c r="C514" s="253"/>
      <c r="D514" s="168"/>
      <c r="E514" s="174"/>
    </row>
    <row r="515" spans="1:5" s="154" customFormat="1" ht="15" customHeight="1">
      <c r="A515" s="252" t="s">
        <v>451</v>
      </c>
      <c r="B515" s="253">
        <v>212</v>
      </c>
      <c r="C515" s="253">
        <v>366</v>
      </c>
      <c r="D515" s="168">
        <f aca="true" t="shared" si="32" ref="D515:D517">(C515-B515)/B515</f>
        <v>0.7264150943396226</v>
      </c>
      <c r="E515" s="174"/>
    </row>
    <row r="516" spans="1:5" s="154" customFormat="1" ht="15" customHeight="1">
      <c r="A516" s="252" t="s">
        <v>452</v>
      </c>
      <c r="B516" s="253">
        <v>120</v>
      </c>
      <c r="C516" s="253">
        <f>SUM(C517:C519)</f>
        <v>551</v>
      </c>
      <c r="D516" s="168">
        <f t="shared" si="32"/>
        <v>3.591666666666667</v>
      </c>
      <c r="E516" s="174"/>
    </row>
    <row r="517" spans="1:5" s="154" customFormat="1" ht="15" customHeight="1">
      <c r="A517" s="252" t="s">
        <v>453</v>
      </c>
      <c r="B517" s="253">
        <v>2</v>
      </c>
      <c r="C517" s="253">
        <v>2</v>
      </c>
      <c r="D517" s="168">
        <f t="shared" si="32"/>
        <v>0</v>
      </c>
      <c r="E517" s="174"/>
    </row>
    <row r="518" spans="1:5" s="154" customFormat="1" ht="15" customHeight="1">
      <c r="A518" s="252" t="s">
        <v>454</v>
      </c>
      <c r="B518" s="253">
        <v>0</v>
      </c>
      <c r="C518" s="253"/>
      <c r="D518" s="168"/>
      <c r="E518" s="174"/>
    </row>
    <row r="519" spans="1:5" s="154" customFormat="1" ht="15" customHeight="1">
      <c r="A519" s="252" t="s">
        <v>455</v>
      </c>
      <c r="B519" s="253">
        <v>118</v>
      </c>
      <c r="C519" s="253">
        <v>549</v>
      </c>
      <c r="D519" s="168">
        <f aca="true" t="shared" si="33" ref="D519:D523">(C519-B519)/B519</f>
        <v>3.652542372881356</v>
      </c>
      <c r="E519" s="174"/>
    </row>
    <row r="520" spans="1:5" s="154" customFormat="1" ht="15" customHeight="1">
      <c r="A520" s="252" t="s">
        <v>456</v>
      </c>
      <c r="B520" s="253">
        <v>22916</v>
      </c>
      <c r="C520" s="253">
        <f>C521+C535+C543+C546+C555+C559+C569+C577+C584+C592+C601+C606+C609+C612+C615+C618+C621+C630+C638</f>
        <v>19596</v>
      </c>
      <c r="D520" s="168">
        <f t="shared" si="33"/>
        <v>-0.1448769418746727</v>
      </c>
      <c r="E520" s="174"/>
    </row>
    <row r="521" spans="1:5" s="154" customFormat="1" ht="15" customHeight="1">
      <c r="A521" s="252" t="s">
        <v>457</v>
      </c>
      <c r="B521" s="253">
        <v>1332</v>
      </c>
      <c r="C521" s="253">
        <f>SUM(C522:C534)</f>
        <v>1524</v>
      </c>
      <c r="D521" s="168">
        <f t="shared" si="33"/>
        <v>0.14414414414414414</v>
      </c>
      <c r="E521" s="174"/>
    </row>
    <row r="522" spans="1:5" s="154" customFormat="1" ht="15" customHeight="1">
      <c r="A522" s="252" t="s">
        <v>100</v>
      </c>
      <c r="B522" s="253">
        <v>1187</v>
      </c>
      <c r="C522" s="253">
        <v>1158</v>
      </c>
      <c r="D522" s="168">
        <f t="shared" si="33"/>
        <v>-0.02443133951137321</v>
      </c>
      <c r="E522" s="174"/>
    </row>
    <row r="523" spans="1:5" s="154" customFormat="1" ht="15" customHeight="1">
      <c r="A523" s="252" t="s">
        <v>101</v>
      </c>
      <c r="B523" s="253">
        <v>53</v>
      </c>
      <c r="C523" s="253"/>
      <c r="D523" s="168">
        <f t="shared" si="33"/>
        <v>-1</v>
      </c>
      <c r="E523" s="174"/>
    </row>
    <row r="524" spans="1:5" s="154" customFormat="1" ht="15" customHeight="1">
      <c r="A524" s="252" t="s">
        <v>102</v>
      </c>
      <c r="B524" s="253">
        <v>0</v>
      </c>
      <c r="C524" s="253"/>
      <c r="D524" s="168"/>
      <c r="E524" s="174"/>
    </row>
    <row r="525" spans="1:5" s="154" customFormat="1" ht="15" customHeight="1">
      <c r="A525" s="252" t="s">
        <v>458</v>
      </c>
      <c r="B525" s="253">
        <v>0</v>
      </c>
      <c r="C525" s="253"/>
      <c r="D525" s="168"/>
      <c r="E525" s="174"/>
    </row>
    <row r="526" spans="1:5" s="154" customFormat="1" ht="15" customHeight="1">
      <c r="A526" s="252" t="s">
        <v>459</v>
      </c>
      <c r="B526" s="253">
        <v>5</v>
      </c>
      <c r="C526" s="253">
        <v>6</v>
      </c>
      <c r="D526" s="168">
        <f>(C526-B526)/B526</f>
        <v>0.2</v>
      </c>
      <c r="E526" s="174"/>
    </row>
    <row r="527" spans="1:5" s="154" customFormat="1" ht="15" customHeight="1">
      <c r="A527" s="252" t="s">
        <v>460</v>
      </c>
      <c r="B527" s="253">
        <v>5</v>
      </c>
      <c r="C527" s="253">
        <v>5</v>
      </c>
      <c r="D527" s="168">
        <f>(C527-B527)/B527</f>
        <v>0</v>
      </c>
      <c r="E527" s="174"/>
    </row>
    <row r="528" spans="1:5" s="154" customFormat="1" ht="15" customHeight="1">
      <c r="A528" s="252" t="s">
        <v>461</v>
      </c>
      <c r="B528" s="253">
        <v>0</v>
      </c>
      <c r="C528" s="253">
        <v>2</v>
      </c>
      <c r="D528" s="168"/>
      <c r="E528" s="174"/>
    </row>
    <row r="529" spans="1:5" s="154" customFormat="1" ht="15" customHeight="1">
      <c r="A529" s="252" t="s">
        <v>142</v>
      </c>
      <c r="B529" s="253">
        <v>0</v>
      </c>
      <c r="C529" s="253"/>
      <c r="D529" s="168"/>
      <c r="E529" s="174"/>
    </row>
    <row r="530" spans="1:5" s="154" customFormat="1" ht="15" customHeight="1">
      <c r="A530" s="252" t="s">
        <v>462</v>
      </c>
      <c r="B530" s="253">
        <v>0</v>
      </c>
      <c r="C530" s="253">
        <v>9</v>
      </c>
      <c r="D530" s="168"/>
      <c r="E530" s="174"/>
    </row>
    <row r="531" spans="1:5" s="154" customFormat="1" ht="15" customHeight="1">
      <c r="A531" s="252" t="s">
        <v>463</v>
      </c>
      <c r="B531" s="253">
        <v>0</v>
      </c>
      <c r="C531" s="253">
        <v>2</v>
      </c>
      <c r="D531" s="168"/>
      <c r="E531" s="174"/>
    </row>
    <row r="532" spans="1:5" s="154" customFormat="1" ht="15" customHeight="1">
      <c r="A532" s="252" t="s">
        <v>464</v>
      </c>
      <c r="B532" s="253">
        <v>0</v>
      </c>
      <c r="C532" s="253"/>
      <c r="D532" s="168"/>
      <c r="E532" s="174"/>
    </row>
    <row r="533" spans="1:5" s="154" customFormat="1" ht="15" customHeight="1">
      <c r="A533" s="252" t="s">
        <v>465</v>
      </c>
      <c r="B533" s="253">
        <v>0</v>
      </c>
      <c r="C533" s="253">
        <v>4</v>
      </c>
      <c r="D533" s="168"/>
      <c r="E533" s="174"/>
    </row>
    <row r="534" spans="1:5" s="154" customFormat="1" ht="15" customHeight="1">
      <c r="A534" s="252" t="s">
        <v>466</v>
      </c>
      <c r="B534" s="253">
        <v>82</v>
      </c>
      <c r="C534" s="253">
        <v>338</v>
      </c>
      <c r="D534" s="168">
        <f aca="true" t="shared" si="34" ref="D534:D537">(C534-B534)/B534</f>
        <v>3.1219512195121952</v>
      </c>
      <c r="E534" s="174"/>
    </row>
    <row r="535" spans="1:5" s="154" customFormat="1" ht="15" customHeight="1">
      <c r="A535" s="252" t="s">
        <v>467</v>
      </c>
      <c r="B535" s="253">
        <v>451</v>
      </c>
      <c r="C535" s="253">
        <f>SUM(C536:C542)</f>
        <v>561</v>
      </c>
      <c r="D535" s="168">
        <f t="shared" si="34"/>
        <v>0.24390243902439024</v>
      </c>
      <c r="E535" s="174"/>
    </row>
    <row r="536" spans="1:5" s="154" customFormat="1" ht="15" customHeight="1">
      <c r="A536" s="252" t="s">
        <v>100</v>
      </c>
      <c r="B536" s="253">
        <v>289</v>
      </c>
      <c r="C536" s="253">
        <v>315</v>
      </c>
      <c r="D536" s="168">
        <f t="shared" si="34"/>
        <v>0.08996539792387544</v>
      </c>
      <c r="E536" s="174"/>
    </row>
    <row r="537" spans="1:5" s="154" customFormat="1" ht="15" customHeight="1">
      <c r="A537" s="252" t="s">
        <v>101</v>
      </c>
      <c r="B537" s="253">
        <v>8</v>
      </c>
      <c r="C537" s="253">
        <v>21</v>
      </c>
      <c r="D537" s="168">
        <f t="shared" si="34"/>
        <v>1.625</v>
      </c>
      <c r="E537" s="174"/>
    </row>
    <row r="538" spans="1:5" s="154" customFormat="1" ht="15" customHeight="1">
      <c r="A538" s="252" t="s">
        <v>102</v>
      </c>
      <c r="B538" s="253">
        <v>0</v>
      </c>
      <c r="C538" s="253"/>
      <c r="D538" s="168"/>
      <c r="E538" s="174"/>
    </row>
    <row r="539" spans="1:5" s="154" customFormat="1" ht="15" customHeight="1">
      <c r="A539" s="252" t="s">
        <v>468</v>
      </c>
      <c r="B539" s="253">
        <v>0</v>
      </c>
      <c r="C539" s="253"/>
      <c r="D539" s="168"/>
      <c r="E539" s="174"/>
    </row>
    <row r="540" spans="1:5" s="154" customFormat="1" ht="15" customHeight="1">
      <c r="A540" s="252" t="s">
        <v>469</v>
      </c>
      <c r="B540" s="253">
        <v>150</v>
      </c>
      <c r="C540" s="253">
        <v>225</v>
      </c>
      <c r="D540" s="168">
        <f>(C540-B540)/B540</f>
        <v>0.5</v>
      </c>
      <c r="E540" s="174"/>
    </row>
    <row r="541" spans="1:5" s="154" customFormat="1" ht="15" customHeight="1">
      <c r="A541" s="252" t="s">
        <v>470</v>
      </c>
      <c r="B541" s="253">
        <v>0</v>
      </c>
      <c r="C541" s="253"/>
      <c r="D541" s="168"/>
      <c r="E541" s="174"/>
    </row>
    <row r="542" spans="1:5" s="154" customFormat="1" ht="15" customHeight="1">
      <c r="A542" s="252" t="s">
        <v>471</v>
      </c>
      <c r="B542" s="253">
        <v>4</v>
      </c>
      <c r="C542" s="253"/>
      <c r="D542" s="168">
        <f aca="true" t="shared" si="35" ref="D542:D549">(C542-B542)/B542</f>
        <v>-1</v>
      </c>
      <c r="E542" s="174"/>
    </row>
    <row r="543" spans="1:5" s="154" customFormat="1" ht="15" customHeight="1">
      <c r="A543" s="252" t="s">
        <v>472</v>
      </c>
      <c r="B543" s="253">
        <v>0</v>
      </c>
      <c r="C543" s="253"/>
      <c r="D543" s="168"/>
      <c r="E543" s="174"/>
    </row>
    <row r="544" spans="1:5" s="154" customFormat="1" ht="15" customHeight="1">
      <c r="A544" s="252" t="s">
        <v>473</v>
      </c>
      <c r="B544" s="253">
        <v>0</v>
      </c>
      <c r="C544" s="253"/>
      <c r="D544" s="168"/>
      <c r="E544" s="174"/>
    </row>
    <row r="545" spans="1:5" s="154" customFormat="1" ht="15" customHeight="1">
      <c r="A545" s="252" t="s">
        <v>474</v>
      </c>
      <c r="B545" s="253">
        <v>0</v>
      </c>
      <c r="C545" s="253"/>
      <c r="D545" s="168"/>
      <c r="E545" s="174"/>
    </row>
    <row r="546" spans="1:5" s="154" customFormat="1" ht="15" customHeight="1">
      <c r="A546" s="252" t="s">
        <v>475</v>
      </c>
      <c r="B546" s="253">
        <v>7548</v>
      </c>
      <c r="C546" s="253">
        <f>SUM(C547:C554)</f>
        <v>3636</v>
      </c>
      <c r="D546" s="168">
        <f t="shared" si="35"/>
        <v>-0.5182829888712241</v>
      </c>
      <c r="E546" s="174"/>
    </row>
    <row r="547" spans="1:5" s="154" customFormat="1" ht="15" customHeight="1">
      <c r="A547" s="252" t="s">
        <v>476</v>
      </c>
      <c r="B547" s="253">
        <v>854</v>
      </c>
      <c r="C547" s="253">
        <v>12</v>
      </c>
      <c r="D547" s="168">
        <f t="shared" si="35"/>
        <v>-0.9859484777517564</v>
      </c>
      <c r="E547" s="174"/>
    </row>
    <row r="548" spans="1:5" s="154" customFormat="1" ht="15" customHeight="1">
      <c r="A548" s="252" t="s">
        <v>477</v>
      </c>
      <c r="B548" s="253">
        <v>149</v>
      </c>
      <c r="C548" s="253"/>
      <c r="D548" s="168">
        <f t="shared" si="35"/>
        <v>-1</v>
      </c>
      <c r="E548" s="174"/>
    </row>
    <row r="549" spans="1:5" s="154" customFormat="1" ht="15" customHeight="1">
      <c r="A549" s="252" t="s">
        <v>478</v>
      </c>
      <c r="B549" s="253">
        <v>1020</v>
      </c>
      <c r="C549" s="253"/>
      <c r="D549" s="168">
        <f t="shared" si="35"/>
        <v>-1</v>
      </c>
      <c r="E549" s="174"/>
    </row>
    <row r="550" spans="1:5" s="154" customFormat="1" ht="15" customHeight="1">
      <c r="A550" s="252" t="s">
        <v>479</v>
      </c>
      <c r="B550" s="253">
        <v>0</v>
      </c>
      <c r="C550" s="253"/>
      <c r="D550" s="168"/>
      <c r="E550" s="174"/>
    </row>
    <row r="551" spans="1:5" s="154" customFormat="1" ht="15" customHeight="1">
      <c r="A551" s="252" t="s">
        <v>480</v>
      </c>
      <c r="B551" s="253">
        <v>5210</v>
      </c>
      <c r="C551" s="253">
        <v>3389</v>
      </c>
      <c r="D551" s="168">
        <f aca="true" t="shared" si="36" ref="D551:D555">(C551-B551)/B551</f>
        <v>-0.34952015355086374</v>
      </c>
      <c r="E551" s="174"/>
    </row>
    <row r="552" spans="1:5" s="154" customFormat="1" ht="15" customHeight="1">
      <c r="A552" s="252" t="s">
        <v>481</v>
      </c>
      <c r="B552" s="253">
        <v>315</v>
      </c>
      <c r="C552" s="253">
        <v>230</v>
      </c>
      <c r="D552" s="168">
        <f t="shared" si="36"/>
        <v>-0.2698412698412698</v>
      </c>
      <c r="E552" s="174"/>
    </row>
    <row r="553" spans="1:5" s="154" customFormat="1" ht="15" customHeight="1">
      <c r="A553" s="252" t="s">
        <v>482</v>
      </c>
      <c r="B553" s="253">
        <v>0</v>
      </c>
      <c r="C553" s="253"/>
      <c r="D553" s="168"/>
      <c r="E553" s="174"/>
    </row>
    <row r="554" spans="1:5" s="154" customFormat="1" ht="15" customHeight="1">
      <c r="A554" s="252" t="s">
        <v>483</v>
      </c>
      <c r="B554" s="253">
        <v>0</v>
      </c>
      <c r="C554" s="253">
        <v>5</v>
      </c>
      <c r="D554" s="168"/>
      <c r="E554" s="174"/>
    </row>
    <row r="555" spans="1:5" s="154" customFormat="1" ht="15" customHeight="1">
      <c r="A555" s="252" t="s">
        <v>484</v>
      </c>
      <c r="B555" s="253">
        <v>1</v>
      </c>
      <c r="C555" s="253">
        <f>SUM(C556:C558)</f>
        <v>1</v>
      </c>
      <c r="D555" s="168">
        <f t="shared" si="36"/>
        <v>0</v>
      </c>
      <c r="E555" s="174"/>
    </row>
    <row r="556" spans="1:5" s="154" customFormat="1" ht="15" customHeight="1">
      <c r="A556" s="252" t="s">
        <v>485</v>
      </c>
      <c r="B556" s="253">
        <v>0</v>
      </c>
      <c r="C556" s="253"/>
      <c r="D556" s="168"/>
      <c r="E556" s="174"/>
    </row>
    <row r="557" spans="1:5" s="154" customFormat="1" ht="15" customHeight="1">
      <c r="A557" s="252" t="s">
        <v>486</v>
      </c>
      <c r="B557" s="253">
        <v>0</v>
      </c>
      <c r="C557" s="253"/>
      <c r="D557" s="168"/>
      <c r="E557" s="174"/>
    </row>
    <row r="558" spans="1:5" s="154" customFormat="1" ht="15" customHeight="1">
      <c r="A558" s="252" t="s">
        <v>487</v>
      </c>
      <c r="B558" s="253">
        <v>1</v>
      </c>
      <c r="C558" s="253">
        <v>1</v>
      </c>
      <c r="D558" s="168">
        <f aca="true" t="shared" si="37" ref="D558:D560">(C558-B558)/B558</f>
        <v>0</v>
      </c>
      <c r="E558" s="174"/>
    </row>
    <row r="559" spans="1:5" s="154" customFormat="1" ht="15" customHeight="1">
      <c r="A559" s="252" t="s">
        <v>488</v>
      </c>
      <c r="B559" s="253">
        <v>1559</v>
      </c>
      <c r="C559" s="253">
        <f>SUM(C560:C568)</f>
        <v>1559</v>
      </c>
      <c r="D559" s="168">
        <f t="shared" si="37"/>
        <v>0</v>
      </c>
      <c r="E559" s="174"/>
    </row>
    <row r="560" spans="1:5" s="154" customFormat="1" ht="15" customHeight="1">
      <c r="A560" s="252" t="s">
        <v>489</v>
      </c>
      <c r="B560" s="253">
        <v>960</v>
      </c>
      <c r="C560" s="253">
        <v>43</v>
      </c>
      <c r="D560" s="168">
        <f t="shared" si="37"/>
        <v>-0.9552083333333333</v>
      </c>
      <c r="E560" s="174"/>
    </row>
    <row r="561" spans="1:5" s="154" customFormat="1" ht="15" customHeight="1">
      <c r="A561" s="252" t="s">
        <v>490</v>
      </c>
      <c r="B561" s="253">
        <v>0</v>
      </c>
      <c r="C561" s="253">
        <v>39</v>
      </c>
      <c r="D561" s="168"/>
      <c r="E561" s="174"/>
    </row>
    <row r="562" spans="1:5" s="154" customFormat="1" ht="15" customHeight="1">
      <c r="A562" s="252" t="s">
        <v>491</v>
      </c>
      <c r="B562" s="253">
        <v>0</v>
      </c>
      <c r="C562" s="253"/>
      <c r="D562" s="168"/>
      <c r="E562" s="174"/>
    </row>
    <row r="563" spans="1:5" s="154" customFormat="1" ht="15" customHeight="1">
      <c r="A563" s="252" t="s">
        <v>492</v>
      </c>
      <c r="B563" s="253">
        <v>0</v>
      </c>
      <c r="C563" s="253">
        <v>848</v>
      </c>
      <c r="D563" s="168"/>
      <c r="E563" s="174"/>
    </row>
    <row r="564" spans="1:5" s="154" customFormat="1" ht="15" customHeight="1">
      <c r="A564" s="252" t="s">
        <v>493</v>
      </c>
      <c r="B564" s="253">
        <v>0</v>
      </c>
      <c r="C564" s="253"/>
      <c r="D564" s="168"/>
      <c r="E564" s="174"/>
    </row>
    <row r="565" spans="1:5" s="154" customFormat="1" ht="15" customHeight="1">
      <c r="A565" s="252" t="s">
        <v>494</v>
      </c>
      <c r="B565" s="253">
        <v>0</v>
      </c>
      <c r="C565" s="253">
        <v>62</v>
      </c>
      <c r="D565" s="168"/>
      <c r="E565" s="174"/>
    </row>
    <row r="566" spans="1:5" s="240" customFormat="1" ht="15" customHeight="1">
      <c r="A566" s="252" t="s">
        <v>495</v>
      </c>
      <c r="B566" s="253">
        <v>0</v>
      </c>
      <c r="C566" s="253"/>
      <c r="D566" s="168"/>
      <c r="E566" s="256"/>
    </row>
    <row r="567" spans="1:5" s="154" customFormat="1" ht="15" customHeight="1">
      <c r="A567" s="252" t="s">
        <v>496</v>
      </c>
      <c r="B567" s="253">
        <v>0</v>
      </c>
      <c r="C567" s="253">
        <v>1</v>
      </c>
      <c r="D567" s="168"/>
      <c r="E567" s="174"/>
    </row>
    <row r="568" spans="1:5" s="154" customFormat="1" ht="15" customHeight="1">
      <c r="A568" s="252" t="s">
        <v>497</v>
      </c>
      <c r="B568" s="253">
        <v>599</v>
      </c>
      <c r="C568" s="253">
        <v>566</v>
      </c>
      <c r="D568" s="168">
        <f aca="true" t="shared" si="38" ref="D568:D570">(C568-B568)/B568</f>
        <v>-0.05509181969949917</v>
      </c>
      <c r="E568" s="174"/>
    </row>
    <row r="569" spans="1:5" s="154" customFormat="1" ht="15" customHeight="1">
      <c r="A569" s="252" t="s">
        <v>498</v>
      </c>
      <c r="B569" s="253">
        <v>2236</v>
      </c>
      <c r="C569" s="253">
        <f>SUM(C570:C576)</f>
        <v>1664</v>
      </c>
      <c r="D569" s="168">
        <f t="shared" si="38"/>
        <v>-0.2558139534883721</v>
      </c>
      <c r="E569" s="174"/>
    </row>
    <row r="570" spans="1:5" s="154" customFormat="1" ht="15" customHeight="1">
      <c r="A570" s="252" t="s">
        <v>499</v>
      </c>
      <c r="B570" s="253">
        <v>347</v>
      </c>
      <c r="C570" s="253">
        <v>199</v>
      </c>
      <c r="D570" s="168">
        <f t="shared" si="38"/>
        <v>-0.4265129682997118</v>
      </c>
      <c r="E570" s="174"/>
    </row>
    <row r="571" spans="1:5" s="154" customFormat="1" ht="15" customHeight="1">
      <c r="A571" s="252" t="s">
        <v>500</v>
      </c>
      <c r="B571" s="253">
        <v>0</v>
      </c>
      <c r="C571" s="253"/>
      <c r="D571" s="168"/>
      <c r="E571" s="174"/>
    </row>
    <row r="572" spans="1:5" s="154" customFormat="1" ht="15" customHeight="1">
      <c r="A572" s="252" t="s">
        <v>501</v>
      </c>
      <c r="B572" s="253">
        <v>0</v>
      </c>
      <c r="C572" s="253">
        <v>1465</v>
      </c>
      <c r="D572" s="168"/>
      <c r="E572" s="174"/>
    </row>
    <row r="573" spans="1:5" s="154" customFormat="1" ht="15" customHeight="1">
      <c r="A573" s="252" t="s">
        <v>502</v>
      </c>
      <c r="B573" s="253">
        <v>0</v>
      </c>
      <c r="C573" s="253"/>
      <c r="D573" s="168"/>
      <c r="E573" s="174"/>
    </row>
    <row r="574" spans="1:5" s="154" customFormat="1" ht="15" customHeight="1">
      <c r="A574" s="252" t="s">
        <v>503</v>
      </c>
      <c r="B574" s="253">
        <v>0</v>
      </c>
      <c r="C574" s="253"/>
      <c r="D574" s="168"/>
      <c r="E574" s="174"/>
    </row>
    <row r="575" spans="1:5" s="154" customFormat="1" ht="15" customHeight="1">
      <c r="A575" s="252" t="s">
        <v>504</v>
      </c>
      <c r="B575" s="253">
        <v>0</v>
      </c>
      <c r="C575" s="253"/>
      <c r="D575" s="168"/>
      <c r="E575" s="174"/>
    </row>
    <row r="576" spans="1:5" s="154" customFormat="1" ht="15" customHeight="1">
      <c r="A576" s="252" t="s">
        <v>505</v>
      </c>
      <c r="B576" s="253">
        <v>1889</v>
      </c>
      <c r="C576" s="253"/>
      <c r="D576" s="168">
        <f aca="true" t="shared" si="39" ref="D576:D578">(C576-B576)/B576</f>
        <v>-1</v>
      </c>
      <c r="E576" s="174"/>
    </row>
    <row r="577" spans="1:5" s="154" customFormat="1" ht="15" customHeight="1">
      <c r="A577" s="252" t="s">
        <v>506</v>
      </c>
      <c r="B577" s="253">
        <v>92</v>
      </c>
      <c r="C577" s="253">
        <f>SUM(C578:C583)</f>
        <v>151</v>
      </c>
      <c r="D577" s="168">
        <f t="shared" si="39"/>
        <v>0.6413043478260869</v>
      </c>
      <c r="E577" s="174"/>
    </row>
    <row r="578" spans="1:5" s="154" customFormat="1" ht="15" customHeight="1">
      <c r="A578" s="252" t="s">
        <v>507</v>
      </c>
      <c r="B578" s="253">
        <v>92</v>
      </c>
      <c r="C578" s="253">
        <v>151</v>
      </c>
      <c r="D578" s="168">
        <f t="shared" si="39"/>
        <v>0.6413043478260869</v>
      </c>
      <c r="E578" s="174"/>
    </row>
    <row r="579" spans="1:5" s="154" customFormat="1" ht="15" customHeight="1">
      <c r="A579" s="252" t="s">
        <v>508</v>
      </c>
      <c r="B579" s="253">
        <v>0</v>
      </c>
      <c r="C579" s="253"/>
      <c r="D579" s="168"/>
      <c r="E579" s="174"/>
    </row>
    <row r="580" spans="1:5" s="154" customFormat="1" ht="15" customHeight="1">
      <c r="A580" s="252" t="s">
        <v>509</v>
      </c>
      <c r="B580" s="253">
        <v>0</v>
      </c>
      <c r="C580" s="253"/>
      <c r="D580" s="168"/>
      <c r="E580" s="174"/>
    </row>
    <row r="581" spans="1:5" s="154" customFormat="1" ht="15" customHeight="1">
      <c r="A581" s="252" t="s">
        <v>510</v>
      </c>
      <c r="B581" s="253">
        <v>0</v>
      </c>
      <c r="C581" s="253"/>
      <c r="D581" s="168"/>
      <c r="E581" s="174"/>
    </row>
    <row r="582" spans="1:5" s="154" customFormat="1" ht="15" customHeight="1">
      <c r="A582" s="252" t="s">
        <v>511</v>
      </c>
      <c r="B582" s="253">
        <v>0</v>
      </c>
      <c r="C582" s="253"/>
      <c r="D582" s="168"/>
      <c r="E582" s="174"/>
    </row>
    <row r="583" spans="1:5" s="240" customFormat="1" ht="15" customHeight="1">
      <c r="A583" s="252" t="s">
        <v>512</v>
      </c>
      <c r="B583" s="253">
        <v>0</v>
      </c>
      <c r="C583" s="253"/>
      <c r="D583" s="168"/>
      <c r="E583" s="256"/>
    </row>
    <row r="584" spans="1:5" s="154" customFormat="1" ht="15" customHeight="1">
      <c r="A584" s="252" t="s">
        <v>513</v>
      </c>
      <c r="B584" s="253">
        <v>6</v>
      </c>
      <c r="C584" s="253">
        <f>SUM(C585:C591)</f>
        <v>216</v>
      </c>
      <c r="D584" s="168">
        <f aca="true" t="shared" si="40" ref="D582:D645">(C584-B584)/B584</f>
        <v>35</v>
      </c>
      <c r="E584" s="174"/>
    </row>
    <row r="585" spans="1:5" s="154" customFormat="1" ht="15" customHeight="1">
      <c r="A585" s="252" t="s">
        <v>514</v>
      </c>
      <c r="B585" s="253">
        <v>0</v>
      </c>
      <c r="C585" s="253">
        <v>4</v>
      </c>
      <c r="D585" s="168"/>
      <c r="E585" s="174"/>
    </row>
    <row r="586" spans="1:5" s="154" customFormat="1" ht="15" customHeight="1">
      <c r="A586" s="252" t="s">
        <v>515</v>
      </c>
      <c r="B586" s="253">
        <v>5</v>
      </c>
      <c r="C586" s="253">
        <v>5</v>
      </c>
      <c r="D586" s="168">
        <f t="shared" si="40"/>
        <v>0</v>
      </c>
      <c r="E586" s="174"/>
    </row>
    <row r="587" spans="1:5" s="154" customFormat="1" ht="15" customHeight="1">
      <c r="A587" s="252" t="s">
        <v>516</v>
      </c>
      <c r="B587" s="253">
        <v>0</v>
      </c>
      <c r="C587" s="253"/>
      <c r="D587" s="168"/>
      <c r="E587" s="174"/>
    </row>
    <row r="588" spans="1:5" s="154" customFormat="1" ht="15" customHeight="1">
      <c r="A588" s="252" t="s">
        <v>517</v>
      </c>
      <c r="B588" s="253">
        <v>0</v>
      </c>
      <c r="C588" s="253">
        <v>15</v>
      </c>
      <c r="D588" s="168"/>
      <c r="E588" s="174"/>
    </row>
    <row r="589" spans="1:5" s="154" customFormat="1" ht="15" customHeight="1">
      <c r="A589" s="252" t="s">
        <v>518</v>
      </c>
      <c r="B589" s="253">
        <v>0</v>
      </c>
      <c r="C589" s="253">
        <v>192</v>
      </c>
      <c r="D589" s="168"/>
      <c r="E589" s="174"/>
    </row>
    <row r="590" spans="1:5" s="154" customFormat="1" ht="15" customHeight="1">
      <c r="A590" s="252" t="s">
        <v>519</v>
      </c>
      <c r="B590" s="253"/>
      <c r="C590" s="253"/>
      <c r="D590" s="168"/>
      <c r="E590" s="174"/>
    </row>
    <row r="591" spans="1:5" s="154" customFormat="1" ht="15" customHeight="1">
      <c r="A591" s="252" t="s">
        <v>520</v>
      </c>
      <c r="B591" s="253">
        <v>0</v>
      </c>
      <c r="C591" s="253"/>
      <c r="D591" s="168"/>
      <c r="E591" s="174"/>
    </row>
    <row r="592" spans="1:5" s="154" customFormat="1" ht="15" customHeight="1">
      <c r="A592" s="252" t="s">
        <v>521</v>
      </c>
      <c r="B592" s="253">
        <v>214</v>
      </c>
      <c r="C592" s="253">
        <f>SUM(C593:C600)</f>
        <v>564</v>
      </c>
      <c r="D592" s="168">
        <f t="shared" si="40"/>
        <v>1.6355140186915889</v>
      </c>
      <c r="E592" s="174"/>
    </row>
    <row r="593" spans="1:5" s="154" customFormat="1" ht="15" customHeight="1">
      <c r="A593" s="252" t="s">
        <v>100</v>
      </c>
      <c r="B593" s="253">
        <v>84</v>
      </c>
      <c r="C593" s="253">
        <v>106</v>
      </c>
      <c r="D593" s="168">
        <f t="shared" si="40"/>
        <v>0.2619047619047619</v>
      </c>
      <c r="E593" s="174"/>
    </row>
    <row r="594" spans="1:5" s="154" customFormat="1" ht="15" customHeight="1">
      <c r="A594" s="252" t="s">
        <v>101</v>
      </c>
      <c r="B594" s="253">
        <v>7</v>
      </c>
      <c r="C594" s="253">
        <v>7</v>
      </c>
      <c r="D594" s="168">
        <f t="shared" si="40"/>
        <v>0</v>
      </c>
      <c r="E594" s="174"/>
    </row>
    <row r="595" spans="1:5" s="154" customFormat="1" ht="15" customHeight="1">
      <c r="A595" s="252" t="s">
        <v>102</v>
      </c>
      <c r="B595" s="253">
        <v>0</v>
      </c>
      <c r="C595" s="253"/>
      <c r="D595" s="168"/>
      <c r="E595" s="174"/>
    </row>
    <row r="596" spans="1:5" s="154" customFormat="1" ht="15" customHeight="1">
      <c r="A596" s="252" t="s">
        <v>522</v>
      </c>
      <c r="B596" s="253">
        <v>30</v>
      </c>
      <c r="C596" s="253">
        <v>31</v>
      </c>
      <c r="D596" s="168">
        <f t="shared" si="40"/>
        <v>0.03333333333333333</v>
      </c>
      <c r="E596" s="174"/>
    </row>
    <row r="597" spans="1:5" s="154" customFormat="1" ht="15" customHeight="1">
      <c r="A597" s="252" t="s">
        <v>523</v>
      </c>
      <c r="B597" s="253">
        <v>5</v>
      </c>
      <c r="C597" s="253">
        <v>25</v>
      </c>
      <c r="D597" s="168">
        <f t="shared" si="40"/>
        <v>4</v>
      </c>
      <c r="E597" s="174"/>
    </row>
    <row r="598" spans="1:5" s="154" customFormat="1" ht="15" customHeight="1">
      <c r="A598" s="252" t="s">
        <v>524</v>
      </c>
      <c r="B598" s="253">
        <v>0</v>
      </c>
      <c r="C598" s="253"/>
      <c r="D598" s="168"/>
      <c r="E598" s="174"/>
    </row>
    <row r="599" spans="1:5" s="154" customFormat="1" ht="15" customHeight="1">
      <c r="A599" s="252" t="s">
        <v>525</v>
      </c>
      <c r="B599" s="253">
        <v>0</v>
      </c>
      <c r="C599" s="253">
        <v>193</v>
      </c>
      <c r="D599" s="168"/>
      <c r="E599" s="174"/>
    </row>
    <row r="600" spans="1:5" s="154" customFormat="1" ht="15" customHeight="1">
      <c r="A600" s="252" t="s">
        <v>526</v>
      </c>
      <c r="B600" s="253">
        <v>88</v>
      </c>
      <c r="C600" s="253">
        <v>202</v>
      </c>
      <c r="D600" s="168">
        <f t="shared" si="40"/>
        <v>1.2954545454545454</v>
      </c>
      <c r="E600" s="174"/>
    </row>
    <row r="601" spans="1:5" s="154" customFormat="1" ht="15" customHeight="1">
      <c r="A601" s="252" t="s">
        <v>527</v>
      </c>
      <c r="B601" s="253">
        <v>42</v>
      </c>
      <c r="C601" s="253">
        <f>SUM(C602:C605)</f>
        <v>61</v>
      </c>
      <c r="D601" s="168">
        <f t="shared" si="40"/>
        <v>0.4523809523809524</v>
      </c>
      <c r="E601" s="174"/>
    </row>
    <row r="602" spans="1:5" s="154" customFormat="1" ht="15" customHeight="1">
      <c r="A602" s="252" t="s">
        <v>100</v>
      </c>
      <c r="B602" s="253">
        <v>31</v>
      </c>
      <c r="C602" s="253">
        <v>51</v>
      </c>
      <c r="D602" s="168">
        <f t="shared" si="40"/>
        <v>0.6451612903225806</v>
      </c>
      <c r="E602" s="174"/>
    </row>
    <row r="603" spans="1:5" s="154" customFormat="1" ht="15" customHeight="1">
      <c r="A603" s="252" t="s">
        <v>101</v>
      </c>
      <c r="B603" s="253">
        <v>1</v>
      </c>
      <c r="C603" s="253"/>
      <c r="D603" s="168">
        <f t="shared" si="40"/>
        <v>-1</v>
      </c>
      <c r="E603" s="174"/>
    </row>
    <row r="604" spans="1:5" s="154" customFormat="1" ht="15" customHeight="1">
      <c r="A604" s="252" t="s">
        <v>102</v>
      </c>
      <c r="B604" s="253">
        <v>0</v>
      </c>
      <c r="C604" s="253"/>
      <c r="D604" s="168"/>
      <c r="E604" s="174"/>
    </row>
    <row r="605" spans="1:5" s="154" customFormat="1" ht="15" customHeight="1">
      <c r="A605" s="252" t="s">
        <v>528</v>
      </c>
      <c r="B605" s="253">
        <v>10</v>
      </c>
      <c r="C605" s="253">
        <v>10</v>
      </c>
      <c r="D605" s="168">
        <f t="shared" si="40"/>
        <v>0</v>
      </c>
      <c r="E605" s="174"/>
    </row>
    <row r="606" spans="1:5" s="154" customFormat="1" ht="15" customHeight="1">
      <c r="A606" s="252" t="s">
        <v>529</v>
      </c>
      <c r="B606" s="253">
        <v>4373</v>
      </c>
      <c r="C606" s="253">
        <f>SUM(C607:C608)</f>
        <v>3899</v>
      </c>
      <c r="D606" s="168">
        <f t="shared" si="40"/>
        <v>-0.10839240795792363</v>
      </c>
      <c r="E606" s="174"/>
    </row>
    <row r="607" spans="1:5" s="154" customFormat="1" ht="15" customHeight="1">
      <c r="A607" s="252" t="s">
        <v>530</v>
      </c>
      <c r="B607" s="253">
        <v>0</v>
      </c>
      <c r="C607" s="253"/>
      <c r="D607" s="168"/>
      <c r="E607" s="174"/>
    </row>
    <row r="608" spans="1:5" s="154" customFormat="1" ht="15" customHeight="1">
      <c r="A608" s="252" t="s">
        <v>531</v>
      </c>
      <c r="B608" s="253">
        <v>4373</v>
      </c>
      <c r="C608" s="253">
        <v>3899</v>
      </c>
      <c r="D608" s="168">
        <f t="shared" si="40"/>
        <v>-0.10839240795792363</v>
      </c>
      <c r="E608" s="174"/>
    </row>
    <row r="609" spans="1:5" s="154" customFormat="1" ht="15" customHeight="1">
      <c r="A609" s="252" t="s">
        <v>532</v>
      </c>
      <c r="B609" s="253">
        <v>5</v>
      </c>
      <c r="C609" s="253">
        <f>SUM(C610:C611)</f>
        <v>155</v>
      </c>
      <c r="D609" s="168">
        <f t="shared" si="40"/>
        <v>30</v>
      </c>
      <c r="E609" s="174"/>
    </row>
    <row r="610" spans="1:5" s="154" customFormat="1" ht="15" customHeight="1">
      <c r="A610" s="252" t="s">
        <v>533</v>
      </c>
      <c r="B610" s="253">
        <v>0</v>
      </c>
      <c r="C610" s="253">
        <v>100</v>
      </c>
      <c r="D610" s="168"/>
      <c r="E610" s="174"/>
    </row>
    <row r="611" spans="1:5" s="154" customFormat="1" ht="15" customHeight="1">
      <c r="A611" s="252" t="s">
        <v>534</v>
      </c>
      <c r="B611" s="253">
        <v>5</v>
      </c>
      <c r="C611" s="253">
        <v>55</v>
      </c>
      <c r="D611" s="168">
        <f t="shared" si="40"/>
        <v>10</v>
      </c>
      <c r="E611" s="174"/>
    </row>
    <row r="612" spans="1:5" s="154" customFormat="1" ht="15" customHeight="1">
      <c r="A612" s="252" t="s">
        <v>535</v>
      </c>
      <c r="B612" s="253">
        <v>0</v>
      </c>
      <c r="C612" s="253">
        <f>SUM(C613:C614)</f>
        <v>450</v>
      </c>
      <c r="D612" s="168"/>
      <c r="E612" s="174"/>
    </row>
    <row r="613" spans="1:5" s="154" customFormat="1" ht="15" customHeight="1">
      <c r="A613" s="252" t="s">
        <v>536</v>
      </c>
      <c r="B613" s="253">
        <v>0</v>
      </c>
      <c r="C613" s="253"/>
      <c r="D613" s="168"/>
      <c r="E613" s="174"/>
    </row>
    <row r="614" spans="1:5" s="154" customFormat="1" ht="15" customHeight="1">
      <c r="A614" s="252" t="s">
        <v>537</v>
      </c>
      <c r="B614" s="253">
        <v>0</v>
      </c>
      <c r="C614" s="253">
        <v>450</v>
      </c>
      <c r="D614" s="168"/>
      <c r="E614" s="174"/>
    </row>
    <row r="615" spans="1:5" s="154" customFormat="1" ht="15" customHeight="1">
      <c r="A615" s="252" t="s">
        <v>538</v>
      </c>
      <c r="B615" s="253">
        <v>0</v>
      </c>
      <c r="C615" s="253"/>
      <c r="D615" s="168"/>
      <c r="E615" s="174"/>
    </row>
    <row r="616" spans="1:5" s="154" customFormat="1" ht="15" customHeight="1">
      <c r="A616" s="252" t="s">
        <v>539</v>
      </c>
      <c r="B616" s="253">
        <v>0</v>
      </c>
      <c r="C616" s="253"/>
      <c r="D616" s="168"/>
      <c r="E616" s="174"/>
    </row>
    <row r="617" spans="1:5" s="154" customFormat="1" ht="15" customHeight="1">
      <c r="A617" s="252" t="s">
        <v>540</v>
      </c>
      <c r="B617" s="253">
        <v>0</v>
      </c>
      <c r="C617" s="253"/>
      <c r="D617" s="168"/>
      <c r="E617" s="174"/>
    </row>
    <row r="618" spans="1:5" s="154" customFormat="1" ht="15" customHeight="1">
      <c r="A618" s="252" t="s">
        <v>541</v>
      </c>
      <c r="B618" s="253">
        <v>135</v>
      </c>
      <c r="C618" s="253">
        <f>SUM(C619:C620)</f>
        <v>3</v>
      </c>
      <c r="D618" s="168">
        <f t="shared" si="40"/>
        <v>-0.9777777777777777</v>
      </c>
      <c r="E618" s="174"/>
    </row>
    <row r="619" spans="1:5" s="154" customFormat="1" ht="15" customHeight="1">
      <c r="A619" s="252" t="s">
        <v>542</v>
      </c>
      <c r="B619" s="253">
        <v>0</v>
      </c>
      <c r="C619" s="253"/>
      <c r="D619" s="168"/>
      <c r="E619" s="174"/>
    </row>
    <row r="620" spans="1:5" s="154" customFormat="1" ht="15" customHeight="1">
      <c r="A620" s="252" t="s">
        <v>543</v>
      </c>
      <c r="B620" s="253">
        <v>135</v>
      </c>
      <c r="C620" s="253">
        <v>3</v>
      </c>
      <c r="D620" s="168">
        <f t="shared" si="40"/>
        <v>-0.9777777777777777</v>
      </c>
      <c r="E620" s="174"/>
    </row>
    <row r="621" spans="1:5" s="154" customFormat="1" ht="15" customHeight="1">
      <c r="A621" s="252" t="s">
        <v>544</v>
      </c>
      <c r="B621" s="253">
        <v>4553</v>
      </c>
      <c r="C621" s="253">
        <f>SUM(C622:C624)</f>
        <v>4758</v>
      </c>
      <c r="D621" s="168">
        <f t="shared" si="40"/>
        <v>0.04502525807160114</v>
      </c>
      <c r="E621" s="174"/>
    </row>
    <row r="622" spans="1:5" s="154" customFormat="1" ht="15" customHeight="1">
      <c r="A622" s="252" t="s">
        <v>545</v>
      </c>
      <c r="B622" s="253">
        <v>0</v>
      </c>
      <c r="C622" s="253"/>
      <c r="D622" s="168"/>
      <c r="E622" s="174"/>
    </row>
    <row r="623" spans="1:5" s="154" customFormat="1" ht="15" customHeight="1">
      <c r="A623" s="252" t="s">
        <v>546</v>
      </c>
      <c r="B623" s="253">
        <v>4553</v>
      </c>
      <c r="C623" s="253">
        <v>4758</v>
      </c>
      <c r="D623" s="168">
        <f t="shared" si="40"/>
        <v>0.04502525807160114</v>
      </c>
      <c r="E623" s="174"/>
    </row>
    <row r="624" spans="1:5" s="154" customFormat="1" ht="15" customHeight="1">
      <c r="A624" s="252" t="s">
        <v>547</v>
      </c>
      <c r="B624" s="253">
        <v>0</v>
      </c>
      <c r="C624" s="253"/>
      <c r="D624" s="168"/>
      <c r="E624" s="174"/>
    </row>
    <row r="625" spans="1:5" s="154" customFormat="1" ht="15" customHeight="1">
      <c r="A625" s="252" t="s">
        <v>548</v>
      </c>
      <c r="B625" s="253">
        <v>295</v>
      </c>
      <c r="C625" s="253">
        <f>SUM(C626:C629)</f>
        <v>0</v>
      </c>
      <c r="D625" s="168">
        <f t="shared" si="40"/>
        <v>-1</v>
      </c>
      <c r="E625" s="174"/>
    </row>
    <row r="626" spans="1:5" s="154" customFormat="1" ht="15" customHeight="1">
      <c r="A626" s="252" t="s">
        <v>549</v>
      </c>
      <c r="B626" s="253">
        <v>135</v>
      </c>
      <c r="C626" s="253"/>
      <c r="D626" s="168">
        <f t="shared" si="40"/>
        <v>-1</v>
      </c>
      <c r="E626" s="174"/>
    </row>
    <row r="627" spans="1:5" s="154" customFormat="1" ht="15" customHeight="1">
      <c r="A627" s="252" t="s">
        <v>550</v>
      </c>
      <c r="B627" s="253">
        <v>160</v>
      </c>
      <c r="C627" s="253"/>
      <c r="D627" s="168">
        <f t="shared" si="40"/>
        <v>-1</v>
      </c>
      <c r="E627" s="174"/>
    </row>
    <row r="628" spans="1:5" s="154" customFormat="1" ht="15" customHeight="1">
      <c r="A628" s="252" t="s">
        <v>551</v>
      </c>
      <c r="B628" s="253">
        <v>0</v>
      </c>
      <c r="C628" s="253"/>
      <c r="D628" s="168"/>
      <c r="E628" s="174"/>
    </row>
    <row r="629" spans="1:5" s="154" customFormat="1" ht="15" customHeight="1">
      <c r="A629" s="252" t="s">
        <v>552</v>
      </c>
      <c r="B629" s="253">
        <v>0</v>
      </c>
      <c r="C629" s="253"/>
      <c r="D629" s="168"/>
      <c r="E629" s="174"/>
    </row>
    <row r="630" spans="1:5" s="154" customFormat="1" ht="15" customHeight="1">
      <c r="A630" s="252" t="s">
        <v>553</v>
      </c>
      <c r="B630" s="253">
        <v>63</v>
      </c>
      <c r="C630" s="253">
        <f>SUM(C631:C637)</f>
        <v>211</v>
      </c>
      <c r="D630" s="168">
        <f t="shared" si="40"/>
        <v>2.3492063492063493</v>
      </c>
      <c r="E630" s="174"/>
    </row>
    <row r="631" spans="1:5" s="154" customFormat="1" ht="15" customHeight="1">
      <c r="A631" s="252" t="s">
        <v>100</v>
      </c>
      <c r="B631" s="253">
        <v>63</v>
      </c>
      <c r="C631" s="253">
        <v>111</v>
      </c>
      <c r="D631" s="168">
        <f t="shared" si="40"/>
        <v>0.7619047619047619</v>
      </c>
      <c r="E631" s="174"/>
    </row>
    <row r="632" spans="1:5" s="154" customFormat="1" ht="15" customHeight="1">
      <c r="A632" s="252" t="s">
        <v>101</v>
      </c>
      <c r="B632" s="253">
        <v>0</v>
      </c>
      <c r="C632" s="253"/>
      <c r="D632" s="168"/>
      <c r="E632" s="174"/>
    </row>
    <row r="633" spans="1:5" s="154" customFormat="1" ht="15" customHeight="1">
      <c r="A633" s="252" t="s">
        <v>102</v>
      </c>
      <c r="B633" s="253">
        <v>0</v>
      </c>
      <c r="C633" s="253"/>
      <c r="D633" s="168"/>
      <c r="E633" s="174"/>
    </row>
    <row r="634" spans="1:5" s="154" customFormat="1" ht="15" customHeight="1">
      <c r="A634" s="252" t="s">
        <v>554</v>
      </c>
      <c r="B634" s="253">
        <v>0</v>
      </c>
      <c r="C634" s="253"/>
      <c r="D634" s="168"/>
      <c r="E634" s="174"/>
    </row>
    <row r="635" spans="1:5" s="154" customFormat="1" ht="15" customHeight="1">
      <c r="A635" s="252" t="s">
        <v>555</v>
      </c>
      <c r="B635" s="253">
        <v>0</v>
      </c>
      <c r="C635" s="253"/>
      <c r="D635" s="168"/>
      <c r="E635" s="174"/>
    </row>
    <row r="636" spans="1:5" s="154" customFormat="1" ht="15" customHeight="1">
      <c r="A636" s="252" t="s">
        <v>109</v>
      </c>
      <c r="B636" s="253">
        <v>0</v>
      </c>
      <c r="C636" s="253"/>
      <c r="D636" s="168"/>
      <c r="E636" s="174"/>
    </row>
    <row r="637" spans="1:5" s="154" customFormat="1" ht="15" customHeight="1">
      <c r="A637" s="252" t="s">
        <v>556</v>
      </c>
      <c r="B637" s="253">
        <v>0</v>
      </c>
      <c r="C637" s="253">
        <v>100</v>
      </c>
      <c r="D637" s="168"/>
      <c r="E637" s="174"/>
    </row>
    <row r="638" spans="1:5" s="154" customFormat="1" ht="15" customHeight="1">
      <c r="A638" s="252" t="s">
        <v>557</v>
      </c>
      <c r="B638" s="253">
        <v>11</v>
      </c>
      <c r="C638" s="253">
        <f>C639</f>
        <v>183</v>
      </c>
      <c r="D638" s="168">
        <f t="shared" si="40"/>
        <v>15.636363636363637</v>
      </c>
      <c r="E638" s="174"/>
    </row>
    <row r="639" spans="1:5" s="154" customFormat="1" ht="15" customHeight="1">
      <c r="A639" s="252" t="s">
        <v>558</v>
      </c>
      <c r="B639" s="253">
        <v>11</v>
      </c>
      <c r="C639" s="253">
        <v>183</v>
      </c>
      <c r="D639" s="168">
        <f t="shared" si="40"/>
        <v>15.636363636363637</v>
      </c>
      <c r="E639" s="174"/>
    </row>
    <row r="640" spans="1:5" s="154" customFormat="1" ht="15" customHeight="1">
      <c r="A640" s="252" t="s">
        <v>559</v>
      </c>
      <c r="B640" s="253">
        <v>16563</v>
      </c>
      <c r="C640" s="253">
        <f>C641+C646+C659+C663+C675+C678+C682+C687+C691+C695+C698+C707+C709</f>
        <v>14154</v>
      </c>
      <c r="D640" s="168">
        <f t="shared" si="40"/>
        <v>-0.14544466582140916</v>
      </c>
      <c r="E640" s="174"/>
    </row>
    <row r="641" spans="1:5" s="154" customFormat="1" ht="15" customHeight="1">
      <c r="A641" s="252" t="s">
        <v>560</v>
      </c>
      <c r="B641" s="253">
        <v>1699</v>
      </c>
      <c r="C641" s="253">
        <f>SUM(C642:C645)</f>
        <v>953</v>
      </c>
      <c r="D641" s="168">
        <f t="shared" si="40"/>
        <v>-0.4390818128310771</v>
      </c>
      <c r="E641" s="174"/>
    </row>
    <row r="642" spans="1:5" s="154" customFormat="1" ht="15" customHeight="1">
      <c r="A642" s="252" t="s">
        <v>100</v>
      </c>
      <c r="B642" s="253">
        <v>1557</v>
      </c>
      <c r="C642" s="253">
        <v>659</v>
      </c>
      <c r="D642" s="168">
        <f t="shared" si="40"/>
        <v>-0.5767501605651895</v>
      </c>
      <c r="E642" s="174"/>
    </row>
    <row r="643" spans="1:5" s="154" customFormat="1" ht="15" customHeight="1">
      <c r="A643" s="252" t="s">
        <v>101</v>
      </c>
      <c r="B643" s="253">
        <v>106</v>
      </c>
      <c r="C643" s="253"/>
      <c r="D643" s="168">
        <f t="shared" si="40"/>
        <v>-1</v>
      </c>
      <c r="E643" s="174"/>
    </row>
    <row r="644" spans="1:5" s="154" customFormat="1" ht="15" customHeight="1">
      <c r="A644" s="252" t="s">
        <v>102</v>
      </c>
      <c r="B644" s="253">
        <v>0</v>
      </c>
      <c r="C644" s="253"/>
      <c r="D644" s="168"/>
      <c r="E644" s="174"/>
    </row>
    <row r="645" spans="1:5" s="154" customFormat="1" ht="15" customHeight="1">
      <c r="A645" s="252" t="s">
        <v>561</v>
      </c>
      <c r="B645" s="253">
        <v>36</v>
      </c>
      <c r="C645" s="253">
        <v>294</v>
      </c>
      <c r="D645" s="168">
        <f t="shared" si="40"/>
        <v>7.166666666666667</v>
      </c>
      <c r="E645" s="174"/>
    </row>
    <row r="646" spans="1:5" s="154" customFormat="1" ht="15" customHeight="1">
      <c r="A646" s="252" t="s">
        <v>562</v>
      </c>
      <c r="B646" s="253">
        <v>458</v>
      </c>
      <c r="C646" s="253">
        <f>SUM(C647:C658)</f>
        <v>507</v>
      </c>
      <c r="D646" s="168">
        <f aca="true" t="shared" si="41" ref="D646:D713">(C646-B646)/B646</f>
        <v>0.10698689956331878</v>
      </c>
      <c r="E646" s="174"/>
    </row>
    <row r="647" spans="1:5" s="154" customFormat="1" ht="15" customHeight="1">
      <c r="A647" s="252" t="s">
        <v>563</v>
      </c>
      <c r="B647" s="253">
        <v>338</v>
      </c>
      <c r="C647" s="253">
        <v>323</v>
      </c>
      <c r="D647" s="168">
        <f t="shared" si="41"/>
        <v>-0.04437869822485207</v>
      </c>
      <c r="E647" s="174"/>
    </row>
    <row r="648" spans="1:5" s="154" customFormat="1" ht="15" customHeight="1">
      <c r="A648" s="252" t="s">
        <v>564</v>
      </c>
      <c r="B648" s="253">
        <v>120</v>
      </c>
      <c r="C648" s="253">
        <v>181</v>
      </c>
      <c r="D648" s="168">
        <f t="shared" si="41"/>
        <v>0.5083333333333333</v>
      </c>
      <c r="E648" s="174"/>
    </row>
    <row r="649" spans="1:5" s="154" customFormat="1" ht="15" customHeight="1">
      <c r="A649" s="252" t="s">
        <v>565</v>
      </c>
      <c r="B649" s="253">
        <v>0</v>
      </c>
      <c r="C649" s="253"/>
      <c r="D649" s="168"/>
      <c r="E649" s="174"/>
    </row>
    <row r="650" spans="1:5" s="154" customFormat="1" ht="15" customHeight="1">
      <c r="A650" s="252" t="s">
        <v>566</v>
      </c>
      <c r="B650" s="253">
        <v>0</v>
      </c>
      <c r="C650" s="253"/>
      <c r="D650" s="168"/>
      <c r="E650" s="174"/>
    </row>
    <row r="651" spans="1:5" s="154" customFormat="1" ht="15" customHeight="1">
      <c r="A651" s="252" t="s">
        <v>567</v>
      </c>
      <c r="B651" s="253">
        <v>0</v>
      </c>
      <c r="C651" s="253"/>
      <c r="D651" s="168"/>
      <c r="E651" s="174"/>
    </row>
    <row r="652" spans="1:5" s="154" customFormat="1" ht="15" customHeight="1">
      <c r="A652" s="252" t="s">
        <v>568</v>
      </c>
      <c r="B652" s="253">
        <v>0</v>
      </c>
      <c r="C652" s="253"/>
      <c r="D652" s="168"/>
      <c r="E652" s="174"/>
    </row>
    <row r="653" spans="1:5" s="154" customFormat="1" ht="15" customHeight="1">
      <c r="A653" s="252" t="s">
        <v>569</v>
      </c>
      <c r="B653" s="253">
        <v>0</v>
      </c>
      <c r="C653" s="253"/>
      <c r="D653" s="168"/>
      <c r="E653" s="174"/>
    </row>
    <row r="654" spans="1:5" s="154" customFormat="1" ht="15" customHeight="1">
      <c r="A654" s="252" t="s">
        <v>570</v>
      </c>
      <c r="B654" s="253">
        <v>0</v>
      </c>
      <c r="C654" s="253"/>
      <c r="D654" s="168"/>
      <c r="E654" s="174"/>
    </row>
    <row r="655" spans="1:5" s="154" customFormat="1" ht="15" customHeight="1">
      <c r="A655" s="252" t="s">
        <v>571</v>
      </c>
      <c r="B655" s="253">
        <v>0</v>
      </c>
      <c r="C655" s="253"/>
      <c r="D655" s="168"/>
      <c r="E655" s="174"/>
    </row>
    <row r="656" spans="1:5" s="154" customFormat="1" ht="15" customHeight="1">
      <c r="A656" s="252" t="s">
        <v>572</v>
      </c>
      <c r="B656" s="253">
        <v>0</v>
      </c>
      <c r="C656" s="253"/>
      <c r="D656" s="168"/>
      <c r="E656" s="174"/>
    </row>
    <row r="657" spans="1:5" s="154" customFormat="1" ht="15" customHeight="1">
      <c r="A657" s="252" t="s">
        <v>573</v>
      </c>
      <c r="B657" s="253">
        <v>0</v>
      </c>
      <c r="C657" s="253"/>
      <c r="D657" s="168"/>
      <c r="E657" s="174"/>
    </row>
    <row r="658" spans="1:5" s="154" customFormat="1" ht="15" customHeight="1">
      <c r="A658" s="252" t="s">
        <v>574</v>
      </c>
      <c r="B658" s="253">
        <v>0</v>
      </c>
      <c r="C658" s="253">
        <v>3</v>
      </c>
      <c r="D658" s="168"/>
      <c r="E658" s="174"/>
    </row>
    <row r="659" spans="1:5" s="154" customFormat="1" ht="15" customHeight="1">
      <c r="A659" s="252" t="s">
        <v>575</v>
      </c>
      <c r="B659" s="253">
        <v>4142</v>
      </c>
      <c r="C659" s="253">
        <f>SUM(C660:C662)</f>
        <v>3629</v>
      </c>
      <c r="D659" s="168">
        <f t="shared" si="41"/>
        <v>-0.12385321100917432</v>
      </c>
      <c r="E659" s="174"/>
    </row>
    <row r="660" spans="1:5" s="154" customFormat="1" ht="15" customHeight="1">
      <c r="A660" s="252" t="s">
        <v>576</v>
      </c>
      <c r="B660" s="253">
        <v>165</v>
      </c>
      <c r="C660" s="253">
        <v>273</v>
      </c>
      <c r="D660" s="168">
        <f t="shared" si="41"/>
        <v>0.6545454545454545</v>
      </c>
      <c r="E660" s="174"/>
    </row>
    <row r="661" spans="1:5" s="154" customFormat="1" ht="15" customHeight="1">
      <c r="A661" s="252" t="s">
        <v>577</v>
      </c>
      <c r="B661" s="253">
        <v>3616</v>
      </c>
      <c r="C661" s="253">
        <v>2884</v>
      </c>
      <c r="D661" s="168">
        <f t="shared" si="41"/>
        <v>-0.20243362831858408</v>
      </c>
      <c r="E661" s="174"/>
    </row>
    <row r="662" spans="1:5" s="154" customFormat="1" ht="15" customHeight="1">
      <c r="A662" s="252" t="s">
        <v>578</v>
      </c>
      <c r="B662" s="253">
        <v>361</v>
      </c>
      <c r="C662" s="253">
        <v>472</v>
      </c>
      <c r="D662" s="168">
        <f t="shared" si="41"/>
        <v>0.3074792243767313</v>
      </c>
      <c r="E662" s="174"/>
    </row>
    <row r="663" spans="1:5" s="154" customFormat="1" ht="15" customHeight="1">
      <c r="A663" s="252" t="s">
        <v>579</v>
      </c>
      <c r="B663" s="253">
        <v>4339</v>
      </c>
      <c r="C663" s="253">
        <f>SUM(C664:C674)</f>
        <v>3425</v>
      </c>
      <c r="D663" s="168">
        <f t="shared" si="41"/>
        <v>-0.21064761465775525</v>
      </c>
      <c r="E663" s="174"/>
    </row>
    <row r="664" spans="1:5" s="154" customFormat="1" ht="15" customHeight="1">
      <c r="A664" s="252" t="s">
        <v>580</v>
      </c>
      <c r="B664" s="253">
        <v>287</v>
      </c>
      <c r="C664" s="253">
        <v>385</v>
      </c>
      <c r="D664" s="168">
        <f t="shared" si="41"/>
        <v>0.34146341463414637</v>
      </c>
      <c r="E664" s="174"/>
    </row>
    <row r="665" spans="1:5" s="154" customFormat="1" ht="15" customHeight="1">
      <c r="A665" s="252" t="s">
        <v>581</v>
      </c>
      <c r="B665" s="253">
        <v>0</v>
      </c>
      <c r="C665" s="253"/>
      <c r="D665" s="168"/>
      <c r="E665" s="174"/>
    </row>
    <row r="666" spans="1:5" s="154" customFormat="1" ht="15" customHeight="1">
      <c r="A666" s="252" t="s">
        <v>582</v>
      </c>
      <c r="B666" s="253">
        <v>405</v>
      </c>
      <c r="C666" s="253">
        <v>459</v>
      </c>
      <c r="D666" s="168">
        <f t="shared" si="41"/>
        <v>0.13333333333333333</v>
      </c>
      <c r="E666" s="174"/>
    </row>
    <row r="667" spans="1:5" s="154" customFormat="1" ht="15" customHeight="1">
      <c r="A667" s="252" t="s">
        <v>583</v>
      </c>
      <c r="B667" s="253">
        <v>0</v>
      </c>
      <c r="C667" s="253"/>
      <c r="D667" s="168"/>
      <c r="E667" s="174"/>
    </row>
    <row r="668" spans="1:5" s="154" customFormat="1" ht="15" customHeight="1">
      <c r="A668" s="252" t="s">
        <v>584</v>
      </c>
      <c r="B668" s="253">
        <v>0</v>
      </c>
      <c r="C668" s="253"/>
      <c r="D668" s="168"/>
      <c r="E668" s="174"/>
    </row>
    <row r="669" spans="1:5" s="154" customFormat="1" ht="15" customHeight="1">
      <c r="A669" s="252" t="s">
        <v>585</v>
      </c>
      <c r="B669" s="253">
        <v>0</v>
      </c>
      <c r="C669" s="253"/>
      <c r="D669" s="168"/>
      <c r="E669" s="174"/>
    </row>
    <row r="670" spans="1:5" s="154" customFormat="1" ht="15" customHeight="1">
      <c r="A670" s="252" t="s">
        <v>586</v>
      </c>
      <c r="B670" s="253">
        <v>0</v>
      </c>
      <c r="C670" s="253"/>
      <c r="D670" s="168"/>
      <c r="E670" s="174"/>
    </row>
    <row r="671" spans="1:5" s="154" customFormat="1" ht="15" customHeight="1">
      <c r="A671" s="252" t="s">
        <v>587</v>
      </c>
      <c r="B671" s="253">
        <v>1486</v>
      </c>
      <c r="C671" s="253">
        <v>1351</v>
      </c>
      <c r="D671" s="168">
        <f t="shared" si="41"/>
        <v>-0.0908479138627187</v>
      </c>
      <c r="E671" s="174"/>
    </row>
    <row r="672" spans="1:5" s="154" customFormat="1" ht="15" customHeight="1">
      <c r="A672" s="252" t="s">
        <v>588</v>
      </c>
      <c r="B672" s="253">
        <v>1146</v>
      </c>
      <c r="C672" s="253">
        <v>1004</v>
      </c>
      <c r="D672" s="168">
        <f t="shared" si="41"/>
        <v>-0.12390924956369982</v>
      </c>
      <c r="E672" s="174"/>
    </row>
    <row r="673" spans="1:5" s="154" customFormat="1" ht="15" customHeight="1">
      <c r="A673" s="252" t="s">
        <v>589</v>
      </c>
      <c r="B673" s="253">
        <v>1000</v>
      </c>
      <c r="C673" s="253">
        <v>201</v>
      </c>
      <c r="D673" s="168">
        <f t="shared" si="41"/>
        <v>-0.799</v>
      </c>
      <c r="E673" s="174"/>
    </row>
    <row r="674" spans="1:5" s="154" customFormat="1" ht="15" customHeight="1">
      <c r="A674" s="252" t="s">
        <v>590</v>
      </c>
      <c r="B674" s="253">
        <v>15</v>
      </c>
      <c r="C674" s="253">
        <v>25</v>
      </c>
      <c r="D674" s="168">
        <f t="shared" si="41"/>
        <v>0.6666666666666666</v>
      </c>
      <c r="E674" s="174"/>
    </row>
    <row r="675" spans="1:5" s="154" customFormat="1" ht="15" customHeight="1">
      <c r="A675" s="252" t="s">
        <v>591</v>
      </c>
      <c r="B675" s="253">
        <v>50</v>
      </c>
      <c r="C675" s="253">
        <f>SUM(C676:C677)</f>
        <v>50</v>
      </c>
      <c r="D675" s="168">
        <f t="shared" si="41"/>
        <v>0</v>
      </c>
      <c r="E675" s="174"/>
    </row>
    <row r="676" spans="1:5" s="154" customFormat="1" ht="15" customHeight="1">
      <c r="A676" s="252" t="s">
        <v>592</v>
      </c>
      <c r="B676" s="253">
        <v>50</v>
      </c>
      <c r="C676" s="253">
        <v>50</v>
      </c>
      <c r="D676" s="168">
        <f t="shared" si="41"/>
        <v>0</v>
      </c>
      <c r="E676" s="174"/>
    </row>
    <row r="677" spans="1:5" s="154" customFormat="1" ht="15" customHeight="1">
      <c r="A677" s="252" t="s">
        <v>593</v>
      </c>
      <c r="B677" s="253">
        <v>0</v>
      </c>
      <c r="C677" s="253"/>
      <c r="D677" s="168"/>
      <c r="E677" s="174"/>
    </row>
    <row r="678" spans="1:5" s="154" customFormat="1" ht="15" customHeight="1">
      <c r="A678" s="252" t="s">
        <v>594</v>
      </c>
      <c r="B678" s="253">
        <v>525</v>
      </c>
      <c r="C678" s="253">
        <f>SUM(C679:C681)</f>
        <v>709</v>
      </c>
      <c r="D678" s="168">
        <f t="shared" si="41"/>
        <v>0.3504761904761905</v>
      </c>
      <c r="E678" s="174"/>
    </row>
    <row r="679" spans="1:5" s="154" customFormat="1" ht="15" customHeight="1">
      <c r="A679" s="252" t="s">
        <v>595</v>
      </c>
      <c r="B679" s="253">
        <v>0</v>
      </c>
      <c r="C679" s="253"/>
      <c r="D679" s="168"/>
      <c r="E679" s="174"/>
    </row>
    <row r="680" spans="1:5" s="154" customFormat="1" ht="15" customHeight="1">
      <c r="A680" s="252" t="s">
        <v>596</v>
      </c>
      <c r="B680" s="253">
        <v>404</v>
      </c>
      <c r="C680" s="253"/>
      <c r="D680" s="168">
        <f t="shared" si="41"/>
        <v>-1</v>
      </c>
      <c r="E680" s="174"/>
    </row>
    <row r="681" spans="1:5" s="154" customFormat="1" ht="15" customHeight="1">
      <c r="A681" s="252" t="s">
        <v>597</v>
      </c>
      <c r="B681" s="253">
        <v>121</v>
      </c>
      <c r="C681" s="253">
        <v>709</v>
      </c>
      <c r="D681" s="168">
        <f t="shared" si="41"/>
        <v>4.859504132231405</v>
      </c>
      <c r="E681" s="174"/>
    </row>
    <row r="682" spans="1:5" s="154" customFormat="1" ht="15" customHeight="1">
      <c r="A682" s="252" t="s">
        <v>598</v>
      </c>
      <c r="B682" s="253">
        <v>2642</v>
      </c>
      <c r="C682" s="253">
        <f>SUM(C683:C686)</f>
        <v>1745</v>
      </c>
      <c r="D682" s="168">
        <f t="shared" si="41"/>
        <v>-0.33951551854655565</v>
      </c>
      <c r="E682" s="174"/>
    </row>
    <row r="683" spans="1:5" s="240" customFormat="1" ht="15" customHeight="1">
      <c r="A683" s="252" t="s">
        <v>599</v>
      </c>
      <c r="B683" s="253">
        <v>1310</v>
      </c>
      <c r="C683" s="253">
        <v>1379</v>
      </c>
      <c r="D683" s="168">
        <f t="shared" si="41"/>
        <v>0.05267175572519084</v>
      </c>
      <c r="E683" s="256"/>
    </row>
    <row r="684" spans="1:5" s="154" customFormat="1" ht="15" customHeight="1">
      <c r="A684" s="252" t="s">
        <v>600</v>
      </c>
      <c r="B684" s="253">
        <v>1321</v>
      </c>
      <c r="C684" s="253">
        <v>366</v>
      </c>
      <c r="D684" s="168">
        <f t="shared" si="41"/>
        <v>-0.7229371688115064</v>
      </c>
      <c r="E684" s="174"/>
    </row>
    <row r="685" spans="1:5" s="154" customFormat="1" ht="15" customHeight="1">
      <c r="A685" s="252" t="s">
        <v>601</v>
      </c>
      <c r="B685" s="253">
        <v>1</v>
      </c>
      <c r="C685" s="253"/>
      <c r="D685" s="168">
        <f t="shared" si="41"/>
        <v>-1</v>
      </c>
      <c r="E685" s="174"/>
    </row>
    <row r="686" spans="1:5" s="154" customFormat="1" ht="15" customHeight="1">
      <c r="A686" s="252" t="s">
        <v>602</v>
      </c>
      <c r="B686" s="253">
        <v>10</v>
      </c>
      <c r="C686" s="253"/>
      <c r="D686" s="168">
        <f t="shared" si="41"/>
        <v>-1</v>
      </c>
      <c r="E686" s="174"/>
    </row>
    <row r="687" spans="1:5" s="154" customFormat="1" ht="15" customHeight="1">
      <c r="A687" s="252" t="s">
        <v>603</v>
      </c>
      <c r="B687" s="253">
        <v>747</v>
      </c>
      <c r="C687" s="253">
        <f>SUM(C688:C690)</f>
        <v>1222</v>
      </c>
      <c r="D687" s="168">
        <f t="shared" si="41"/>
        <v>0.6358768406961178</v>
      </c>
      <c r="E687" s="174"/>
    </row>
    <row r="688" spans="1:5" s="154" customFormat="1" ht="15" customHeight="1">
      <c r="A688" s="252" t="s">
        <v>604</v>
      </c>
      <c r="B688" s="253">
        <v>1</v>
      </c>
      <c r="C688" s="253"/>
      <c r="D688" s="168">
        <f t="shared" si="41"/>
        <v>-1</v>
      </c>
      <c r="E688" s="174"/>
    </row>
    <row r="689" spans="1:5" s="154" customFormat="1" ht="15" customHeight="1">
      <c r="A689" s="252" t="s">
        <v>605</v>
      </c>
      <c r="B689" s="253">
        <v>745</v>
      </c>
      <c r="C689" s="253">
        <v>1222</v>
      </c>
      <c r="D689" s="168">
        <f t="shared" si="41"/>
        <v>0.640268456375839</v>
      </c>
      <c r="E689" s="174"/>
    </row>
    <row r="690" spans="1:5" s="154" customFormat="1" ht="15" customHeight="1">
      <c r="A690" s="252" t="s">
        <v>606</v>
      </c>
      <c r="B690" s="253">
        <v>1</v>
      </c>
      <c r="C690" s="253"/>
      <c r="D690" s="168">
        <f t="shared" si="41"/>
        <v>-1</v>
      </c>
      <c r="E690" s="174"/>
    </row>
    <row r="691" spans="1:5" s="154" customFormat="1" ht="15" customHeight="1">
      <c r="A691" s="252" t="s">
        <v>607</v>
      </c>
      <c r="B691" s="253">
        <v>851</v>
      </c>
      <c r="C691" s="253">
        <f>SUM(C692:C694)</f>
        <v>887</v>
      </c>
      <c r="D691" s="168">
        <f t="shared" si="41"/>
        <v>0.04230317273795535</v>
      </c>
      <c r="E691" s="174"/>
    </row>
    <row r="692" spans="1:5" s="154" customFormat="1" ht="15" customHeight="1">
      <c r="A692" s="252" t="s">
        <v>608</v>
      </c>
      <c r="B692" s="253">
        <v>851</v>
      </c>
      <c r="C692" s="253">
        <v>887</v>
      </c>
      <c r="D692" s="168">
        <f t="shared" si="41"/>
        <v>0.04230317273795535</v>
      </c>
      <c r="E692" s="174"/>
    </row>
    <row r="693" spans="1:5" s="154" customFormat="1" ht="15" customHeight="1">
      <c r="A693" s="252" t="s">
        <v>609</v>
      </c>
      <c r="B693" s="253">
        <v>0</v>
      </c>
      <c r="C693" s="253"/>
      <c r="D693" s="168"/>
      <c r="E693" s="174"/>
    </row>
    <row r="694" spans="1:5" s="154" customFormat="1" ht="15" customHeight="1">
      <c r="A694" s="252" t="s">
        <v>610</v>
      </c>
      <c r="B694" s="253">
        <v>0</v>
      </c>
      <c r="C694" s="253"/>
      <c r="D694" s="168"/>
      <c r="E694" s="174"/>
    </row>
    <row r="695" spans="1:5" s="154" customFormat="1" ht="15" customHeight="1">
      <c r="A695" s="252" t="s">
        <v>611</v>
      </c>
      <c r="B695" s="253">
        <v>76</v>
      </c>
      <c r="C695" s="253">
        <f>SUM(C696:C697)</f>
        <v>143</v>
      </c>
      <c r="D695" s="168">
        <f t="shared" si="41"/>
        <v>0.881578947368421</v>
      </c>
      <c r="E695" s="174"/>
    </row>
    <row r="696" spans="1:5" s="154" customFormat="1" ht="15" customHeight="1">
      <c r="A696" s="252" t="s">
        <v>612</v>
      </c>
      <c r="B696" s="253">
        <v>76</v>
      </c>
      <c r="C696" s="253">
        <v>143</v>
      </c>
      <c r="D696" s="168">
        <f t="shared" si="41"/>
        <v>0.881578947368421</v>
      </c>
      <c r="E696" s="174"/>
    </row>
    <row r="697" spans="1:5" s="154" customFormat="1" ht="15" customHeight="1">
      <c r="A697" s="252" t="s">
        <v>613</v>
      </c>
      <c r="B697" s="253">
        <v>0</v>
      </c>
      <c r="C697" s="253"/>
      <c r="D697" s="168"/>
      <c r="E697" s="174"/>
    </row>
    <row r="698" spans="1:5" s="154" customFormat="1" ht="15" customHeight="1">
      <c r="A698" s="252" t="s">
        <v>614</v>
      </c>
      <c r="B698" s="253">
        <v>122</v>
      </c>
      <c r="C698" s="253">
        <f>SUM(C699:C706)</f>
        <v>155</v>
      </c>
      <c r="D698" s="168">
        <f t="shared" si="41"/>
        <v>0.27049180327868855</v>
      </c>
      <c r="E698" s="174"/>
    </row>
    <row r="699" spans="1:5" s="154" customFormat="1" ht="15" customHeight="1">
      <c r="A699" s="252" t="s">
        <v>100</v>
      </c>
      <c r="B699" s="253">
        <v>93</v>
      </c>
      <c r="C699" s="253">
        <v>131</v>
      </c>
      <c r="D699" s="168">
        <f t="shared" si="41"/>
        <v>0.40860215053763443</v>
      </c>
      <c r="E699" s="174"/>
    </row>
    <row r="700" spans="1:5" s="154" customFormat="1" ht="15" customHeight="1">
      <c r="A700" s="252" t="s">
        <v>101</v>
      </c>
      <c r="B700" s="253">
        <v>12</v>
      </c>
      <c r="C700" s="253">
        <v>10</v>
      </c>
      <c r="D700" s="168">
        <f t="shared" si="41"/>
        <v>-0.16666666666666666</v>
      </c>
      <c r="E700" s="174"/>
    </row>
    <row r="701" spans="1:5" s="154" customFormat="1" ht="15" customHeight="1">
      <c r="A701" s="252" t="s">
        <v>102</v>
      </c>
      <c r="B701" s="253">
        <v>0</v>
      </c>
      <c r="C701" s="253"/>
      <c r="D701" s="168"/>
      <c r="E701" s="174"/>
    </row>
    <row r="702" spans="1:5" s="154" customFormat="1" ht="15" customHeight="1">
      <c r="A702" s="252" t="s">
        <v>142</v>
      </c>
      <c r="B702" s="253">
        <v>0</v>
      </c>
      <c r="C702" s="253"/>
      <c r="D702" s="168"/>
      <c r="E702" s="174"/>
    </row>
    <row r="703" spans="1:5" s="154" customFormat="1" ht="15" customHeight="1">
      <c r="A703" s="252" t="s">
        <v>615</v>
      </c>
      <c r="B703" s="253">
        <v>0</v>
      </c>
      <c r="C703" s="253"/>
      <c r="D703" s="168"/>
      <c r="E703" s="174"/>
    </row>
    <row r="704" spans="1:5" s="154" customFormat="1" ht="15" customHeight="1">
      <c r="A704" s="252" t="s">
        <v>616</v>
      </c>
      <c r="B704" s="253">
        <v>0</v>
      </c>
      <c r="C704" s="253">
        <v>9</v>
      </c>
      <c r="D704" s="168"/>
      <c r="E704" s="174"/>
    </row>
    <row r="705" spans="1:5" s="154" customFormat="1" ht="15" customHeight="1">
      <c r="A705" s="252" t="s">
        <v>109</v>
      </c>
      <c r="B705" s="253">
        <v>0</v>
      </c>
      <c r="C705" s="253"/>
      <c r="D705" s="168"/>
      <c r="E705" s="174"/>
    </row>
    <row r="706" spans="1:5" s="154" customFormat="1" ht="15" customHeight="1">
      <c r="A706" s="252" t="s">
        <v>617</v>
      </c>
      <c r="B706" s="253">
        <v>17</v>
      </c>
      <c r="C706" s="253">
        <v>5</v>
      </c>
      <c r="D706" s="168">
        <f t="shared" si="41"/>
        <v>-0.7058823529411765</v>
      </c>
      <c r="E706" s="174"/>
    </row>
    <row r="707" spans="1:5" s="154" customFormat="1" ht="15" customHeight="1">
      <c r="A707" s="252" t="s">
        <v>618</v>
      </c>
      <c r="B707" s="253">
        <v>0</v>
      </c>
      <c r="C707" s="253"/>
      <c r="D707" s="168"/>
      <c r="E707" s="174"/>
    </row>
    <row r="708" spans="1:5" s="154" customFormat="1" ht="15" customHeight="1">
      <c r="A708" s="252" t="s">
        <v>619</v>
      </c>
      <c r="B708" s="253">
        <v>0</v>
      </c>
      <c r="C708" s="253"/>
      <c r="D708" s="168"/>
      <c r="E708" s="174"/>
    </row>
    <row r="709" spans="1:5" s="154" customFormat="1" ht="15" customHeight="1">
      <c r="A709" s="252" t="s">
        <v>620</v>
      </c>
      <c r="B709" s="253">
        <v>912</v>
      </c>
      <c r="C709" s="253">
        <f>C710</f>
        <v>729</v>
      </c>
      <c r="D709" s="168">
        <f t="shared" si="41"/>
        <v>-0.20065789473684212</v>
      </c>
      <c r="E709" s="174"/>
    </row>
    <row r="710" spans="1:5" s="154" customFormat="1" ht="15" customHeight="1">
      <c r="A710" s="252" t="s">
        <v>621</v>
      </c>
      <c r="B710" s="253">
        <v>912</v>
      </c>
      <c r="C710" s="253">
        <v>729</v>
      </c>
      <c r="D710" s="168">
        <f t="shared" si="41"/>
        <v>-0.20065789473684212</v>
      </c>
      <c r="E710" s="174"/>
    </row>
    <row r="711" spans="1:5" s="154" customFormat="1" ht="15" customHeight="1">
      <c r="A711" s="252" t="s">
        <v>622</v>
      </c>
      <c r="B711" s="253">
        <v>5374</v>
      </c>
      <c r="C711" s="253">
        <f>C712+C721+C725+C733+C739+C746+C752+C755+C758+C762+C768+C770+C772+C787</f>
        <v>9558</v>
      </c>
      <c r="D711" s="168">
        <f t="shared" si="41"/>
        <v>0.7785634536657983</v>
      </c>
      <c r="E711" s="174"/>
    </row>
    <row r="712" spans="1:5" s="154" customFormat="1" ht="15" customHeight="1">
      <c r="A712" s="252" t="s">
        <v>623</v>
      </c>
      <c r="B712" s="253">
        <v>235</v>
      </c>
      <c r="C712" s="253">
        <f>SUM(C713:C720)</f>
        <v>315</v>
      </c>
      <c r="D712" s="168">
        <f t="shared" si="41"/>
        <v>0.3404255319148936</v>
      </c>
      <c r="E712" s="174"/>
    </row>
    <row r="713" spans="1:5" s="154" customFormat="1" ht="15" customHeight="1">
      <c r="A713" s="252" t="s">
        <v>100</v>
      </c>
      <c r="B713" s="253">
        <v>235</v>
      </c>
      <c r="C713" s="253">
        <v>308</v>
      </c>
      <c r="D713" s="168">
        <f t="shared" si="41"/>
        <v>0.31063829787234043</v>
      </c>
      <c r="E713" s="174"/>
    </row>
    <row r="714" spans="1:5" s="154" customFormat="1" ht="15" customHeight="1">
      <c r="A714" s="252" t="s">
        <v>101</v>
      </c>
      <c r="B714" s="253">
        <v>0</v>
      </c>
      <c r="C714" s="253">
        <v>7</v>
      </c>
      <c r="D714" s="168"/>
      <c r="E714" s="174"/>
    </row>
    <row r="715" spans="1:5" s="154" customFormat="1" ht="15" customHeight="1">
      <c r="A715" s="252" t="s">
        <v>102</v>
      </c>
      <c r="B715" s="253">
        <v>0</v>
      </c>
      <c r="C715" s="253"/>
      <c r="D715" s="168"/>
      <c r="E715" s="174"/>
    </row>
    <row r="716" spans="1:5" s="154" customFormat="1" ht="15" customHeight="1">
      <c r="A716" s="252" t="s">
        <v>624</v>
      </c>
      <c r="B716" s="253">
        <v>0</v>
      </c>
      <c r="C716" s="253"/>
      <c r="D716" s="168"/>
      <c r="E716" s="174"/>
    </row>
    <row r="717" spans="1:5" s="154" customFormat="1" ht="15" customHeight="1">
      <c r="A717" s="252" t="s">
        <v>625</v>
      </c>
      <c r="B717" s="253">
        <v>0</v>
      </c>
      <c r="C717" s="253"/>
      <c r="D717" s="168"/>
      <c r="E717" s="174"/>
    </row>
    <row r="718" spans="1:5" s="154" customFormat="1" ht="15" customHeight="1">
      <c r="A718" s="252" t="s">
        <v>626</v>
      </c>
      <c r="B718" s="253">
        <v>0</v>
      </c>
      <c r="C718" s="253"/>
      <c r="D718" s="168"/>
      <c r="E718" s="174"/>
    </row>
    <row r="719" spans="1:5" s="155" customFormat="1" ht="15" customHeight="1">
      <c r="A719" s="252" t="s">
        <v>627</v>
      </c>
      <c r="B719" s="253">
        <v>0</v>
      </c>
      <c r="C719" s="253"/>
      <c r="D719" s="168"/>
      <c r="E719" s="257"/>
    </row>
    <row r="720" spans="1:5" s="154" customFormat="1" ht="15" customHeight="1">
      <c r="A720" s="252" t="s">
        <v>628</v>
      </c>
      <c r="B720" s="253">
        <v>0</v>
      </c>
      <c r="C720" s="253"/>
      <c r="D720" s="168"/>
      <c r="E720" s="174"/>
    </row>
    <row r="721" spans="1:5" s="154" customFormat="1" ht="15" customHeight="1">
      <c r="A721" s="252" t="s">
        <v>629</v>
      </c>
      <c r="B721" s="253">
        <v>0</v>
      </c>
      <c r="C721" s="253">
        <f>SUM(C722:C724)</f>
        <v>0</v>
      </c>
      <c r="D721" s="168"/>
      <c r="E721" s="174"/>
    </row>
    <row r="722" spans="1:5" s="154" customFormat="1" ht="15" customHeight="1">
      <c r="A722" s="252" t="s">
        <v>630</v>
      </c>
      <c r="B722" s="253">
        <v>0</v>
      </c>
      <c r="C722" s="253"/>
      <c r="D722" s="168"/>
      <c r="E722" s="174"/>
    </row>
    <row r="723" spans="1:5" s="154" customFormat="1" ht="15" customHeight="1">
      <c r="A723" s="252" t="s">
        <v>631</v>
      </c>
      <c r="B723" s="253">
        <v>0</v>
      </c>
      <c r="C723" s="253"/>
      <c r="D723" s="168"/>
      <c r="E723" s="174"/>
    </row>
    <row r="724" spans="1:5" s="154" customFormat="1" ht="15" customHeight="1">
      <c r="A724" s="252" t="s">
        <v>632</v>
      </c>
      <c r="B724" s="253">
        <v>0</v>
      </c>
      <c r="C724" s="253"/>
      <c r="D724" s="168"/>
      <c r="E724" s="174"/>
    </row>
    <row r="725" spans="1:5" s="154" customFormat="1" ht="15" customHeight="1">
      <c r="A725" s="252" t="s">
        <v>633</v>
      </c>
      <c r="B725" s="253">
        <v>1272</v>
      </c>
      <c r="C725" s="253">
        <f>SUM(C726:C732)</f>
        <v>4822</v>
      </c>
      <c r="D725" s="168">
        <f>(C725-B725)/B725</f>
        <v>2.790880503144654</v>
      </c>
      <c r="E725" s="174"/>
    </row>
    <row r="726" spans="1:5" s="154" customFormat="1" ht="15" customHeight="1">
      <c r="A726" s="252" t="s">
        <v>634</v>
      </c>
      <c r="B726" s="253">
        <v>0</v>
      </c>
      <c r="C726" s="253"/>
      <c r="D726" s="168"/>
      <c r="E726" s="174"/>
    </row>
    <row r="727" spans="1:5" s="155" customFormat="1" ht="15" customHeight="1">
      <c r="A727" s="252" t="s">
        <v>635</v>
      </c>
      <c r="B727" s="253">
        <v>1262</v>
      </c>
      <c r="C727" s="253">
        <v>3372</v>
      </c>
      <c r="D727" s="168">
        <f>(C727-B727)/B727</f>
        <v>1.6719492868462758</v>
      </c>
      <c r="E727" s="257"/>
    </row>
    <row r="728" spans="1:5" s="154" customFormat="1" ht="15" customHeight="1">
      <c r="A728" s="252" t="s">
        <v>636</v>
      </c>
      <c r="B728" s="253">
        <v>0</v>
      </c>
      <c r="C728" s="253"/>
      <c r="D728" s="168"/>
      <c r="E728" s="174"/>
    </row>
    <row r="729" spans="1:5" s="240" customFormat="1" ht="15" customHeight="1">
      <c r="A729" s="252" t="s">
        <v>637</v>
      </c>
      <c r="B729" s="253">
        <v>0</v>
      </c>
      <c r="C729" s="253"/>
      <c r="D729" s="168"/>
      <c r="E729" s="256"/>
    </row>
    <row r="730" spans="1:5" s="154" customFormat="1" ht="15" customHeight="1">
      <c r="A730" s="252" t="s">
        <v>638</v>
      </c>
      <c r="B730" s="253">
        <v>0</v>
      </c>
      <c r="C730" s="253"/>
      <c r="D730" s="168"/>
      <c r="E730" s="174"/>
    </row>
    <row r="731" spans="1:5" s="154" customFormat="1" ht="15" customHeight="1">
      <c r="A731" s="252" t="s">
        <v>639</v>
      </c>
      <c r="B731" s="253">
        <v>0</v>
      </c>
      <c r="C731" s="253"/>
      <c r="D731" s="168"/>
      <c r="E731" s="174"/>
    </row>
    <row r="732" spans="1:5" s="154" customFormat="1" ht="15" customHeight="1">
      <c r="A732" s="252" t="s">
        <v>640</v>
      </c>
      <c r="B732" s="253">
        <v>10</v>
      </c>
      <c r="C732" s="253">
        <v>1450</v>
      </c>
      <c r="D732" s="168">
        <f aca="true" t="shared" si="42" ref="D732:D735">(C732-B732)/B732</f>
        <v>144</v>
      </c>
      <c r="E732" s="174"/>
    </row>
    <row r="733" spans="1:5" s="154" customFormat="1" ht="15" customHeight="1">
      <c r="A733" s="252" t="s">
        <v>641</v>
      </c>
      <c r="B733" s="253">
        <v>3356</v>
      </c>
      <c r="C733" s="253">
        <f>SUM(C734:C738)</f>
        <v>211</v>
      </c>
      <c r="D733" s="168">
        <f t="shared" si="42"/>
        <v>-0.9371275327771156</v>
      </c>
      <c r="E733" s="174"/>
    </row>
    <row r="734" spans="1:5" s="154" customFormat="1" ht="15" customHeight="1">
      <c r="A734" s="252" t="s">
        <v>642</v>
      </c>
      <c r="B734" s="253">
        <v>3185</v>
      </c>
      <c r="C734" s="253">
        <v>40</v>
      </c>
      <c r="D734" s="168">
        <f t="shared" si="42"/>
        <v>-0.9874411302982732</v>
      </c>
      <c r="E734" s="174"/>
    </row>
    <row r="735" spans="1:5" s="154" customFormat="1" ht="15" customHeight="1">
      <c r="A735" s="252" t="s">
        <v>643</v>
      </c>
      <c r="B735" s="253">
        <v>171</v>
      </c>
      <c r="C735" s="253">
        <v>171</v>
      </c>
      <c r="D735" s="168">
        <f t="shared" si="42"/>
        <v>0</v>
      </c>
      <c r="E735" s="174"/>
    </row>
    <row r="736" spans="1:5" s="154" customFormat="1" ht="15" customHeight="1">
      <c r="A736" s="252" t="s">
        <v>644</v>
      </c>
      <c r="B736" s="253">
        <v>0</v>
      </c>
      <c r="C736" s="253"/>
      <c r="D736" s="168"/>
      <c r="E736" s="174"/>
    </row>
    <row r="737" spans="1:5" s="154" customFormat="1" ht="15" customHeight="1">
      <c r="A737" s="252" t="s">
        <v>645</v>
      </c>
      <c r="B737" s="253">
        <v>0</v>
      </c>
      <c r="C737" s="253"/>
      <c r="D737" s="168"/>
      <c r="E737" s="174"/>
    </row>
    <row r="738" spans="1:5" s="154" customFormat="1" ht="15" customHeight="1">
      <c r="A738" s="252" t="s">
        <v>646</v>
      </c>
      <c r="B738" s="253">
        <v>0</v>
      </c>
      <c r="C738" s="253"/>
      <c r="D738" s="168"/>
      <c r="E738" s="174"/>
    </row>
    <row r="739" spans="1:5" s="154" customFormat="1" ht="15" customHeight="1">
      <c r="A739" s="252" t="s">
        <v>647</v>
      </c>
      <c r="B739" s="253">
        <v>0</v>
      </c>
      <c r="C739" s="253">
        <f>SUM(C740:C745)</f>
        <v>0</v>
      </c>
      <c r="D739" s="168"/>
      <c r="E739" s="174"/>
    </row>
    <row r="740" spans="1:5" s="154" customFormat="1" ht="15" customHeight="1">
      <c r="A740" s="252" t="s">
        <v>648</v>
      </c>
      <c r="B740" s="253">
        <v>0</v>
      </c>
      <c r="C740" s="253"/>
      <c r="D740" s="168"/>
      <c r="E740" s="174"/>
    </row>
    <row r="741" spans="1:5" s="154" customFormat="1" ht="15" customHeight="1">
      <c r="A741" s="252" t="s">
        <v>649</v>
      </c>
      <c r="B741" s="253">
        <v>0</v>
      </c>
      <c r="C741" s="253"/>
      <c r="D741" s="168"/>
      <c r="E741" s="174"/>
    </row>
    <row r="742" spans="1:5" s="154" customFormat="1" ht="15" customHeight="1">
      <c r="A742" s="252" t="s">
        <v>650</v>
      </c>
      <c r="B742" s="253">
        <v>0</v>
      </c>
      <c r="C742" s="253"/>
      <c r="D742" s="168"/>
      <c r="E742" s="174"/>
    </row>
    <row r="743" spans="1:5" s="154" customFormat="1" ht="15" customHeight="1">
      <c r="A743" s="252" t="s">
        <v>651</v>
      </c>
      <c r="B743" s="253">
        <v>0</v>
      </c>
      <c r="C743" s="253"/>
      <c r="D743" s="168"/>
      <c r="E743" s="174"/>
    </row>
    <row r="744" spans="1:5" s="154" customFormat="1" ht="15" customHeight="1">
      <c r="A744" s="252" t="s">
        <v>652</v>
      </c>
      <c r="B744" s="253">
        <v>0</v>
      </c>
      <c r="C744" s="253"/>
      <c r="D744" s="168"/>
      <c r="E744" s="174"/>
    </row>
    <row r="745" spans="1:5" s="154" customFormat="1" ht="15" customHeight="1">
      <c r="A745" s="252" t="s">
        <v>653</v>
      </c>
      <c r="B745" s="253">
        <v>0</v>
      </c>
      <c r="C745" s="253"/>
      <c r="D745" s="168"/>
      <c r="E745" s="174"/>
    </row>
    <row r="746" spans="1:5" s="154" customFormat="1" ht="15" customHeight="1">
      <c r="A746" s="252" t="s">
        <v>654</v>
      </c>
      <c r="B746" s="253">
        <v>0</v>
      </c>
      <c r="C746" s="253">
        <f>SUM(C747:C751)</f>
        <v>1273</v>
      </c>
      <c r="D746" s="168"/>
      <c r="E746" s="174"/>
    </row>
    <row r="747" spans="1:5" s="154" customFormat="1" ht="15" customHeight="1">
      <c r="A747" s="252" t="s">
        <v>655</v>
      </c>
      <c r="B747" s="253">
        <v>0</v>
      </c>
      <c r="C747" s="253">
        <v>1273</v>
      </c>
      <c r="D747" s="168"/>
      <c r="E747" s="174"/>
    </row>
    <row r="748" spans="1:5" s="154" customFormat="1" ht="15" customHeight="1">
      <c r="A748" s="252" t="s">
        <v>656</v>
      </c>
      <c r="B748" s="253">
        <v>0</v>
      </c>
      <c r="C748" s="253"/>
      <c r="D748" s="168"/>
      <c r="E748" s="174"/>
    </row>
    <row r="749" spans="1:5" s="154" customFormat="1" ht="15" customHeight="1">
      <c r="A749" s="252" t="s">
        <v>657</v>
      </c>
      <c r="B749" s="253">
        <v>0</v>
      </c>
      <c r="C749" s="253"/>
      <c r="D749" s="168"/>
      <c r="E749" s="174"/>
    </row>
    <row r="750" spans="1:5" s="154" customFormat="1" ht="15" customHeight="1">
      <c r="A750" s="252" t="s">
        <v>658</v>
      </c>
      <c r="B750" s="253">
        <v>0</v>
      </c>
      <c r="C750" s="253"/>
      <c r="D750" s="168"/>
      <c r="E750" s="174"/>
    </row>
    <row r="751" spans="1:5" s="154" customFormat="1" ht="15" customHeight="1">
      <c r="A751" s="252" t="s">
        <v>659</v>
      </c>
      <c r="B751" s="253">
        <v>0</v>
      </c>
      <c r="C751" s="253"/>
      <c r="D751" s="168"/>
      <c r="E751" s="174"/>
    </row>
    <row r="752" spans="1:5" s="154" customFormat="1" ht="15" customHeight="1">
      <c r="A752" s="252" t="s">
        <v>660</v>
      </c>
      <c r="B752" s="253">
        <v>0</v>
      </c>
      <c r="C752" s="253"/>
      <c r="D752" s="168"/>
      <c r="E752" s="174"/>
    </row>
    <row r="753" spans="1:5" s="154" customFormat="1" ht="15" customHeight="1">
      <c r="A753" s="252" t="s">
        <v>661</v>
      </c>
      <c r="B753" s="253">
        <v>0</v>
      </c>
      <c r="C753" s="253"/>
      <c r="D753" s="168"/>
      <c r="E753" s="174"/>
    </row>
    <row r="754" spans="1:5" s="154" customFormat="1" ht="15" customHeight="1">
      <c r="A754" s="252" t="s">
        <v>662</v>
      </c>
      <c r="B754" s="253">
        <v>0</v>
      </c>
      <c r="C754" s="253"/>
      <c r="D754" s="168"/>
      <c r="E754" s="174"/>
    </row>
    <row r="755" spans="1:5" s="154" customFormat="1" ht="15" customHeight="1">
      <c r="A755" s="252" t="s">
        <v>663</v>
      </c>
      <c r="B755" s="253">
        <v>0</v>
      </c>
      <c r="C755" s="253"/>
      <c r="D755" s="168"/>
      <c r="E755" s="174"/>
    </row>
    <row r="756" spans="1:5" s="154" customFormat="1" ht="15" customHeight="1">
      <c r="A756" s="252" t="s">
        <v>664</v>
      </c>
      <c r="B756" s="253">
        <v>0</v>
      </c>
      <c r="C756" s="253"/>
      <c r="D756" s="168"/>
      <c r="E756" s="174"/>
    </row>
    <row r="757" spans="1:5" s="154" customFormat="1" ht="15" customHeight="1">
      <c r="A757" s="252" t="s">
        <v>665</v>
      </c>
      <c r="B757" s="253">
        <v>0</v>
      </c>
      <c r="C757" s="253"/>
      <c r="D757" s="168"/>
      <c r="E757" s="174"/>
    </row>
    <row r="758" spans="1:5" s="154" customFormat="1" ht="15" customHeight="1">
      <c r="A758" s="252" t="s">
        <v>666</v>
      </c>
      <c r="B758" s="253">
        <v>0</v>
      </c>
      <c r="C758" s="253"/>
      <c r="D758" s="168"/>
      <c r="E758" s="174"/>
    </row>
    <row r="759" spans="1:5" s="154" customFormat="1" ht="15" customHeight="1">
      <c r="A759" s="252" t="s">
        <v>667</v>
      </c>
      <c r="B759" s="253">
        <v>0</v>
      </c>
      <c r="C759" s="253"/>
      <c r="D759" s="168"/>
      <c r="E759" s="174"/>
    </row>
    <row r="760" spans="1:5" s="154" customFormat="1" ht="15" customHeight="1">
      <c r="A760" s="252" t="s">
        <v>668</v>
      </c>
      <c r="B760" s="253">
        <v>0</v>
      </c>
      <c r="C760" s="253"/>
      <c r="D760" s="168"/>
      <c r="E760" s="174"/>
    </row>
    <row r="761" spans="1:5" s="154" customFormat="1" ht="15" customHeight="1">
      <c r="A761" s="252" t="s">
        <v>669</v>
      </c>
      <c r="B761" s="253">
        <v>0</v>
      </c>
      <c r="C761" s="253"/>
      <c r="D761" s="168"/>
      <c r="E761" s="174"/>
    </row>
    <row r="762" spans="1:5" s="154" customFormat="1" ht="15" customHeight="1">
      <c r="A762" s="252" t="s">
        <v>670</v>
      </c>
      <c r="B762" s="253">
        <v>22</v>
      </c>
      <c r="C762" s="253">
        <f>SUM(C763:C767)</f>
        <v>66</v>
      </c>
      <c r="D762" s="168">
        <f aca="true" t="shared" si="43" ref="D762:D765">(C762-B762)/B762</f>
        <v>2</v>
      </c>
      <c r="E762" s="174"/>
    </row>
    <row r="763" spans="1:5" s="154" customFormat="1" ht="15" customHeight="1">
      <c r="A763" s="252" t="s">
        <v>671</v>
      </c>
      <c r="B763" s="253">
        <v>10</v>
      </c>
      <c r="C763" s="253">
        <v>54</v>
      </c>
      <c r="D763" s="168">
        <f t="shared" si="43"/>
        <v>4.4</v>
      </c>
      <c r="E763" s="174"/>
    </row>
    <row r="764" spans="1:5" s="154" customFormat="1" ht="15" customHeight="1">
      <c r="A764" s="252" t="s">
        <v>672</v>
      </c>
      <c r="B764" s="253">
        <v>10</v>
      </c>
      <c r="C764" s="253">
        <v>10</v>
      </c>
      <c r="D764" s="168">
        <f t="shared" si="43"/>
        <v>0</v>
      </c>
      <c r="E764" s="174"/>
    </row>
    <row r="765" spans="1:5" s="154" customFormat="1" ht="15" customHeight="1">
      <c r="A765" s="252" t="s">
        <v>673</v>
      </c>
      <c r="B765" s="253">
        <v>2</v>
      </c>
      <c r="C765" s="253">
        <v>2</v>
      </c>
      <c r="D765" s="168">
        <f t="shared" si="43"/>
        <v>0</v>
      </c>
      <c r="E765" s="174"/>
    </row>
    <row r="766" spans="1:5" s="154" customFormat="1" ht="15" customHeight="1">
      <c r="A766" s="252" t="s">
        <v>674</v>
      </c>
      <c r="B766" s="253">
        <v>0</v>
      </c>
      <c r="C766" s="253"/>
      <c r="D766" s="168"/>
      <c r="E766" s="174"/>
    </row>
    <row r="767" spans="1:5" s="154" customFormat="1" ht="15" customHeight="1">
      <c r="A767" s="252" t="s">
        <v>675</v>
      </c>
      <c r="B767" s="253">
        <v>0</v>
      </c>
      <c r="C767" s="253"/>
      <c r="D767" s="168"/>
      <c r="E767" s="174"/>
    </row>
    <row r="768" spans="1:5" s="154" customFormat="1" ht="15" customHeight="1">
      <c r="A768" s="252" t="s">
        <v>676</v>
      </c>
      <c r="B768" s="253">
        <v>0</v>
      </c>
      <c r="C768" s="253"/>
      <c r="D768" s="168"/>
      <c r="E768" s="174"/>
    </row>
    <row r="769" spans="1:5" s="154" customFormat="1" ht="15" customHeight="1">
      <c r="A769" s="252" t="s">
        <v>677</v>
      </c>
      <c r="B769" s="253">
        <v>0</v>
      </c>
      <c r="C769" s="253"/>
      <c r="D769" s="168"/>
      <c r="E769" s="174"/>
    </row>
    <row r="770" spans="1:5" s="154" customFormat="1" ht="15" customHeight="1">
      <c r="A770" s="252" t="s">
        <v>678</v>
      </c>
      <c r="B770" s="253">
        <v>0</v>
      </c>
      <c r="C770" s="253">
        <f>C771</f>
        <v>250</v>
      </c>
      <c r="D770" s="168"/>
      <c r="E770" s="174"/>
    </row>
    <row r="771" spans="1:5" s="154" customFormat="1" ht="15" customHeight="1">
      <c r="A771" s="252" t="s">
        <v>679</v>
      </c>
      <c r="B771" s="253">
        <v>0</v>
      </c>
      <c r="C771" s="253">
        <v>250</v>
      </c>
      <c r="D771" s="168"/>
      <c r="E771" s="174"/>
    </row>
    <row r="772" spans="1:5" s="154" customFormat="1" ht="15" customHeight="1">
      <c r="A772" s="252" t="s">
        <v>680</v>
      </c>
      <c r="B772" s="253">
        <v>0</v>
      </c>
      <c r="C772" s="253"/>
      <c r="D772" s="168"/>
      <c r="E772" s="174"/>
    </row>
    <row r="773" spans="1:5" s="154" customFormat="1" ht="15" customHeight="1">
      <c r="A773" s="252" t="s">
        <v>100</v>
      </c>
      <c r="B773" s="253">
        <v>0</v>
      </c>
      <c r="C773" s="253"/>
      <c r="D773" s="168"/>
      <c r="E773" s="174"/>
    </row>
    <row r="774" spans="1:5" s="240" customFormat="1" ht="15" customHeight="1">
      <c r="A774" s="252" t="s">
        <v>101</v>
      </c>
      <c r="B774" s="253">
        <v>0</v>
      </c>
      <c r="C774" s="253"/>
      <c r="D774" s="168"/>
      <c r="E774" s="256"/>
    </row>
    <row r="775" spans="1:5" s="154" customFormat="1" ht="15" customHeight="1">
      <c r="A775" s="252" t="s">
        <v>102</v>
      </c>
      <c r="B775" s="253">
        <v>0</v>
      </c>
      <c r="C775" s="253"/>
      <c r="D775" s="168"/>
      <c r="E775" s="174"/>
    </row>
    <row r="776" spans="1:5" s="154" customFormat="1" ht="15" customHeight="1">
      <c r="A776" s="252" t="s">
        <v>681</v>
      </c>
      <c r="B776" s="253">
        <v>0</v>
      </c>
      <c r="C776" s="253"/>
      <c r="D776" s="168"/>
      <c r="E776" s="174"/>
    </row>
    <row r="777" spans="1:5" s="154" customFormat="1" ht="15" customHeight="1">
      <c r="A777" s="252" t="s">
        <v>682</v>
      </c>
      <c r="B777" s="253">
        <v>0</v>
      </c>
      <c r="C777" s="253"/>
      <c r="D777" s="168"/>
      <c r="E777" s="174"/>
    </row>
    <row r="778" spans="1:5" s="154" customFormat="1" ht="15" customHeight="1">
      <c r="A778" s="252" t="s">
        <v>683</v>
      </c>
      <c r="B778" s="253">
        <v>0</v>
      </c>
      <c r="C778" s="253"/>
      <c r="D778" s="168"/>
      <c r="E778" s="174"/>
    </row>
    <row r="779" spans="1:5" s="154" customFormat="1" ht="15" customHeight="1">
      <c r="A779" s="252" t="s">
        <v>684</v>
      </c>
      <c r="B779" s="253">
        <v>0</v>
      </c>
      <c r="C779" s="253"/>
      <c r="D779" s="168"/>
      <c r="E779" s="174"/>
    </row>
    <row r="780" spans="1:5" s="154" customFormat="1" ht="15" customHeight="1">
      <c r="A780" s="252" t="s">
        <v>685</v>
      </c>
      <c r="B780" s="253">
        <v>0</v>
      </c>
      <c r="C780" s="253"/>
      <c r="D780" s="168"/>
      <c r="E780" s="174"/>
    </row>
    <row r="781" spans="1:5" s="154" customFormat="1" ht="15" customHeight="1">
      <c r="A781" s="252" t="s">
        <v>686</v>
      </c>
      <c r="B781" s="253">
        <v>0</v>
      </c>
      <c r="C781" s="253"/>
      <c r="D781" s="168"/>
      <c r="E781" s="174"/>
    </row>
    <row r="782" spans="1:5" s="154" customFormat="1" ht="15" customHeight="1">
      <c r="A782" s="252" t="s">
        <v>687</v>
      </c>
      <c r="B782" s="253">
        <v>0</v>
      </c>
      <c r="C782" s="253"/>
      <c r="D782" s="168"/>
      <c r="E782" s="174"/>
    </row>
    <row r="783" spans="1:5" s="154" customFormat="1" ht="15" customHeight="1">
      <c r="A783" s="252" t="s">
        <v>142</v>
      </c>
      <c r="B783" s="253">
        <v>0</v>
      </c>
      <c r="C783" s="253"/>
      <c r="D783" s="168"/>
      <c r="E783" s="174"/>
    </row>
    <row r="784" spans="1:5" s="154" customFormat="1" ht="15" customHeight="1">
      <c r="A784" s="252" t="s">
        <v>688</v>
      </c>
      <c r="B784" s="253">
        <v>0</v>
      </c>
      <c r="C784" s="253"/>
      <c r="D784" s="168"/>
      <c r="E784" s="174"/>
    </row>
    <row r="785" spans="1:5" s="154" customFormat="1" ht="15" customHeight="1">
      <c r="A785" s="252" t="s">
        <v>109</v>
      </c>
      <c r="B785" s="253">
        <v>0</v>
      </c>
      <c r="C785" s="253"/>
      <c r="D785" s="168"/>
      <c r="E785" s="174"/>
    </row>
    <row r="786" spans="1:5" s="154" customFormat="1" ht="15" customHeight="1">
      <c r="A786" s="252" t="s">
        <v>689</v>
      </c>
      <c r="B786" s="253">
        <v>0</v>
      </c>
      <c r="C786" s="253"/>
      <c r="D786" s="168"/>
      <c r="E786" s="174"/>
    </row>
    <row r="787" spans="1:5" s="154" customFormat="1" ht="15" customHeight="1">
      <c r="A787" s="252" t="s">
        <v>690</v>
      </c>
      <c r="B787" s="253">
        <v>489</v>
      </c>
      <c r="C787" s="253">
        <f>C788</f>
        <v>2621</v>
      </c>
      <c r="D787" s="168">
        <f aca="true" t="shared" si="44" ref="D787:D792">(C787-B787)/B787</f>
        <v>4.359918200408998</v>
      </c>
      <c r="E787" s="174"/>
    </row>
    <row r="788" spans="1:5" s="154" customFormat="1" ht="15" customHeight="1">
      <c r="A788" s="252" t="s">
        <v>691</v>
      </c>
      <c r="B788" s="253">
        <v>489</v>
      </c>
      <c r="C788" s="253">
        <v>2621</v>
      </c>
      <c r="D788" s="168">
        <f t="shared" si="44"/>
        <v>4.359918200408998</v>
      </c>
      <c r="E788" s="174"/>
    </row>
    <row r="789" spans="1:5" s="154" customFormat="1" ht="15" customHeight="1">
      <c r="A789" s="252" t="s">
        <v>692</v>
      </c>
      <c r="B789" s="253">
        <v>2598</v>
      </c>
      <c r="C789" s="253">
        <f>C790+C801+C803+C806+C808+C810</f>
        <v>4453</v>
      </c>
      <c r="D789" s="168">
        <f t="shared" si="44"/>
        <v>0.7140107775211701</v>
      </c>
      <c r="E789" s="174"/>
    </row>
    <row r="790" spans="1:5" s="154" customFormat="1" ht="15" customHeight="1">
      <c r="A790" s="252" t="s">
        <v>693</v>
      </c>
      <c r="B790" s="253">
        <v>923</v>
      </c>
      <c r="C790" s="253">
        <f>SUM(C791:C800)</f>
        <v>1265</v>
      </c>
      <c r="D790" s="168">
        <f t="shared" si="44"/>
        <v>0.3705308775731311</v>
      </c>
      <c r="E790" s="174"/>
    </row>
    <row r="791" spans="1:5" s="154" customFormat="1" ht="15" customHeight="1">
      <c r="A791" s="252" t="s">
        <v>100</v>
      </c>
      <c r="B791" s="253">
        <v>706</v>
      </c>
      <c r="C791" s="253">
        <v>1038</v>
      </c>
      <c r="D791" s="168">
        <f t="shared" si="44"/>
        <v>0.4702549575070821</v>
      </c>
      <c r="E791" s="174"/>
    </row>
    <row r="792" spans="1:5" s="154" customFormat="1" ht="15" customHeight="1">
      <c r="A792" s="252" t="s">
        <v>101</v>
      </c>
      <c r="B792" s="253">
        <v>45</v>
      </c>
      <c r="C792" s="253">
        <v>51</v>
      </c>
      <c r="D792" s="168">
        <f t="shared" si="44"/>
        <v>0.13333333333333333</v>
      </c>
      <c r="E792" s="174"/>
    </row>
    <row r="793" spans="1:5" s="154" customFormat="1" ht="15" customHeight="1">
      <c r="A793" s="252" t="s">
        <v>102</v>
      </c>
      <c r="B793" s="253">
        <v>0</v>
      </c>
      <c r="C793" s="253">
        <v>54</v>
      </c>
      <c r="D793" s="168"/>
      <c r="E793" s="174"/>
    </row>
    <row r="794" spans="1:5" s="154" customFormat="1" ht="15" customHeight="1">
      <c r="A794" s="252" t="s">
        <v>694</v>
      </c>
      <c r="B794" s="253">
        <v>100</v>
      </c>
      <c r="C794" s="253">
        <v>122</v>
      </c>
      <c r="D794" s="168">
        <f>(C794-B794)/B794</f>
        <v>0.22</v>
      </c>
      <c r="E794" s="174"/>
    </row>
    <row r="795" spans="1:5" s="154" customFormat="1" ht="15" customHeight="1">
      <c r="A795" s="252" t="s">
        <v>695</v>
      </c>
      <c r="B795" s="253">
        <v>0</v>
      </c>
      <c r="C795" s="253"/>
      <c r="D795" s="168"/>
      <c r="E795" s="174"/>
    </row>
    <row r="796" spans="1:5" s="154" customFormat="1" ht="15" customHeight="1">
      <c r="A796" s="252" t="s">
        <v>696</v>
      </c>
      <c r="B796" s="253">
        <v>0</v>
      </c>
      <c r="C796" s="253"/>
      <c r="D796" s="168"/>
      <c r="E796" s="174"/>
    </row>
    <row r="797" spans="1:5" s="154" customFormat="1" ht="15" customHeight="1">
      <c r="A797" s="252" t="s">
        <v>697</v>
      </c>
      <c r="B797" s="253">
        <v>0</v>
      </c>
      <c r="C797" s="253"/>
      <c r="D797" s="168"/>
      <c r="E797" s="174"/>
    </row>
    <row r="798" spans="1:5" s="240" customFormat="1" ht="15" customHeight="1">
      <c r="A798" s="252" t="s">
        <v>698</v>
      </c>
      <c r="B798" s="253">
        <v>0</v>
      </c>
      <c r="C798" s="253"/>
      <c r="D798" s="168"/>
      <c r="E798" s="256"/>
    </row>
    <row r="799" spans="1:5" s="154" customFormat="1" ht="15" customHeight="1">
      <c r="A799" s="252" t="s">
        <v>699</v>
      </c>
      <c r="B799" s="253">
        <v>0</v>
      </c>
      <c r="C799" s="253"/>
      <c r="D799" s="168"/>
      <c r="E799" s="174"/>
    </row>
    <row r="800" spans="1:5" s="154" customFormat="1" ht="15" customHeight="1">
      <c r="A800" s="252" t="s">
        <v>700</v>
      </c>
      <c r="B800" s="253">
        <v>72</v>
      </c>
      <c r="C800" s="253"/>
      <c r="D800" s="168">
        <f aca="true" t="shared" si="45" ref="D800:D807">(C800-B800)/B800</f>
        <v>-1</v>
      </c>
      <c r="E800" s="174"/>
    </row>
    <row r="801" spans="1:5" s="154" customFormat="1" ht="15" customHeight="1">
      <c r="A801" s="252" t="s">
        <v>701</v>
      </c>
      <c r="B801" s="253">
        <v>100</v>
      </c>
      <c r="C801" s="253">
        <f>C802</f>
        <v>103</v>
      </c>
      <c r="D801" s="168">
        <f t="shared" si="45"/>
        <v>0.03</v>
      </c>
      <c r="E801" s="174"/>
    </row>
    <row r="802" spans="1:5" s="154" customFormat="1" ht="15" customHeight="1">
      <c r="A802" s="252" t="s">
        <v>702</v>
      </c>
      <c r="B802" s="253">
        <v>100</v>
      </c>
      <c r="C802" s="253">
        <v>103</v>
      </c>
      <c r="D802" s="168">
        <f t="shared" si="45"/>
        <v>0.03</v>
      </c>
      <c r="E802" s="174"/>
    </row>
    <row r="803" spans="1:5" s="154" customFormat="1" ht="15" customHeight="1">
      <c r="A803" s="252" t="s">
        <v>703</v>
      </c>
      <c r="B803" s="253">
        <v>244</v>
      </c>
      <c r="C803" s="253">
        <f>SUM(C804:C805)</f>
        <v>244</v>
      </c>
      <c r="D803" s="168">
        <f t="shared" si="45"/>
        <v>0</v>
      </c>
      <c r="E803" s="174"/>
    </row>
    <row r="804" spans="1:5" s="154" customFormat="1" ht="15" customHeight="1">
      <c r="A804" s="252" t="s">
        <v>704</v>
      </c>
      <c r="B804" s="253">
        <v>50</v>
      </c>
      <c r="C804" s="253">
        <v>50</v>
      </c>
      <c r="D804" s="168">
        <f t="shared" si="45"/>
        <v>0</v>
      </c>
      <c r="E804" s="174"/>
    </row>
    <row r="805" spans="1:5" s="240" customFormat="1" ht="15" customHeight="1">
      <c r="A805" s="252" t="s">
        <v>705</v>
      </c>
      <c r="B805" s="253">
        <v>194</v>
      </c>
      <c r="C805" s="253">
        <v>194</v>
      </c>
      <c r="D805" s="168">
        <f t="shared" si="45"/>
        <v>0</v>
      </c>
      <c r="E805" s="256"/>
    </row>
    <row r="806" spans="1:5" s="154" customFormat="1" ht="15" customHeight="1">
      <c r="A806" s="252" t="s">
        <v>706</v>
      </c>
      <c r="B806" s="253">
        <v>1331</v>
      </c>
      <c r="C806" s="253">
        <f>C807</f>
        <v>1332</v>
      </c>
      <c r="D806" s="168">
        <f t="shared" si="45"/>
        <v>0.0007513148009015778</v>
      </c>
      <c r="E806" s="174"/>
    </row>
    <row r="807" spans="1:5" s="240" customFormat="1" ht="15" customHeight="1">
      <c r="A807" s="252" t="s">
        <v>707</v>
      </c>
      <c r="B807" s="253">
        <v>1331</v>
      </c>
      <c r="C807" s="253">
        <v>1332</v>
      </c>
      <c r="D807" s="168">
        <f t="shared" si="45"/>
        <v>0.0007513148009015778</v>
      </c>
      <c r="E807" s="256"/>
    </row>
    <row r="808" spans="1:5" s="154" customFormat="1" ht="15" customHeight="1">
      <c r="A808" s="252" t="s">
        <v>708</v>
      </c>
      <c r="B808" s="253">
        <v>0</v>
      </c>
      <c r="C808" s="253"/>
      <c r="D808" s="168"/>
      <c r="E808" s="174"/>
    </row>
    <row r="809" spans="1:5" s="154" customFormat="1" ht="15" customHeight="1">
      <c r="A809" s="252" t="s">
        <v>709</v>
      </c>
      <c r="B809" s="253">
        <v>0</v>
      </c>
      <c r="C809" s="253"/>
      <c r="D809" s="168"/>
      <c r="E809" s="174"/>
    </row>
    <row r="810" spans="1:5" s="154" customFormat="1" ht="15" customHeight="1">
      <c r="A810" s="252" t="s">
        <v>710</v>
      </c>
      <c r="B810" s="253">
        <v>0</v>
      </c>
      <c r="C810" s="253">
        <f>C811</f>
        <v>1509</v>
      </c>
      <c r="D810" s="168"/>
      <c r="E810" s="174"/>
    </row>
    <row r="811" spans="1:5" s="154" customFormat="1" ht="15" customHeight="1">
      <c r="A811" s="252" t="s">
        <v>711</v>
      </c>
      <c r="B811" s="253">
        <v>0</v>
      </c>
      <c r="C811" s="253">
        <v>1509</v>
      </c>
      <c r="D811" s="168"/>
      <c r="E811" s="174"/>
    </row>
    <row r="812" spans="1:5" s="154" customFormat="1" ht="15" customHeight="1">
      <c r="A812" s="252" t="s">
        <v>712</v>
      </c>
      <c r="B812" s="253">
        <v>60718</v>
      </c>
      <c r="C812" s="253">
        <f>C813+C841+C866+C892+C903+C914+C920+C927+C934+C937</f>
        <v>66949</v>
      </c>
      <c r="D812" s="168">
        <f aca="true" t="shared" si="46" ref="D812:D815">(C812-B812)/B812</f>
        <v>0.10262195724496855</v>
      </c>
      <c r="E812" s="174"/>
    </row>
    <row r="813" spans="1:5" s="154" customFormat="1" ht="15" customHeight="1">
      <c r="A813" s="252" t="s">
        <v>713</v>
      </c>
      <c r="B813" s="253">
        <v>10859</v>
      </c>
      <c r="C813" s="253">
        <f>SUM(C814:C840)</f>
        <v>5894</v>
      </c>
      <c r="D813" s="168">
        <f t="shared" si="46"/>
        <v>-0.45722442213831843</v>
      </c>
      <c r="E813" s="174"/>
    </row>
    <row r="814" spans="1:5" s="154" customFormat="1" ht="15" customHeight="1">
      <c r="A814" s="252" t="s">
        <v>100</v>
      </c>
      <c r="B814" s="253">
        <v>2135</v>
      </c>
      <c r="C814" s="253">
        <v>2525</v>
      </c>
      <c r="D814" s="168">
        <f t="shared" si="46"/>
        <v>0.18266978922716628</v>
      </c>
      <c r="E814" s="174"/>
    </row>
    <row r="815" spans="1:5" s="154" customFormat="1" ht="15" customHeight="1">
      <c r="A815" s="252" t="s">
        <v>101</v>
      </c>
      <c r="B815" s="253">
        <v>88</v>
      </c>
      <c r="C815" s="253">
        <v>44</v>
      </c>
      <c r="D815" s="168">
        <f t="shared" si="46"/>
        <v>-0.5</v>
      </c>
      <c r="E815" s="174"/>
    </row>
    <row r="816" spans="1:5" s="154" customFormat="1" ht="15" customHeight="1">
      <c r="A816" s="252" t="s">
        <v>102</v>
      </c>
      <c r="B816" s="253">
        <v>0</v>
      </c>
      <c r="C816" s="253"/>
      <c r="D816" s="168"/>
      <c r="E816" s="174"/>
    </row>
    <row r="817" spans="1:5" s="154" customFormat="1" ht="15" customHeight="1">
      <c r="A817" s="252" t="s">
        <v>109</v>
      </c>
      <c r="B817" s="253">
        <v>0</v>
      </c>
      <c r="C817" s="253"/>
      <c r="D817" s="168"/>
      <c r="E817" s="174"/>
    </row>
    <row r="818" spans="1:5" s="154" customFormat="1" ht="15" customHeight="1">
      <c r="A818" s="252" t="s">
        <v>714</v>
      </c>
      <c r="B818" s="253">
        <v>5628</v>
      </c>
      <c r="C818" s="253"/>
      <c r="D818" s="168">
        <f>(C818-B818)/B818</f>
        <v>-1</v>
      </c>
      <c r="E818" s="174"/>
    </row>
    <row r="819" spans="1:5" s="154" customFormat="1" ht="15" customHeight="1">
      <c r="A819" s="252" t="s">
        <v>715</v>
      </c>
      <c r="B819" s="253">
        <v>0</v>
      </c>
      <c r="C819" s="253"/>
      <c r="D819" s="168"/>
      <c r="E819" s="174"/>
    </row>
    <row r="820" spans="1:5" s="154" customFormat="1" ht="15" customHeight="1">
      <c r="A820" s="252" t="s">
        <v>716</v>
      </c>
      <c r="B820" s="253">
        <v>0</v>
      </c>
      <c r="C820" s="253">
        <v>110</v>
      </c>
      <c r="D820" s="168"/>
      <c r="E820" s="174"/>
    </row>
    <row r="821" spans="1:5" s="154" customFormat="1" ht="15" customHeight="1">
      <c r="A821" s="252" t="s">
        <v>717</v>
      </c>
      <c r="B821" s="253">
        <v>0</v>
      </c>
      <c r="C821" s="253"/>
      <c r="D821" s="168"/>
      <c r="E821" s="174"/>
    </row>
    <row r="822" spans="1:5" s="154" customFormat="1" ht="15" customHeight="1">
      <c r="A822" s="252" t="s">
        <v>718</v>
      </c>
      <c r="B822" s="253">
        <v>0</v>
      </c>
      <c r="C822" s="253"/>
      <c r="D822" s="168"/>
      <c r="E822" s="174"/>
    </row>
    <row r="823" spans="1:5" s="154" customFormat="1" ht="15" customHeight="1">
      <c r="A823" s="252" t="s">
        <v>719</v>
      </c>
      <c r="B823" s="253">
        <v>0</v>
      </c>
      <c r="C823" s="253"/>
      <c r="D823" s="168"/>
      <c r="E823" s="174"/>
    </row>
    <row r="824" spans="1:5" s="154" customFormat="1" ht="15" customHeight="1">
      <c r="A824" s="252" t="s">
        <v>720</v>
      </c>
      <c r="B824" s="253">
        <v>0</v>
      </c>
      <c r="C824" s="253">
        <v>100</v>
      </c>
      <c r="D824" s="168"/>
      <c r="E824" s="174"/>
    </row>
    <row r="825" spans="1:5" s="154" customFormat="1" ht="15" customHeight="1">
      <c r="A825" s="252" t="s">
        <v>721</v>
      </c>
      <c r="B825" s="253">
        <v>0</v>
      </c>
      <c r="C825" s="253"/>
      <c r="D825" s="168"/>
      <c r="E825" s="174"/>
    </row>
    <row r="826" spans="1:5" s="154" customFormat="1" ht="15" customHeight="1">
      <c r="A826" s="252" t="s">
        <v>722</v>
      </c>
      <c r="B826" s="253">
        <v>53</v>
      </c>
      <c r="C826" s="253"/>
      <c r="D826" s="168">
        <f>(C826-B826)/B826</f>
        <v>-1</v>
      </c>
      <c r="E826" s="174"/>
    </row>
    <row r="827" spans="1:5" s="154" customFormat="1" ht="15" customHeight="1">
      <c r="A827" s="252" t="s">
        <v>723</v>
      </c>
      <c r="B827" s="253">
        <v>0</v>
      </c>
      <c r="C827" s="253"/>
      <c r="D827" s="168"/>
      <c r="E827" s="174"/>
    </row>
    <row r="828" spans="1:5" s="154" customFormat="1" ht="15" customHeight="1">
      <c r="A828" s="252" t="s">
        <v>724</v>
      </c>
      <c r="B828" s="253">
        <v>0</v>
      </c>
      <c r="C828" s="253"/>
      <c r="D828" s="168"/>
      <c r="E828" s="174"/>
    </row>
    <row r="829" spans="1:5" s="154" customFormat="1" ht="15" customHeight="1">
      <c r="A829" s="252" t="s">
        <v>714</v>
      </c>
      <c r="B829" s="253"/>
      <c r="C829" s="253">
        <v>728</v>
      </c>
      <c r="D829" s="168"/>
      <c r="E829" s="174"/>
    </row>
    <row r="830" spans="1:5" s="154" customFormat="1" ht="15" customHeight="1">
      <c r="A830" s="252" t="s">
        <v>725</v>
      </c>
      <c r="B830" s="253"/>
      <c r="C830" s="253">
        <v>295</v>
      </c>
      <c r="D830" s="168"/>
      <c r="E830" s="174"/>
    </row>
    <row r="831" spans="1:5" s="154" customFormat="1" ht="15" customHeight="1">
      <c r="A831" s="252" t="s">
        <v>726</v>
      </c>
      <c r="B831" s="253">
        <v>0</v>
      </c>
      <c r="C831" s="253"/>
      <c r="D831" s="168"/>
      <c r="E831" s="174"/>
    </row>
    <row r="832" spans="1:5" s="154" customFormat="1" ht="15" customHeight="1">
      <c r="A832" s="252" t="s">
        <v>727</v>
      </c>
      <c r="B832" s="253">
        <v>0</v>
      </c>
      <c r="C832" s="253"/>
      <c r="D832" s="168"/>
      <c r="E832" s="174"/>
    </row>
    <row r="833" spans="1:5" s="154" customFormat="1" ht="15" customHeight="1">
      <c r="A833" s="252" t="s">
        <v>728</v>
      </c>
      <c r="B833" s="253">
        <v>0</v>
      </c>
      <c r="C833" s="253"/>
      <c r="D833" s="168"/>
      <c r="E833" s="174"/>
    </row>
    <row r="834" spans="1:5" s="154" customFormat="1" ht="15" customHeight="1">
      <c r="A834" s="252" t="s">
        <v>729</v>
      </c>
      <c r="B834" s="253">
        <v>0</v>
      </c>
      <c r="C834" s="253"/>
      <c r="D834" s="168"/>
      <c r="E834" s="174"/>
    </row>
    <row r="835" spans="1:5" s="154" customFormat="1" ht="15" customHeight="1">
      <c r="A835" s="252" t="s">
        <v>730</v>
      </c>
      <c r="B835" s="253">
        <v>873</v>
      </c>
      <c r="C835" s="253"/>
      <c r="D835" s="168">
        <f>(C835-B835)/B835</f>
        <v>-1</v>
      </c>
      <c r="E835" s="174"/>
    </row>
    <row r="836" spans="1:5" s="154" customFormat="1" ht="15" customHeight="1">
      <c r="A836" s="252" t="s">
        <v>731</v>
      </c>
      <c r="B836" s="253">
        <v>0</v>
      </c>
      <c r="C836" s="253">
        <v>15</v>
      </c>
      <c r="D836" s="168"/>
      <c r="E836" s="174"/>
    </row>
    <row r="837" spans="1:5" s="240" customFormat="1" ht="15" customHeight="1">
      <c r="A837" s="252" t="s">
        <v>732</v>
      </c>
      <c r="B837" s="253">
        <v>0</v>
      </c>
      <c r="C837" s="253"/>
      <c r="D837" s="168"/>
      <c r="E837" s="256"/>
    </row>
    <row r="838" spans="1:5" s="154" customFormat="1" ht="15" customHeight="1">
      <c r="A838" s="252" t="s">
        <v>733</v>
      </c>
      <c r="B838" s="253">
        <v>0</v>
      </c>
      <c r="C838" s="253"/>
      <c r="D838" s="168"/>
      <c r="E838" s="174"/>
    </row>
    <row r="839" spans="1:5" s="154" customFormat="1" ht="15" customHeight="1">
      <c r="A839" s="252" t="s">
        <v>734</v>
      </c>
      <c r="B839" s="253"/>
      <c r="C839" s="253">
        <v>480</v>
      </c>
      <c r="D839" s="168"/>
      <c r="E839" s="174"/>
    </row>
    <row r="840" spans="1:5" s="154" customFormat="1" ht="15" customHeight="1">
      <c r="A840" s="252" t="s">
        <v>735</v>
      </c>
      <c r="B840" s="253">
        <v>2082</v>
      </c>
      <c r="C840" s="253">
        <v>1597</v>
      </c>
      <c r="D840" s="168">
        <f aca="true" t="shared" si="47" ref="D840:D843">(C840-B840)/B840</f>
        <v>-0.2329490874159462</v>
      </c>
      <c r="E840" s="174"/>
    </row>
    <row r="841" spans="1:5" s="154" customFormat="1" ht="15" customHeight="1">
      <c r="A841" s="252" t="s">
        <v>736</v>
      </c>
      <c r="B841" s="253">
        <v>3515</v>
      </c>
      <c r="C841" s="253">
        <f>SUM(C842:C865)</f>
        <v>5017</v>
      </c>
      <c r="D841" s="168">
        <f t="shared" si="47"/>
        <v>0.42731152204836415</v>
      </c>
      <c r="E841" s="174"/>
    </row>
    <row r="842" spans="1:5" s="154" customFormat="1" ht="15" customHeight="1">
      <c r="A842" s="252" t="s">
        <v>100</v>
      </c>
      <c r="B842" s="253">
        <v>1206</v>
      </c>
      <c r="C842" s="253">
        <v>1097</v>
      </c>
      <c r="D842" s="168">
        <f t="shared" si="47"/>
        <v>-0.09038142620232173</v>
      </c>
      <c r="E842" s="174"/>
    </row>
    <row r="843" spans="1:5" s="154" customFormat="1" ht="15" customHeight="1">
      <c r="A843" s="252" t="s">
        <v>101</v>
      </c>
      <c r="B843" s="253">
        <v>23</v>
      </c>
      <c r="C843" s="253">
        <v>10</v>
      </c>
      <c r="D843" s="168">
        <f t="shared" si="47"/>
        <v>-0.5652173913043478</v>
      </c>
      <c r="E843" s="174"/>
    </row>
    <row r="844" spans="1:5" s="154" customFormat="1" ht="15" customHeight="1">
      <c r="A844" s="252" t="s">
        <v>102</v>
      </c>
      <c r="B844" s="253">
        <v>0</v>
      </c>
      <c r="C844" s="253"/>
      <c r="D844" s="168"/>
      <c r="E844" s="174"/>
    </row>
    <row r="845" spans="1:5" s="154" customFormat="1" ht="15" customHeight="1">
      <c r="A845" s="252" t="s">
        <v>737</v>
      </c>
      <c r="B845" s="253">
        <v>0</v>
      </c>
      <c r="C845" s="253"/>
      <c r="D845" s="168"/>
      <c r="E845" s="174"/>
    </row>
    <row r="846" spans="1:5" s="154" customFormat="1" ht="15" customHeight="1">
      <c r="A846" s="252" t="s">
        <v>738</v>
      </c>
      <c r="B846" s="253">
        <v>0</v>
      </c>
      <c r="C846" s="253">
        <v>1607</v>
      </c>
      <c r="D846" s="168"/>
      <c r="E846" s="174"/>
    </row>
    <row r="847" spans="1:5" s="154" customFormat="1" ht="15" customHeight="1">
      <c r="A847" s="252" t="s">
        <v>739</v>
      </c>
      <c r="B847" s="253">
        <v>0</v>
      </c>
      <c r="C847" s="253"/>
      <c r="D847" s="168"/>
      <c r="E847" s="174"/>
    </row>
    <row r="848" spans="1:5" s="154" customFormat="1" ht="15" customHeight="1">
      <c r="A848" s="252" t="s">
        <v>740</v>
      </c>
      <c r="B848" s="253">
        <v>2236</v>
      </c>
      <c r="C848" s="253"/>
      <c r="D848" s="168">
        <f aca="true" t="shared" si="48" ref="D848:D853">(C848-B848)/B848</f>
        <v>-1</v>
      </c>
      <c r="E848" s="174"/>
    </row>
    <row r="849" spans="1:5" s="154" customFormat="1" ht="15" customHeight="1">
      <c r="A849" s="252" t="s">
        <v>741</v>
      </c>
      <c r="B849" s="253">
        <v>0</v>
      </c>
      <c r="C849" s="253">
        <v>1231</v>
      </c>
      <c r="D849" s="168"/>
      <c r="E849" s="174"/>
    </row>
    <row r="850" spans="1:5" s="154" customFormat="1" ht="15" customHeight="1">
      <c r="A850" s="252" t="s">
        <v>742</v>
      </c>
      <c r="B850" s="253">
        <v>20</v>
      </c>
      <c r="C850" s="253">
        <v>20</v>
      </c>
      <c r="D850" s="168">
        <f t="shared" si="48"/>
        <v>0</v>
      </c>
      <c r="E850" s="174"/>
    </row>
    <row r="851" spans="1:5" s="154" customFormat="1" ht="15" customHeight="1">
      <c r="A851" s="252" t="s">
        <v>743</v>
      </c>
      <c r="B851" s="253">
        <v>0</v>
      </c>
      <c r="C851" s="253">
        <v>84</v>
      </c>
      <c r="D851" s="168"/>
      <c r="E851" s="174"/>
    </row>
    <row r="852" spans="1:5" s="154" customFormat="1" ht="15" customHeight="1">
      <c r="A852" s="252" t="s">
        <v>744</v>
      </c>
      <c r="B852" s="253">
        <v>0</v>
      </c>
      <c r="C852" s="253"/>
      <c r="D852" s="168"/>
      <c r="E852" s="174"/>
    </row>
    <row r="853" spans="1:5" s="154" customFormat="1" ht="15" customHeight="1">
      <c r="A853" s="252" t="s">
        <v>745</v>
      </c>
      <c r="B853" s="253">
        <v>20</v>
      </c>
      <c r="C853" s="253">
        <v>20</v>
      </c>
      <c r="D853" s="168">
        <f t="shared" si="48"/>
        <v>0</v>
      </c>
      <c r="E853" s="174"/>
    </row>
    <row r="854" spans="1:5" s="154" customFormat="1" ht="15" customHeight="1">
      <c r="A854" s="252" t="s">
        <v>746</v>
      </c>
      <c r="B854" s="253">
        <v>0</v>
      </c>
      <c r="C854" s="253"/>
      <c r="D854" s="168"/>
      <c r="E854" s="174"/>
    </row>
    <row r="855" spans="1:5" s="240" customFormat="1" ht="15" customHeight="1">
      <c r="A855" s="252" t="s">
        <v>747</v>
      </c>
      <c r="B855" s="253">
        <v>0</v>
      </c>
      <c r="C855" s="253"/>
      <c r="D855" s="168"/>
      <c r="E855" s="256"/>
    </row>
    <row r="856" spans="1:5" s="154" customFormat="1" ht="15" customHeight="1">
      <c r="A856" s="252" t="s">
        <v>748</v>
      </c>
      <c r="B856" s="253">
        <v>0</v>
      </c>
      <c r="C856" s="253"/>
      <c r="D856" s="168"/>
      <c r="E856" s="174"/>
    </row>
    <row r="857" spans="1:5" s="154" customFormat="1" ht="15" customHeight="1">
      <c r="A857" s="252" t="s">
        <v>749</v>
      </c>
      <c r="B857" s="253">
        <v>0</v>
      </c>
      <c r="C857" s="253"/>
      <c r="D857" s="168"/>
      <c r="E857" s="174"/>
    </row>
    <row r="858" spans="1:5" s="154" customFormat="1" ht="15" customHeight="1">
      <c r="A858" s="252" t="s">
        <v>750</v>
      </c>
      <c r="B858" s="253">
        <v>0</v>
      </c>
      <c r="C858" s="253"/>
      <c r="D858" s="168"/>
      <c r="E858" s="174"/>
    </row>
    <row r="859" spans="1:5" s="154" customFormat="1" ht="15" customHeight="1">
      <c r="A859" s="252" t="s">
        <v>751</v>
      </c>
      <c r="B859" s="253">
        <v>0</v>
      </c>
      <c r="C859" s="253"/>
      <c r="D859" s="168"/>
      <c r="E859" s="174"/>
    </row>
    <row r="860" spans="1:5" s="154" customFormat="1" ht="15" customHeight="1">
      <c r="A860" s="252" t="s">
        <v>752</v>
      </c>
      <c r="B860" s="253">
        <v>0</v>
      </c>
      <c r="C860" s="253"/>
      <c r="D860" s="168"/>
      <c r="E860" s="174"/>
    </row>
    <row r="861" spans="1:5" s="154" customFormat="1" ht="15" customHeight="1">
      <c r="A861" s="252" t="s">
        <v>753</v>
      </c>
      <c r="B861" s="253">
        <v>10</v>
      </c>
      <c r="C861" s="253">
        <v>10</v>
      </c>
      <c r="D861" s="168">
        <f>(C861-B861)/B861</f>
        <v>0</v>
      </c>
      <c r="E861" s="174"/>
    </row>
    <row r="862" spans="1:5" s="154" customFormat="1" ht="15" customHeight="1">
      <c r="A862" s="252" t="s">
        <v>754</v>
      </c>
      <c r="B862" s="253">
        <v>0</v>
      </c>
      <c r="C862" s="253"/>
      <c r="D862" s="168"/>
      <c r="E862" s="174"/>
    </row>
    <row r="863" spans="1:5" s="154" customFormat="1" ht="15" customHeight="1">
      <c r="A863" s="252" t="s">
        <v>755</v>
      </c>
      <c r="B863" s="253">
        <v>0</v>
      </c>
      <c r="C863" s="253"/>
      <c r="D863" s="168"/>
      <c r="E863" s="174"/>
    </row>
    <row r="864" spans="1:5" s="154" customFormat="1" ht="15" customHeight="1">
      <c r="A864" s="252" t="s">
        <v>720</v>
      </c>
      <c r="B864" s="253">
        <v>0</v>
      </c>
      <c r="C864" s="253"/>
      <c r="D864" s="168"/>
      <c r="E864" s="174"/>
    </row>
    <row r="865" spans="1:5" s="154" customFormat="1" ht="15" customHeight="1">
      <c r="A865" s="252" t="s">
        <v>756</v>
      </c>
      <c r="B865" s="253">
        <v>0</v>
      </c>
      <c r="C865" s="253">
        <v>938</v>
      </c>
      <c r="D865" s="168"/>
      <c r="E865" s="174"/>
    </row>
    <row r="866" spans="1:5" s="154" customFormat="1" ht="15" customHeight="1">
      <c r="A866" s="252" t="s">
        <v>757</v>
      </c>
      <c r="B866" s="253">
        <v>18258</v>
      </c>
      <c r="C866" s="253">
        <f>SUM(C867:C891)</f>
        <v>1473</v>
      </c>
      <c r="D866" s="168">
        <f aca="true" t="shared" si="49" ref="D866:D868">(C866-B866)/B866</f>
        <v>-0.9193230364771607</v>
      </c>
      <c r="E866" s="174"/>
    </row>
    <row r="867" spans="1:5" s="154" customFormat="1" ht="15" customHeight="1">
      <c r="A867" s="252" t="s">
        <v>100</v>
      </c>
      <c r="B867" s="253">
        <v>689</v>
      </c>
      <c r="C867" s="253">
        <v>835</v>
      </c>
      <c r="D867" s="168">
        <f t="shared" si="49"/>
        <v>0.21190130624092887</v>
      </c>
      <c r="E867" s="174"/>
    </row>
    <row r="868" spans="1:5" s="154" customFormat="1" ht="15" customHeight="1">
      <c r="A868" s="252" t="s">
        <v>101</v>
      </c>
      <c r="B868" s="253">
        <v>6</v>
      </c>
      <c r="C868" s="253">
        <v>6</v>
      </c>
      <c r="D868" s="168">
        <f t="shared" si="49"/>
        <v>0</v>
      </c>
      <c r="E868" s="174"/>
    </row>
    <row r="869" spans="1:5" s="154" customFormat="1" ht="15" customHeight="1">
      <c r="A869" s="252" t="s">
        <v>102</v>
      </c>
      <c r="B869" s="253">
        <v>0</v>
      </c>
      <c r="C869" s="253"/>
      <c r="D869" s="168"/>
      <c r="E869" s="174"/>
    </row>
    <row r="870" spans="1:5" s="154" customFormat="1" ht="15" customHeight="1">
      <c r="A870" s="252" t="s">
        <v>758</v>
      </c>
      <c r="B870" s="253">
        <v>0</v>
      </c>
      <c r="C870" s="253"/>
      <c r="D870" s="168"/>
      <c r="E870" s="174"/>
    </row>
    <row r="871" spans="1:5" s="154" customFormat="1" ht="15" customHeight="1">
      <c r="A871" s="252" t="s">
        <v>759</v>
      </c>
      <c r="B871" s="253">
        <v>5088</v>
      </c>
      <c r="C871" s="253">
        <v>236</v>
      </c>
      <c r="D871" s="168">
        <f>(C871-B871)/B871</f>
        <v>-0.9536163522012578</v>
      </c>
      <c r="E871" s="174"/>
    </row>
    <row r="872" spans="1:5" s="154" customFormat="1" ht="15" customHeight="1">
      <c r="A872" s="252" t="s">
        <v>760</v>
      </c>
      <c r="B872" s="253">
        <v>0</v>
      </c>
      <c r="C872" s="253"/>
      <c r="D872" s="168"/>
      <c r="E872" s="174"/>
    </row>
    <row r="873" spans="1:5" s="154" customFormat="1" ht="15" customHeight="1">
      <c r="A873" s="252" t="s">
        <v>761</v>
      </c>
      <c r="B873" s="253">
        <v>0</v>
      </c>
      <c r="C873" s="253"/>
      <c r="D873" s="168"/>
      <c r="E873" s="174"/>
    </row>
    <row r="874" spans="1:5" s="154" customFormat="1" ht="15" customHeight="1">
      <c r="A874" s="252" t="s">
        <v>762</v>
      </c>
      <c r="B874" s="253">
        <v>0</v>
      </c>
      <c r="C874" s="253"/>
      <c r="D874" s="168"/>
      <c r="E874" s="174"/>
    </row>
    <row r="875" spans="1:5" s="154" customFormat="1" ht="15" customHeight="1">
      <c r="A875" s="252" t="s">
        <v>763</v>
      </c>
      <c r="B875" s="253">
        <v>0</v>
      </c>
      <c r="C875" s="253"/>
      <c r="D875" s="168"/>
      <c r="E875" s="174"/>
    </row>
    <row r="876" spans="1:5" s="154" customFormat="1" ht="15" customHeight="1">
      <c r="A876" s="252" t="s">
        <v>764</v>
      </c>
      <c r="B876" s="253">
        <v>0</v>
      </c>
      <c r="C876" s="253"/>
      <c r="D876" s="168"/>
      <c r="E876" s="174"/>
    </row>
    <row r="877" spans="1:5" s="240" customFormat="1" ht="15" customHeight="1">
      <c r="A877" s="252" t="s">
        <v>765</v>
      </c>
      <c r="B877" s="253">
        <v>0</v>
      </c>
      <c r="C877" s="253"/>
      <c r="D877" s="168"/>
      <c r="E877" s="256"/>
    </row>
    <row r="878" spans="1:5" s="240" customFormat="1" ht="15" customHeight="1">
      <c r="A878" s="252" t="s">
        <v>766</v>
      </c>
      <c r="B878" s="253">
        <v>0</v>
      </c>
      <c r="C878" s="253"/>
      <c r="D878" s="168"/>
      <c r="E878" s="256"/>
    </row>
    <row r="879" spans="1:5" s="154" customFormat="1" ht="15" customHeight="1">
      <c r="A879" s="252" t="s">
        <v>767</v>
      </c>
      <c r="B879" s="253">
        <v>0</v>
      </c>
      <c r="C879" s="253"/>
      <c r="D879" s="168"/>
      <c r="E879" s="174"/>
    </row>
    <row r="880" spans="1:5" s="154" customFormat="1" ht="15" customHeight="1">
      <c r="A880" s="252" t="s">
        <v>768</v>
      </c>
      <c r="B880" s="253">
        <v>260</v>
      </c>
      <c r="C880" s="253">
        <v>200</v>
      </c>
      <c r="D880" s="168">
        <f>(C880-B880)/B880</f>
        <v>-0.23076923076923078</v>
      </c>
      <c r="E880" s="174"/>
    </row>
    <row r="881" spans="1:5" s="154" customFormat="1" ht="15" customHeight="1">
      <c r="A881" s="252" t="s">
        <v>769</v>
      </c>
      <c r="B881" s="253">
        <v>0</v>
      </c>
      <c r="C881" s="253">
        <v>100</v>
      </c>
      <c r="D881" s="168"/>
      <c r="E881" s="174"/>
    </row>
    <row r="882" spans="1:5" s="154" customFormat="1" ht="15" customHeight="1">
      <c r="A882" s="252" t="s">
        <v>770</v>
      </c>
      <c r="B882" s="253">
        <v>3940</v>
      </c>
      <c r="C882" s="253">
        <v>17</v>
      </c>
      <c r="D882" s="168">
        <f>(C882-B882)/B882</f>
        <v>-0.9956852791878172</v>
      </c>
      <c r="E882" s="174"/>
    </row>
    <row r="883" spans="1:5" s="154" customFormat="1" ht="15" customHeight="1">
      <c r="A883" s="252" t="s">
        <v>771</v>
      </c>
      <c r="B883" s="253">
        <v>0</v>
      </c>
      <c r="C883" s="253"/>
      <c r="D883" s="168"/>
      <c r="E883" s="174"/>
    </row>
    <row r="884" spans="1:5" s="154" customFormat="1" ht="15" customHeight="1">
      <c r="A884" s="252" t="s">
        <v>772</v>
      </c>
      <c r="B884" s="253">
        <v>0</v>
      </c>
      <c r="C884" s="253"/>
      <c r="D884" s="168"/>
      <c r="E884" s="174"/>
    </row>
    <row r="885" spans="1:5" s="240" customFormat="1" ht="15" customHeight="1">
      <c r="A885" s="252" t="s">
        <v>773</v>
      </c>
      <c r="B885" s="253">
        <v>0</v>
      </c>
      <c r="C885" s="253"/>
      <c r="D885" s="168"/>
      <c r="E885" s="256"/>
    </row>
    <row r="886" spans="1:5" s="156" customFormat="1" ht="15" customHeight="1">
      <c r="A886" s="252" t="s">
        <v>774</v>
      </c>
      <c r="B886" s="253">
        <v>0</v>
      </c>
      <c r="C886" s="253"/>
      <c r="D886" s="168"/>
      <c r="E886" s="258"/>
    </row>
    <row r="887" spans="1:5" s="154" customFormat="1" ht="15" customHeight="1">
      <c r="A887" s="252" t="s">
        <v>775</v>
      </c>
      <c r="B887" s="253">
        <v>0</v>
      </c>
      <c r="C887" s="253"/>
      <c r="D887" s="168"/>
      <c r="E887" s="174"/>
    </row>
    <row r="888" spans="1:5" s="240" customFormat="1" ht="15" customHeight="1">
      <c r="A888" s="252" t="s">
        <v>749</v>
      </c>
      <c r="B888" s="253">
        <v>0</v>
      </c>
      <c r="C888" s="253"/>
      <c r="D888" s="168"/>
      <c r="E888" s="256"/>
    </row>
    <row r="889" spans="1:5" s="154" customFormat="1" ht="15" customHeight="1">
      <c r="A889" s="252" t="s">
        <v>776</v>
      </c>
      <c r="B889" s="253">
        <v>0</v>
      </c>
      <c r="C889" s="253"/>
      <c r="D889" s="168"/>
      <c r="E889" s="174"/>
    </row>
    <row r="890" spans="1:5" s="154" customFormat="1" ht="15" customHeight="1">
      <c r="A890" s="252" t="s">
        <v>777</v>
      </c>
      <c r="B890" s="253">
        <v>75</v>
      </c>
      <c r="C890" s="253">
        <v>79</v>
      </c>
      <c r="D890" s="168">
        <f>(C890-B890)/B890</f>
        <v>0.05333333333333334</v>
      </c>
      <c r="E890" s="174"/>
    </row>
    <row r="891" spans="1:5" s="154" customFormat="1" ht="15" customHeight="1">
      <c r="A891" s="252" t="s">
        <v>778</v>
      </c>
      <c r="B891" s="253">
        <v>8200</v>
      </c>
      <c r="C891" s="253"/>
      <c r="D891" s="168">
        <f>(C891-B891)/B891</f>
        <v>-1</v>
      </c>
      <c r="E891" s="174"/>
    </row>
    <row r="892" spans="1:5" s="240" customFormat="1" ht="15" customHeight="1">
      <c r="A892" s="252" t="s">
        <v>779</v>
      </c>
      <c r="B892" s="253">
        <v>0</v>
      </c>
      <c r="C892" s="253"/>
      <c r="D892" s="168"/>
      <c r="E892" s="256"/>
    </row>
    <row r="893" spans="1:5" s="154" customFormat="1" ht="15" customHeight="1">
      <c r="A893" s="252" t="s">
        <v>100</v>
      </c>
      <c r="B893" s="253">
        <v>0</v>
      </c>
      <c r="C893" s="253"/>
      <c r="D893" s="168"/>
      <c r="E893" s="174"/>
    </row>
    <row r="894" spans="1:5" s="154" customFormat="1" ht="15" customHeight="1">
      <c r="A894" s="252" t="s">
        <v>101</v>
      </c>
      <c r="B894" s="253">
        <v>0</v>
      </c>
      <c r="C894" s="253"/>
      <c r="D894" s="168"/>
      <c r="E894" s="174"/>
    </row>
    <row r="895" spans="1:5" s="240" customFormat="1" ht="15" customHeight="1">
      <c r="A895" s="252" t="s">
        <v>102</v>
      </c>
      <c r="B895" s="253">
        <v>0</v>
      </c>
      <c r="C895" s="253"/>
      <c r="D895" s="168"/>
      <c r="E895" s="256"/>
    </row>
    <row r="896" spans="1:5" s="156" customFormat="1" ht="15" customHeight="1">
      <c r="A896" s="252" t="s">
        <v>780</v>
      </c>
      <c r="B896" s="253">
        <v>0</v>
      </c>
      <c r="C896" s="253"/>
      <c r="D896" s="168"/>
      <c r="E896" s="258"/>
    </row>
    <row r="897" spans="1:5" ht="15" customHeight="1">
      <c r="A897" s="252" t="s">
        <v>781</v>
      </c>
      <c r="B897" s="253">
        <v>0</v>
      </c>
      <c r="C897" s="253"/>
      <c r="D897" s="168"/>
      <c r="E897" s="183"/>
    </row>
    <row r="898" spans="1:5" ht="15" customHeight="1">
      <c r="A898" s="252" t="s">
        <v>782</v>
      </c>
      <c r="B898" s="253">
        <v>0</v>
      </c>
      <c r="C898" s="253"/>
      <c r="D898" s="168"/>
      <c r="E898" s="183"/>
    </row>
    <row r="899" spans="1:5" ht="15" customHeight="1">
      <c r="A899" s="252" t="s">
        <v>783</v>
      </c>
      <c r="B899" s="253">
        <v>0</v>
      </c>
      <c r="C899" s="253"/>
      <c r="D899" s="168"/>
      <c r="E899" s="183"/>
    </row>
    <row r="900" spans="1:5" ht="15" customHeight="1">
      <c r="A900" s="252" t="s">
        <v>784</v>
      </c>
      <c r="B900" s="253">
        <v>0</v>
      </c>
      <c r="C900" s="253"/>
      <c r="D900" s="168"/>
      <c r="E900" s="183"/>
    </row>
    <row r="901" spans="1:5" ht="15" customHeight="1">
      <c r="A901" s="252" t="s">
        <v>785</v>
      </c>
      <c r="B901" s="253">
        <v>0</v>
      </c>
      <c r="C901" s="253"/>
      <c r="D901" s="168"/>
      <c r="E901" s="183"/>
    </row>
    <row r="902" spans="1:5" ht="15" customHeight="1">
      <c r="A902" s="252" t="s">
        <v>786</v>
      </c>
      <c r="B902" s="253">
        <v>0</v>
      </c>
      <c r="C902" s="253"/>
      <c r="D902" s="168"/>
      <c r="E902" s="183"/>
    </row>
    <row r="903" spans="1:5" ht="15" customHeight="1">
      <c r="A903" s="252" t="s">
        <v>787</v>
      </c>
      <c r="B903" s="253">
        <v>19041</v>
      </c>
      <c r="C903" s="253">
        <f>SUM(C904:C913)</f>
        <v>35169</v>
      </c>
      <c r="D903" s="168">
        <f aca="true" t="shared" si="50" ref="D903:D905">(C903-B903)/B903</f>
        <v>0.8470143374822751</v>
      </c>
      <c r="E903" s="183"/>
    </row>
    <row r="904" spans="1:5" ht="15" customHeight="1">
      <c r="A904" s="252" t="s">
        <v>100</v>
      </c>
      <c r="B904" s="253">
        <v>350</v>
      </c>
      <c r="C904" s="253">
        <v>347</v>
      </c>
      <c r="D904" s="168">
        <f t="shared" si="50"/>
        <v>-0.008571428571428572</v>
      </c>
      <c r="E904" s="183"/>
    </row>
    <row r="905" spans="1:5" ht="15" customHeight="1">
      <c r="A905" s="252" t="s">
        <v>101</v>
      </c>
      <c r="B905" s="253">
        <v>200</v>
      </c>
      <c r="C905" s="253">
        <v>20</v>
      </c>
      <c r="D905" s="168">
        <f t="shared" si="50"/>
        <v>-0.9</v>
      </c>
      <c r="E905" s="183"/>
    </row>
    <row r="906" spans="1:5" ht="15" customHeight="1">
      <c r="A906" s="252" t="s">
        <v>102</v>
      </c>
      <c r="B906" s="253">
        <v>0</v>
      </c>
      <c r="C906" s="253"/>
      <c r="D906" s="168"/>
      <c r="E906" s="183"/>
    </row>
    <row r="907" spans="1:5" ht="15" customHeight="1">
      <c r="A907" s="252" t="s">
        <v>788</v>
      </c>
      <c r="B907" s="253">
        <v>0</v>
      </c>
      <c r="C907" s="253">
        <v>4524</v>
      </c>
      <c r="D907" s="168"/>
      <c r="E907" s="183"/>
    </row>
    <row r="908" spans="1:5" ht="15" customHeight="1">
      <c r="A908" s="252" t="s">
        <v>789</v>
      </c>
      <c r="B908" s="253">
        <v>7235</v>
      </c>
      <c r="C908" s="253">
        <v>265</v>
      </c>
      <c r="D908" s="168">
        <f aca="true" t="shared" si="51" ref="D908:D913">(C908-B908)/B908</f>
        <v>-0.9633724948168625</v>
      </c>
      <c r="E908" s="183"/>
    </row>
    <row r="909" spans="1:5" ht="15" customHeight="1">
      <c r="A909" s="252" t="s">
        <v>790</v>
      </c>
      <c r="B909" s="253">
        <v>416</v>
      </c>
      <c r="C909" s="253">
        <v>28257</v>
      </c>
      <c r="D909" s="168">
        <f t="shared" si="51"/>
        <v>66.92548076923077</v>
      </c>
      <c r="E909" s="183"/>
    </row>
    <row r="910" spans="1:5" ht="15" customHeight="1">
      <c r="A910" s="252" t="s">
        <v>791</v>
      </c>
      <c r="B910" s="253">
        <v>0</v>
      </c>
      <c r="C910" s="253">
        <v>1152</v>
      </c>
      <c r="D910" s="168"/>
      <c r="E910" s="183"/>
    </row>
    <row r="911" spans="1:5" ht="15" customHeight="1">
      <c r="A911" s="252" t="s">
        <v>792</v>
      </c>
      <c r="B911" s="253">
        <v>0</v>
      </c>
      <c r="C911" s="253"/>
      <c r="D911" s="168"/>
      <c r="E911" s="183"/>
    </row>
    <row r="912" spans="1:5" ht="15" customHeight="1">
      <c r="A912" s="252" t="s">
        <v>793</v>
      </c>
      <c r="B912" s="253">
        <v>0</v>
      </c>
      <c r="C912" s="253"/>
      <c r="D912" s="168"/>
      <c r="E912" s="183"/>
    </row>
    <row r="913" spans="1:5" ht="15" customHeight="1">
      <c r="A913" s="252" t="s">
        <v>794</v>
      </c>
      <c r="B913" s="253">
        <v>10840</v>
      </c>
      <c r="C913" s="253">
        <v>604</v>
      </c>
      <c r="D913" s="168">
        <f t="shared" si="51"/>
        <v>-0.944280442804428</v>
      </c>
      <c r="E913" s="183"/>
    </row>
    <row r="914" spans="1:5" ht="15" customHeight="1">
      <c r="A914" s="252" t="s">
        <v>795</v>
      </c>
      <c r="B914" s="253">
        <v>0</v>
      </c>
      <c r="C914" s="253"/>
      <c r="D914" s="168"/>
      <c r="E914" s="183"/>
    </row>
    <row r="915" spans="1:5" ht="15" customHeight="1">
      <c r="A915" s="252" t="s">
        <v>370</v>
      </c>
      <c r="B915" s="253">
        <v>0</v>
      </c>
      <c r="C915" s="253"/>
      <c r="D915" s="168"/>
      <c r="E915" s="183"/>
    </row>
    <row r="916" spans="1:5" ht="15" customHeight="1">
      <c r="A916" s="252" t="s">
        <v>796</v>
      </c>
      <c r="B916" s="253">
        <v>0</v>
      </c>
      <c r="C916" s="253"/>
      <c r="D916" s="168"/>
      <c r="E916" s="183"/>
    </row>
    <row r="917" spans="1:5" ht="15" customHeight="1">
      <c r="A917" s="252" t="s">
        <v>797</v>
      </c>
      <c r="B917" s="253">
        <v>0</v>
      </c>
      <c r="C917" s="253"/>
      <c r="D917" s="168"/>
      <c r="E917" s="183"/>
    </row>
    <row r="918" spans="1:5" ht="15" customHeight="1">
      <c r="A918" s="252" t="s">
        <v>798</v>
      </c>
      <c r="B918" s="253">
        <v>0</v>
      </c>
      <c r="C918" s="253"/>
      <c r="D918" s="168"/>
      <c r="E918" s="183"/>
    </row>
    <row r="919" spans="1:5" ht="15" customHeight="1">
      <c r="A919" s="252" t="s">
        <v>799</v>
      </c>
      <c r="B919" s="253">
        <v>0</v>
      </c>
      <c r="C919" s="253"/>
      <c r="D919" s="168"/>
      <c r="E919" s="183"/>
    </row>
    <row r="920" spans="1:5" ht="15" customHeight="1">
      <c r="A920" s="252" t="s">
        <v>800</v>
      </c>
      <c r="B920" s="253">
        <v>5940</v>
      </c>
      <c r="C920" s="253">
        <f>SUM(C921:C926)</f>
        <v>5277</v>
      </c>
      <c r="D920" s="168">
        <f aca="true" t="shared" si="52" ref="D920:D923">(C920-B920)/B920</f>
        <v>-0.11161616161616161</v>
      </c>
      <c r="E920" s="183"/>
    </row>
    <row r="921" spans="1:5" ht="15" customHeight="1">
      <c r="A921" s="252" t="s">
        <v>801</v>
      </c>
      <c r="B921" s="253">
        <v>1006</v>
      </c>
      <c r="C921" s="253"/>
      <c r="D921" s="168">
        <f t="shared" si="52"/>
        <v>-1</v>
      </c>
      <c r="E921" s="183"/>
    </row>
    <row r="922" spans="1:5" ht="15" customHeight="1">
      <c r="A922" s="252" t="s">
        <v>802</v>
      </c>
      <c r="B922" s="253">
        <v>0</v>
      </c>
      <c r="C922" s="253"/>
      <c r="D922" s="168"/>
      <c r="E922" s="183"/>
    </row>
    <row r="923" spans="1:5" ht="15" customHeight="1">
      <c r="A923" s="252" t="s">
        <v>803</v>
      </c>
      <c r="B923" s="253">
        <v>4934</v>
      </c>
      <c r="C923" s="253">
        <v>4880</v>
      </c>
      <c r="D923" s="168">
        <f t="shared" si="52"/>
        <v>-0.010944466963923795</v>
      </c>
      <c r="E923" s="183"/>
    </row>
    <row r="924" spans="1:5" ht="15" customHeight="1">
      <c r="A924" s="252" t="s">
        <v>804</v>
      </c>
      <c r="B924" s="253">
        <v>0</v>
      </c>
      <c r="C924" s="253"/>
      <c r="D924" s="168"/>
      <c r="E924" s="183"/>
    </row>
    <row r="925" spans="1:5" ht="15" customHeight="1">
      <c r="A925" s="252" t="s">
        <v>805</v>
      </c>
      <c r="B925" s="253">
        <v>0</v>
      </c>
      <c r="C925" s="253">
        <v>193</v>
      </c>
      <c r="D925" s="168"/>
      <c r="E925" s="183"/>
    </row>
    <row r="926" spans="1:5" ht="15" customHeight="1">
      <c r="A926" s="252" t="s">
        <v>806</v>
      </c>
      <c r="B926" s="253">
        <v>0</v>
      </c>
      <c r="C926" s="253">
        <v>204</v>
      </c>
      <c r="D926" s="168"/>
      <c r="E926" s="183"/>
    </row>
    <row r="927" spans="1:5" ht="15" customHeight="1">
      <c r="A927" s="252" t="s">
        <v>807</v>
      </c>
      <c r="B927" s="253">
        <v>1167</v>
      </c>
      <c r="C927" s="253">
        <f>SUM(C928:C933)</f>
        <v>1375</v>
      </c>
      <c r="D927" s="168">
        <f>(C927-B927)/B927</f>
        <v>0.17823479005998286</v>
      </c>
      <c r="E927" s="183"/>
    </row>
    <row r="928" spans="1:5" ht="15" customHeight="1">
      <c r="A928" s="252" t="s">
        <v>808</v>
      </c>
      <c r="B928" s="253">
        <v>0</v>
      </c>
      <c r="C928" s="253"/>
      <c r="D928" s="168"/>
      <c r="E928" s="183"/>
    </row>
    <row r="929" spans="1:5" ht="15" customHeight="1">
      <c r="A929" s="252" t="s">
        <v>809</v>
      </c>
      <c r="B929" s="253">
        <v>0</v>
      </c>
      <c r="C929" s="253"/>
      <c r="D929" s="168"/>
      <c r="E929" s="183"/>
    </row>
    <row r="930" spans="1:5" ht="15" customHeight="1">
      <c r="A930" s="252" t="s">
        <v>810</v>
      </c>
      <c r="B930" s="253">
        <v>1167</v>
      </c>
      <c r="C930" s="253">
        <v>1335</v>
      </c>
      <c r="D930" s="168">
        <f>(C930-B930)/B930</f>
        <v>0.14395886889460155</v>
      </c>
      <c r="E930" s="183"/>
    </row>
    <row r="931" spans="1:5" ht="15" customHeight="1">
      <c r="A931" s="252" t="s">
        <v>811</v>
      </c>
      <c r="B931" s="253">
        <v>0</v>
      </c>
      <c r="C931" s="253"/>
      <c r="D931" s="168"/>
      <c r="E931" s="183"/>
    </row>
    <row r="932" spans="1:5" ht="15" customHeight="1">
      <c r="A932" s="252" t="s">
        <v>812</v>
      </c>
      <c r="B932" s="253">
        <v>0</v>
      </c>
      <c r="C932" s="253"/>
      <c r="D932" s="168"/>
      <c r="E932" s="183"/>
    </row>
    <row r="933" spans="1:5" ht="15" customHeight="1">
      <c r="A933" s="252" t="s">
        <v>813</v>
      </c>
      <c r="B933" s="253">
        <v>0</v>
      </c>
      <c r="C933" s="253">
        <v>40</v>
      </c>
      <c r="D933" s="168"/>
      <c r="E933" s="183"/>
    </row>
    <row r="934" spans="1:5" ht="15" customHeight="1">
      <c r="A934" s="252" t="s">
        <v>814</v>
      </c>
      <c r="B934" s="253">
        <v>0</v>
      </c>
      <c r="C934" s="253">
        <f>SUM(C935:C936)</f>
        <v>19</v>
      </c>
      <c r="D934" s="168"/>
      <c r="E934" s="183"/>
    </row>
    <row r="935" spans="1:5" ht="15" customHeight="1">
      <c r="A935" s="252" t="s">
        <v>815</v>
      </c>
      <c r="B935" s="253">
        <v>0</v>
      </c>
      <c r="C935" s="253"/>
      <c r="D935" s="168"/>
      <c r="E935" s="183"/>
    </row>
    <row r="936" spans="1:5" ht="15" customHeight="1">
      <c r="A936" s="252" t="s">
        <v>816</v>
      </c>
      <c r="B936" s="253"/>
      <c r="C936" s="253">
        <v>19</v>
      </c>
      <c r="D936" s="168"/>
      <c r="E936" s="183"/>
    </row>
    <row r="937" spans="1:5" ht="15" customHeight="1">
      <c r="A937" s="252" t="s">
        <v>817</v>
      </c>
      <c r="B937" s="253">
        <v>1938</v>
      </c>
      <c r="C937" s="253">
        <f>SUM(C938:C939)</f>
        <v>12725</v>
      </c>
      <c r="D937" s="168">
        <f aca="true" t="shared" si="53" ref="D937:D943">(C937-B937)/B937</f>
        <v>5.566047471620227</v>
      </c>
      <c r="E937" s="183"/>
    </row>
    <row r="938" spans="1:5" ht="15" customHeight="1">
      <c r="A938" s="252" t="s">
        <v>818</v>
      </c>
      <c r="B938" s="253">
        <v>0</v>
      </c>
      <c r="C938" s="253"/>
      <c r="D938" s="168"/>
      <c r="E938" s="183"/>
    </row>
    <row r="939" spans="1:5" ht="15" customHeight="1">
      <c r="A939" s="252" t="s">
        <v>819</v>
      </c>
      <c r="B939" s="253">
        <v>1938</v>
      </c>
      <c r="C939" s="253">
        <v>12725</v>
      </c>
      <c r="D939" s="168">
        <f t="shared" si="53"/>
        <v>5.566047471620227</v>
      </c>
      <c r="E939" s="183"/>
    </row>
    <row r="940" spans="1:5" ht="15" customHeight="1">
      <c r="A940" s="252" t="s">
        <v>820</v>
      </c>
      <c r="B940" s="253">
        <v>18845</v>
      </c>
      <c r="C940" s="253">
        <f>C941+C964+C974+C984+C989+C996+C1001</f>
        <v>12266</v>
      </c>
      <c r="D940" s="168">
        <f t="shared" si="53"/>
        <v>-0.34911117007163706</v>
      </c>
      <c r="E940" s="183"/>
    </row>
    <row r="941" spans="1:5" ht="15" customHeight="1">
      <c r="A941" s="252" t="s">
        <v>821</v>
      </c>
      <c r="B941" s="253">
        <v>10624</v>
      </c>
      <c r="C941" s="253">
        <f>SUM(C942:C963)</f>
        <v>11232</v>
      </c>
      <c r="D941" s="168">
        <f t="shared" si="53"/>
        <v>0.0572289156626506</v>
      </c>
      <c r="E941" s="183"/>
    </row>
    <row r="942" spans="1:5" ht="15" customHeight="1">
      <c r="A942" s="252" t="s">
        <v>100</v>
      </c>
      <c r="B942" s="253">
        <v>550</v>
      </c>
      <c r="C942" s="253">
        <v>840</v>
      </c>
      <c r="D942" s="168">
        <f t="shared" si="53"/>
        <v>0.5272727272727272</v>
      </c>
      <c r="E942" s="183"/>
    </row>
    <row r="943" spans="1:5" ht="15" customHeight="1">
      <c r="A943" s="252" t="s">
        <v>101</v>
      </c>
      <c r="B943" s="253">
        <v>178</v>
      </c>
      <c r="C943" s="253">
        <v>143</v>
      </c>
      <c r="D943" s="168">
        <f t="shared" si="53"/>
        <v>-0.19662921348314608</v>
      </c>
      <c r="E943" s="183"/>
    </row>
    <row r="944" spans="1:5" ht="15" customHeight="1">
      <c r="A944" s="252" t="s">
        <v>102</v>
      </c>
      <c r="B944" s="253">
        <v>0</v>
      </c>
      <c r="C944" s="253"/>
      <c r="D944" s="168"/>
      <c r="E944" s="183"/>
    </row>
    <row r="945" spans="1:5" ht="15" customHeight="1">
      <c r="A945" s="252" t="s">
        <v>822</v>
      </c>
      <c r="B945" s="253">
        <v>8352</v>
      </c>
      <c r="C945" s="253"/>
      <c r="D945" s="168">
        <f aca="true" t="shared" si="54" ref="D945:D950">(C945-B945)/B945</f>
        <v>-1</v>
      </c>
      <c r="E945" s="183"/>
    </row>
    <row r="946" spans="1:5" ht="15" customHeight="1">
      <c r="A946" s="252" t="s">
        <v>823</v>
      </c>
      <c r="B946" s="253">
        <v>675</v>
      </c>
      <c r="C946" s="253">
        <v>8969</v>
      </c>
      <c r="D946" s="168">
        <f t="shared" si="54"/>
        <v>12.287407407407407</v>
      </c>
      <c r="E946" s="183"/>
    </row>
    <row r="947" spans="1:5" ht="15" customHeight="1">
      <c r="A947" s="252" t="s">
        <v>824</v>
      </c>
      <c r="B947" s="253">
        <v>0</v>
      </c>
      <c r="C947" s="253"/>
      <c r="D947" s="168"/>
      <c r="E947" s="183"/>
    </row>
    <row r="948" spans="1:5" ht="15" customHeight="1">
      <c r="A948" s="252" t="s">
        <v>825</v>
      </c>
      <c r="B948" s="253">
        <v>0</v>
      </c>
      <c r="C948" s="253"/>
      <c r="D948" s="168"/>
      <c r="E948" s="183"/>
    </row>
    <row r="949" spans="1:5" ht="15" customHeight="1">
      <c r="A949" s="252" t="s">
        <v>826</v>
      </c>
      <c r="B949" s="253">
        <v>0</v>
      </c>
      <c r="C949" s="253"/>
      <c r="D949" s="168"/>
      <c r="E949" s="183"/>
    </row>
    <row r="950" spans="1:5" ht="15" customHeight="1">
      <c r="A950" s="252" t="s">
        <v>827</v>
      </c>
      <c r="B950" s="253">
        <v>143</v>
      </c>
      <c r="C950" s="253">
        <v>86</v>
      </c>
      <c r="D950" s="168">
        <f t="shared" si="54"/>
        <v>-0.3986013986013986</v>
      </c>
      <c r="E950" s="183"/>
    </row>
    <row r="951" spans="1:5" ht="15" customHeight="1">
      <c r="A951" s="252" t="s">
        <v>828</v>
      </c>
      <c r="B951" s="253">
        <v>0</v>
      </c>
      <c r="C951" s="253"/>
      <c r="D951" s="168"/>
      <c r="E951" s="183"/>
    </row>
    <row r="952" spans="1:5" ht="15" customHeight="1">
      <c r="A952" s="252" t="s">
        <v>829</v>
      </c>
      <c r="B952" s="253">
        <v>0</v>
      </c>
      <c r="C952" s="253"/>
      <c r="D952" s="168"/>
      <c r="E952" s="183"/>
    </row>
    <row r="953" spans="1:5" ht="15" customHeight="1">
      <c r="A953" s="252" t="s">
        <v>830</v>
      </c>
      <c r="B953" s="253">
        <v>0</v>
      </c>
      <c r="C953" s="253"/>
      <c r="D953" s="168"/>
      <c r="E953" s="183"/>
    </row>
    <row r="954" spans="1:5" ht="15" customHeight="1">
      <c r="A954" s="252" t="s">
        <v>831</v>
      </c>
      <c r="B954" s="253">
        <v>0</v>
      </c>
      <c r="C954" s="253"/>
      <c r="D954" s="168"/>
      <c r="E954" s="183"/>
    </row>
    <row r="955" spans="1:5" ht="15" customHeight="1">
      <c r="A955" s="252" t="s">
        <v>832</v>
      </c>
      <c r="B955" s="253">
        <v>0</v>
      </c>
      <c r="C955" s="253"/>
      <c r="D955" s="168"/>
      <c r="E955" s="183"/>
    </row>
    <row r="956" spans="1:5" ht="15" customHeight="1">
      <c r="A956" s="252" t="s">
        <v>833</v>
      </c>
      <c r="B956" s="253">
        <v>0</v>
      </c>
      <c r="C956" s="253"/>
      <c r="D956" s="168"/>
      <c r="E956" s="183"/>
    </row>
    <row r="957" spans="1:5" ht="15" customHeight="1">
      <c r="A957" s="252" t="s">
        <v>834</v>
      </c>
      <c r="B957" s="253">
        <v>0</v>
      </c>
      <c r="C957" s="253"/>
      <c r="D957" s="168"/>
      <c r="E957" s="183"/>
    </row>
    <row r="958" spans="1:5" ht="15" customHeight="1">
      <c r="A958" s="252" t="s">
        <v>835</v>
      </c>
      <c r="B958" s="253">
        <v>100</v>
      </c>
      <c r="C958" s="253">
        <v>28</v>
      </c>
      <c r="D958" s="168">
        <f>(C958-B958)/B958</f>
        <v>-0.72</v>
      </c>
      <c r="E958" s="183"/>
    </row>
    <row r="959" spans="1:5" ht="15" customHeight="1">
      <c r="A959" s="252" t="s">
        <v>836</v>
      </c>
      <c r="B959" s="253">
        <v>0</v>
      </c>
      <c r="C959" s="253"/>
      <c r="D959" s="168"/>
      <c r="E959" s="183"/>
    </row>
    <row r="960" spans="1:5" ht="15" customHeight="1">
      <c r="A960" s="252" t="s">
        <v>837</v>
      </c>
      <c r="B960" s="253">
        <v>0</v>
      </c>
      <c r="C960" s="253"/>
      <c r="D960" s="168"/>
      <c r="E960" s="183"/>
    </row>
    <row r="961" spans="1:5" ht="15" customHeight="1">
      <c r="A961" s="252" t="s">
        <v>838</v>
      </c>
      <c r="B961" s="253">
        <v>0</v>
      </c>
      <c r="C961" s="253"/>
      <c r="D961" s="168"/>
      <c r="E961" s="183"/>
    </row>
    <row r="962" spans="1:5" ht="15" customHeight="1">
      <c r="A962" s="252" t="s">
        <v>839</v>
      </c>
      <c r="B962" s="253">
        <v>0</v>
      </c>
      <c r="C962" s="253"/>
      <c r="D962" s="168"/>
      <c r="E962" s="183"/>
    </row>
    <row r="963" spans="1:5" ht="15" customHeight="1">
      <c r="A963" s="252" t="s">
        <v>840</v>
      </c>
      <c r="B963" s="253">
        <v>626</v>
      </c>
      <c r="C963" s="253">
        <v>1166</v>
      </c>
      <c r="D963" s="168">
        <f>(C963-B963)/B963</f>
        <v>0.8626198083067093</v>
      </c>
      <c r="E963" s="183"/>
    </row>
    <row r="964" spans="1:5" ht="15" customHeight="1">
      <c r="A964" s="252" t="s">
        <v>841</v>
      </c>
      <c r="B964" s="253">
        <v>0</v>
      </c>
      <c r="C964" s="253">
        <f>SUM(C965:C973)</f>
        <v>19</v>
      </c>
      <c r="D964" s="168"/>
      <c r="E964" s="183"/>
    </row>
    <row r="965" spans="1:5" ht="15" customHeight="1">
      <c r="A965" s="252" t="s">
        <v>100</v>
      </c>
      <c r="B965" s="253">
        <v>0</v>
      </c>
      <c r="C965" s="253">
        <v>19</v>
      </c>
      <c r="D965" s="168"/>
      <c r="E965" s="183"/>
    </row>
    <row r="966" spans="1:5" ht="15" customHeight="1">
      <c r="A966" s="252" t="s">
        <v>101</v>
      </c>
      <c r="B966" s="253">
        <v>0</v>
      </c>
      <c r="C966" s="253"/>
      <c r="D966" s="168"/>
      <c r="E966" s="183"/>
    </row>
    <row r="967" spans="1:5" ht="15" customHeight="1">
      <c r="A967" s="252" t="s">
        <v>102</v>
      </c>
      <c r="B967" s="253">
        <v>0</v>
      </c>
      <c r="C967" s="253"/>
      <c r="D967" s="168"/>
      <c r="E967" s="183"/>
    </row>
    <row r="968" spans="1:5" ht="15" customHeight="1">
      <c r="A968" s="252" t="s">
        <v>842</v>
      </c>
      <c r="B968" s="253">
        <v>0</v>
      </c>
      <c r="C968" s="253"/>
      <c r="D968" s="168"/>
      <c r="E968" s="183"/>
    </row>
    <row r="969" spans="1:5" ht="15" customHeight="1">
      <c r="A969" s="252" t="s">
        <v>843</v>
      </c>
      <c r="B969" s="253">
        <v>0</v>
      </c>
      <c r="C969" s="253"/>
      <c r="D969" s="168"/>
      <c r="E969" s="183"/>
    </row>
    <row r="970" spans="1:5" ht="15" customHeight="1">
      <c r="A970" s="252" t="s">
        <v>844</v>
      </c>
      <c r="B970" s="253">
        <v>0</v>
      </c>
      <c r="C970" s="253"/>
      <c r="D970" s="168"/>
      <c r="E970" s="183"/>
    </row>
    <row r="971" spans="1:5" ht="15" customHeight="1">
      <c r="A971" s="252" t="s">
        <v>845</v>
      </c>
      <c r="B971" s="253">
        <v>0</v>
      </c>
      <c r="C971" s="253"/>
      <c r="D971" s="168"/>
      <c r="E971" s="183"/>
    </row>
    <row r="972" spans="1:5" ht="15" customHeight="1">
      <c r="A972" s="252" t="s">
        <v>846</v>
      </c>
      <c r="B972" s="253">
        <v>0</v>
      </c>
      <c r="C972" s="253"/>
      <c r="D972" s="168"/>
      <c r="E972" s="183"/>
    </row>
    <row r="973" spans="1:5" ht="15" customHeight="1">
      <c r="A973" s="252" t="s">
        <v>847</v>
      </c>
      <c r="B973" s="253">
        <v>0</v>
      </c>
      <c r="C973" s="253"/>
      <c r="D973" s="168"/>
      <c r="E973" s="183"/>
    </row>
    <row r="974" spans="1:5" ht="15" customHeight="1">
      <c r="A974" s="252" t="s">
        <v>848</v>
      </c>
      <c r="B974" s="253">
        <v>0</v>
      </c>
      <c r="C974" s="253"/>
      <c r="D974" s="168"/>
      <c r="E974" s="183"/>
    </row>
    <row r="975" spans="1:5" ht="15" customHeight="1">
      <c r="A975" s="252" t="s">
        <v>100</v>
      </c>
      <c r="B975" s="253">
        <v>0</v>
      </c>
      <c r="C975" s="253"/>
      <c r="D975" s="168"/>
      <c r="E975" s="183"/>
    </row>
    <row r="976" spans="1:5" ht="15" customHeight="1">
      <c r="A976" s="252" t="s">
        <v>101</v>
      </c>
      <c r="B976" s="253">
        <v>0</v>
      </c>
      <c r="C976" s="253"/>
      <c r="D976" s="168"/>
      <c r="E976" s="183"/>
    </row>
    <row r="977" spans="1:5" ht="15" customHeight="1">
      <c r="A977" s="252" t="s">
        <v>102</v>
      </c>
      <c r="B977" s="253">
        <v>0</v>
      </c>
      <c r="C977" s="253"/>
      <c r="D977" s="168"/>
      <c r="E977" s="183"/>
    </row>
    <row r="978" spans="1:5" ht="15" customHeight="1">
      <c r="A978" s="252" t="s">
        <v>849</v>
      </c>
      <c r="B978" s="253">
        <v>0</v>
      </c>
      <c r="C978" s="253"/>
      <c r="D978" s="168"/>
      <c r="E978" s="183"/>
    </row>
    <row r="979" spans="1:5" ht="15" customHeight="1">
      <c r="A979" s="252" t="s">
        <v>850</v>
      </c>
      <c r="B979" s="253">
        <v>0</v>
      </c>
      <c r="C979" s="253"/>
      <c r="D979" s="168"/>
      <c r="E979" s="183"/>
    </row>
    <row r="980" spans="1:5" ht="15" customHeight="1">
      <c r="A980" s="252" t="s">
        <v>851</v>
      </c>
      <c r="B980" s="253">
        <v>0</v>
      </c>
      <c r="C980" s="253"/>
      <c r="D980" s="168"/>
      <c r="E980" s="183"/>
    </row>
    <row r="981" spans="1:5" ht="15" customHeight="1">
      <c r="A981" s="252" t="s">
        <v>852</v>
      </c>
      <c r="B981" s="253">
        <v>0</v>
      </c>
      <c r="C981" s="253"/>
      <c r="D981" s="168"/>
      <c r="E981" s="183"/>
    </row>
    <row r="982" spans="1:5" ht="15" customHeight="1">
      <c r="A982" s="252" t="s">
        <v>853</v>
      </c>
      <c r="B982" s="253">
        <v>0</v>
      </c>
      <c r="C982" s="253"/>
      <c r="D982" s="168"/>
      <c r="E982" s="183"/>
    </row>
    <row r="983" spans="1:5" ht="15" customHeight="1">
      <c r="A983" s="252" t="s">
        <v>854</v>
      </c>
      <c r="B983" s="253">
        <v>0</v>
      </c>
      <c r="C983" s="253"/>
      <c r="D983" s="168"/>
      <c r="E983" s="183"/>
    </row>
    <row r="984" spans="1:5" ht="15" customHeight="1">
      <c r="A984" s="252" t="s">
        <v>855</v>
      </c>
      <c r="B984" s="253">
        <v>53</v>
      </c>
      <c r="C984" s="253">
        <f>SUM(C985:C988)</f>
        <v>452</v>
      </c>
      <c r="D984" s="168">
        <f>(C984-B984)/B984</f>
        <v>7.528301886792453</v>
      </c>
      <c r="E984" s="183"/>
    </row>
    <row r="985" spans="1:5" ht="15" customHeight="1">
      <c r="A985" s="252" t="s">
        <v>856</v>
      </c>
      <c r="B985" s="253">
        <v>53</v>
      </c>
      <c r="C985" s="253">
        <v>425</v>
      </c>
      <c r="D985" s="168">
        <f>(C985-B985)/B985</f>
        <v>7.018867924528302</v>
      </c>
      <c r="E985" s="183"/>
    </row>
    <row r="986" spans="1:5" ht="15" customHeight="1">
      <c r="A986" s="252" t="s">
        <v>857</v>
      </c>
      <c r="B986" s="253">
        <v>0</v>
      </c>
      <c r="C986" s="253">
        <v>27</v>
      </c>
      <c r="D986" s="168"/>
      <c r="E986" s="183"/>
    </row>
    <row r="987" spans="1:5" ht="15" customHeight="1">
      <c r="A987" s="252" t="s">
        <v>858</v>
      </c>
      <c r="B987" s="253">
        <v>0</v>
      </c>
      <c r="C987" s="253"/>
      <c r="D987" s="168"/>
      <c r="E987" s="183"/>
    </row>
    <row r="988" spans="1:5" ht="15" customHeight="1">
      <c r="A988" s="252" t="s">
        <v>859</v>
      </c>
      <c r="B988" s="253">
        <v>0</v>
      </c>
      <c r="C988" s="253"/>
      <c r="D988" s="168"/>
      <c r="E988" s="183"/>
    </row>
    <row r="989" spans="1:5" ht="15" customHeight="1">
      <c r="A989" s="252" t="s">
        <v>860</v>
      </c>
      <c r="B989" s="253">
        <v>0</v>
      </c>
      <c r="C989" s="253"/>
      <c r="D989" s="168"/>
      <c r="E989" s="183"/>
    </row>
    <row r="990" spans="1:5" ht="15" customHeight="1">
      <c r="A990" s="252" t="s">
        <v>100</v>
      </c>
      <c r="B990" s="253">
        <v>0</v>
      </c>
      <c r="C990" s="253"/>
      <c r="D990" s="168"/>
      <c r="E990" s="183"/>
    </row>
    <row r="991" spans="1:5" ht="15" customHeight="1">
      <c r="A991" s="252" t="s">
        <v>101</v>
      </c>
      <c r="B991" s="253">
        <v>0</v>
      </c>
      <c r="C991" s="253"/>
      <c r="D991" s="168"/>
      <c r="E991" s="183"/>
    </row>
    <row r="992" spans="1:5" ht="15" customHeight="1">
      <c r="A992" s="252" t="s">
        <v>102</v>
      </c>
      <c r="B992" s="253">
        <v>0</v>
      </c>
      <c r="C992" s="253"/>
      <c r="D992" s="168"/>
      <c r="E992" s="183"/>
    </row>
    <row r="993" spans="1:5" ht="15" customHeight="1">
      <c r="A993" s="252" t="s">
        <v>846</v>
      </c>
      <c r="B993" s="253">
        <v>0</v>
      </c>
      <c r="C993" s="253"/>
      <c r="D993" s="168"/>
      <c r="E993" s="183"/>
    </row>
    <row r="994" spans="1:5" ht="15" customHeight="1">
      <c r="A994" s="252" t="s">
        <v>861</v>
      </c>
      <c r="B994" s="253">
        <v>0</v>
      </c>
      <c r="C994" s="253"/>
      <c r="D994" s="168"/>
      <c r="E994" s="183"/>
    </row>
    <row r="995" spans="1:5" ht="15" customHeight="1">
      <c r="A995" s="252" t="s">
        <v>862</v>
      </c>
      <c r="B995" s="253">
        <v>0</v>
      </c>
      <c r="C995" s="253"/>
      <c r="D995" s="168"/>
      <c r="E995" s="183"/>
    </row>
    <row r="996" spans="1:5" ht="15" customHeight="1">
      <c r="A996" s="252" t="s">
        <v>863</v>
      </c>
      <c r="B996" s="253">
        <v>8162</v>
      </c>
      <c r="C996" s="253">
        <f>SUM(C997:C1000)</f>
        <v>563</v>
      </c>
      <c r="D996" s="168">
        <f aca="true" t="shared" si="55" ref="D996:D1001">(C996-B996)/B996</f>
        <v>-0.9310218083802989</v>
      </c>
      <c r="E996" s="183"/>
    </row>
    <row r="997" spans="1:5" ht="15" customHeight="1">
      <c r="A997" s="252" t="s">
        <v>864</v>
      </c>
      <c r="B997" s="253">
        <v>8162</v>
      </c>
      <c r="C997" s="253">
        <v>563</v>
      </c>
      <c r="D997" s="168">
        <f t="shared" si="55"/>
        <v>-0.9310218083802989</v>
      </c>
      <c r="E997" s="183"/>
    </row>
    <row r="998" spans="1:5" ht="15" customHeight="1">
      <c r="A998" s="252" t="s">
        <v>865</v>
      </c>
      <c r="B998" s="253">
        <v>0</v>
      </c>
      <c r="C998" s="253"/>
      <c r="D998" s="168"/>
      <c r="E998" s="183"/>
    </row>
    <row r="999" spans="1:5" ht="15" customHeight="1">
      <c r="A999" s="252" t="s">
        <v>866</v>
      </c>
      <c r="B999" s="253">
        <v>0</v>
      </c>
      <c r="C999" s="253"/>
      <c r="D999" s="168"/>
      <c r="E999" s="183"/>
    </row>
    <row r="1000" spans="1:5" ht="15" customHeight="1">
      <c r="A1000" s="252" t="s">
        <v>867</v>
      </c>
      <c r="B1000" s="253">
        <v>0</v>
      </c>
      <c r="C1000" s="253"/>
      <c r="D1000" s="168"/>
      <c r="E1000" s="183"/>
    </row>
    <row r="1001" spans="1:5" ht="15" customHeight="1">
      <c r="A1001" s="252" t="s">
        <v>868</v>
      </c>
      <c r="B1001" s="253">
        <v>6</v>
      </c>
      <c r="C1001" s="253"/>
      <c r="D1001" s="168">
        <f t="shared" si="55"/>
        <v>-1</v>
      </c>
      <c r="E1001" s="183"/>
    </row>
    <row r="1002" spans="1:5" ht="15" customHeight="1">
      <c r="A1002" s="252" t="s">
        <v>869</v>
      </c>
      <c r="B1002" s="253">
        <v>0</v>
      </c>
      <c r="C1002" s="253"/>
      <c r="D1002" s="168"/>
      <c r="E1002" s="183"/>
    </row>
    <row r="1003" spans="1:5" ht="15" customHeight="1">
      <c r="A1003" s="252" t="s">
        <v>870</v>
      </c>
      <c r="B1003" s="253">
        <v>6</v>
      </c>
      <c r="C1003" s="253"/>
      <c r="D1003" s="168">
        <f aca="true" t="shared" si="56" ref="D1003:D1006">(C1003-B1003)/B1003</f>
        <v>-1</v>
      </c>
      <c r="E1003" s="183"/>
    </row>
    <row r="1004" spans="1:5" ht="15" customHeight="1">
      <c r="A1004" s="252" t="s">
        <v>871</v>
      </c>
      <c r="B1004" s="253">
        <v>1636</v>
      </c>
      <c r="C1004" s="253">
        <f>C1005+C1015+C1031+C1036+C1050+C1057+C1064</f>
        <v>2329</v>
      </c>
      <c r="D1004" s="168">
        <f t="shared" si="56"/>
        <v>0.4235941320293399</v>
      </c>
      <c r="E1004" s="183"/>
    </row>
    <row r="1005" spans="1:5" ht="15" customHeight="1">
      <c r="A1005" s="252" t="s">
        <v>872</v>
      </c>
      <c r="B1005" s="253">
        <v>199</v>
      </c>
      <c r="C1005" s="253">
        <f>SUM(C1006:C1014)</f>
        <v>369</v>
      </c>
      <c r="D1005" s="168">
        <f t="shared" si="56"/>
        <v>0.8542713567839196</v>
      </c>
      <c r="E1005" s="183"/>
    </row>
    <row r="1006" spans="1:5" ht="15" customHeight="1">
      <c r="A1006" s="252" t="s">
        <v>100</v>
      </c>
      <c r="B1006" s="253">
        <v>156</v>
      </c>
      <c r="C1006" s="253">
        <v>326</v>
      </c>
      <c r="D1006" s="168">
        <f t="shared" si="56"/>
        <v>1.0897435897435896</v>
      </c>
      <c r="E1006" s="183"/>
    </row>
    <row r="1007" spans="1:5" ht="15" customHeight="1">
      <c r="A1007" s="252" t="s">
        <v>101</v>
      </c>
      <c r="B1007" s="253">
        <v>0</v>
      </c>
      <c r="C1007" s="253"/>
      <c r="D1007" s="168"/>
      <c r="E1007" s="183"/>
    </row>
    <row r="1008" spans="1:5" ht="15" customHeight="1">
      <c r="A1008" s="252" t="s">
        <v>102</v>
      </c>
      <c r="B1008" s="253">
        <v>0</v>
      </c>
      <c r="C1008" s="253"/>
      <c r="D1008" s="168"/>
      <c r="E1008" s="183"/>
    </row>
    <row r="1009" spans="1:5" ht="15" customHeight="1">
      <c r="A1009" s="252" t="s">
        <v>873</v>
      </c>
      <c r="B1009" s="253">
        <v>0</v>
      </c>
      <c r="C1009" s="253"/>
      <c r="D1009" s="168"/>
      <c r="E1009" s="183"/>
    </row>
    <row r="1010" spans="1:5" ht="15" customHeight="1">
      <c r="A1010" s="252" t="s">
        <v>874</v>
      </c>
      <c r="B1010" s="253">
        <v>0</v>
      </c>
      <c r="C1010" s="253"/>
      <c r="D1010" s="168"/>
      <c r="E1010" s="183"/>
    </row>
    <row r="1011" spans="1:5" ht="15" customHeight="1">
      <c r="A1011" s="252" t="s">
        <v>875</v>
      </c>
      <c r="B1011" s="253">
        <v>0</v>
      </c>
      <c r="C1011" s="253"/>
      <c r="D1011" s="168"/>
      <c r="E1011" s="183"/>
    </row>
    <row r="1012" spans="1:5" ht="15" customHeight="1">
      <c r="A1012" s="252" t="s">
        <v>876</v>
      </c>
      <c r="B1012" s="253">
        <v>0</v>
      </c>
      <c r="C1012" s="253"/>
      <c r="D1012" s="168"/>
      <c r="E1012" s="183"/>
    </row>
    <row r="1013" spans="1:5" ht="15" customHeight="1">
      <c r="A1013" s="252" t="s">
        <v>877</v>
      </c>
      <c r="B1013" s="253">
        <v>0</v>
      </c>
      <c r="C1013" s="253"/>
      <c r="D1013" s="168"/>
      <c r="E1013" s="183"/>
    </row>
    <row r="1014" spans="1:5" ht="15" customHeight="1">
      <c r="A1014" s="252" t="s">
        <v>878</v>
      </c>
      <c r="B1014" s="253">
        <v>43</v>
      </c>
      <c r="C1014" s="253">
        <v>43</v>
      </c>
      <c r="D1014" s="168">
        <f>(C1014-B1014)/B1014</f>
        <v>0</v>
      </c>
      <c r="E1014" s="183"/>
    </row>
    <row r="1015" spans="1:5" ht="15" customHeight="1">
      <c r="A1015" s="252" t="s">
        <v>879</v>
      </c>
      <c r="B1015" s="253">
        <v>254</v>
      </c>
      <c r="C1015" s="253">
        <f>SUM(C1016:C1030)</f>
        <v>715</v>
      </c>
      <c r="D1015" s="168">
        <f>(C1015-B1015)/B1015</f>
        <v>1.81496062992126</v>
      </c>
      <c r="E1015" s="183"/>
    </row>
    <row r="1016" spans="1:5" ht="15" customHeight="1">
      <c r="A1016" s="252" t="s">
        <v>100</v>
      </c>
      <c r="B1016" s="253">
        <v>0</v>
      </c>
      <c r="C1016" s="253"/>
      <c r="D1016" s="168"/>
      <c r="E1016" s="183"/>
    </row>
    <row r="1017" spans="1:5" ht="15" customHeight="1">
      <c r="A1017" s="252" t="s">
        <v>101</v>
      </c>
      <c r="B1017" s="253">
        <v>0</v>
      </c>
      <c r="C1017" s="253"/>
      <c r="D1017" s="168"/>
      <c r="E1017" s="183"/>
    </row>
    <row r="1018" spans="1:5" ht="15" customHeight="1">
      <c r="A1018" s="252" t="s">
        <v>102</v>
      </c>
      <c r="B1018" s="253">
        <v>0</v>
      </c>
      <c r="C1018" s="253"/>
      <c r="D1018" s="168"/>
      <c r="E1018" s="183"/>
    </row>
    <row r="1019" spans="1:5" ht="15" customHeight="1">
      <c r="A1019" s="252" t="s">
        <v>880</v>
      </c>
      <c r="B1019" s="253">
        <v>0</v>
      </c>
      <c r="C1019" s="253"/>
      <c r="D1019" s="168"/>
      <c r="E1019" s="183"/>
    </row>
    <row r="1020" spans="1:5" ht="15" customHeight="1">
      <c r="A1020" s="252" t="s">
        <v>881</v>
      </c>
      <c r="B1020" s="253">
        <v>0</v>
      </c>
      <c r="C1020" s="253">
        <v>300</v>
      </c>
      <c r="D1020" s="168"/>
      <c r="E1020" s="183"/>
    </row>
    <row r="1021" spans="1:5" ht="15" customHeight="1">
      <c r="A1021" s="252" t="s">
        <v>882</v>
      </c>
      <c r="B1021" s="253">
        <v>0</v>
      </c>
      <c r="C1021" s="253"/>
      <c r="D1021" s="168"/>
      <c r="E1021" s="183"/>
    </row>
    <row r="1022" spans="1:5" ht="15" customHeight="1">
      <c r="A1022" s="252" t="s">
        <v>883</v>
      </c>
      <c r="B1022" s="253">
        <v>0</v>
      </c>
      <c r="C1022" s="253"/>
      <c r="D1022" s="168"/>
      <c r="E1022" s="183"/>
    </row>
    <row r="1023" spans="1:5" ht="15" customHeight="1">
      <c r="A1023" s="252" t="s">
        <v>884</v>
      </c>
      <c r="B1023" s="253">
        <v>0</v>
      </c>
      <c r="C1023" s="253"/>
      <c r="D1023" s="168"/>
      <c r="E1023" s="183"/>
    </row>
    <row r="1024" spans="1:5" ht="15" customHeight="1">
      <c r="A1024" s="252" t="s">
        <v>885</v>
      </c>
      <c r="B1024" s="253">
        <v>0</v>
      </c>
      <c r="C1024" s="253"/>
      <c r="D1024" s="168"/>
      <c r="E1024" s="183"/>
    </row>
    <row r="1025" spans="1:5" ht="15" customHeight="1">
      <c r="A1025" s="252" t="s">
        <v>886</v>
      </c>
      <c r="B1025" s="253">
        <v>0</v>
      </c>
      <c r="C1025" s="253"/>
      <c r="D1025" s="168"/>
      <c r="E1025" s="183"/>
    </row>
    <row r="1026" spans="1:5" ht="15" customHeight="1">
      <c r="A1026" s="252" t="s">
        <v>887</v>
      </c>
      <c r="B1026" s="253">
        <v>0</v>
      </c>
      <c r="C1026" s="253"/>
      <c r="D1026" s="168"/>
      <c r="E1026" s="183"/>
    </row>
    <row r="1027" spans="1:5" ht="15" customHeight="1">
      <c r="A1027" s="252" t="s">
        <v>888</v>
      </c>
      <c r="B1027" s="253">
        <v>0</v>
      </c>
      <c r="C1027" s="253"/>
      <c r="D1027" s="168"/>
      <c r="E1027" s="183"/>
    </row>
    <row r="1028" spans="1:5" ht="15" customHeight="1">
      <c r="A1028" s="252" t="s">
        <v>889</v>
      </c>
      <c r="B1028" s="253">
        <v>0</v>
      </c>
      <c r="C1028" s="253"/>
      <c r="D1028" s="168"/>
      <c r="E1028" s="183"/>
    </row>
    <row r="1029" spans="1:5" ht="15" customHeight="1">
      <c r="A1029" s="252" t="s">
        <v>890</v>
      </c>
      <c r="B1029" s="253">
        <v>0</v>
      </c>
      <c r="C1029" s="253"/>
      <c r="D1029" s="168"/>
      <c r="E1029" s="183"/>
    </row>
    <row r="1030" spans="1:5" ht="15" customHeight="1">
      <c r="A1030" s="252" t="s">
        <v>891</v>
      </c>
      <c r="B1030" s="253">
        <v>254</v>
      </c>
      <c r="C1030" s="253">
        <v>415</v>
      </c>
      <c r="D1030" s="168">
        <f>(C1030-B1030)/B1030</f>
        <v>0.6338582677165354</v>
      </c>
      <c r="E1030" s="183"/>
    </row>
    <row r="1031" spans="1:5" ht="15" customHeight="1">
      <c r="A1031" s="252" t="s">
        <v>892</v>
      </c>
      <c r="B1031" s="253">
        <v>0</v>
      </c>
      <c r="C1031" s="253"/>
      <c r="D1031" s="168"/>
      <c r="E1031" s="183"/>
    </row>
    <row r="1032" spans="1:5" ht="15" customHeight="1">
      <c r="A1032" s="252" t="s">
        <v>100</v>
      </c>
      <c r="B1032" s="253">
        <v>0</v>
      </c>
      <c r="C1032" s="253"/>
      <c r="D1032" s="168"/>
      <c r="E1032" s="183"/>
    </row>
    <row r="1033" spans="1:5" ht="15" customHeight="1">
      <c r="A1033" s="252" t="s">
        <v>101</v>
      </c>
      <c r="B1033" s="253">
        <v>0</v>
      </c>
      <c r="C1033" s="253"/>
      <c r="D1033" s="168"/>
      <c r="E1033" s="183"/>
    </row>
    <row r="1034" spans="1:5" ht="15" customHeight="1">
      <c r="A1034" s="252" t="s">
        <v>102</v>
      </c>
      <c r="B1034" s="253">
        <v>0</v>
      </c>
      <c r="C1034" s="253"/>
      <c r="D1034" s="168"/>
      <c r="E1034" s="183"/>
    </row>
    <row r="1035" spans="1:5" ht="15" customHeight="1">
      <c r="A1035" s="252" t="s">
        <v>893</v>
      </c>
      <c r="B1035" s="253">
        <v>0</v>
      </c>
      <c r="C1035" s="253"/>
      <c r="D1035" s="168"/>
      <c r="E1035" s="183"/>
    </row>
    <row r="1036" spans="1:5" ht="15" customHeight="1">
      <c r="A1036" s="252" t="s">
        <v>894</v>
      </c>
      <c r="B1036" s="253">
        <v>360</v>
      </c>
      <c r="C1036" s="253">
        <f>SUM(C1037:C1049)</f>
        <v>385</v>
      </c>
      <c r="D1036" s="168">
        <f aca="true" t="shared" si="57" ref="D1036:D1038">(C1036-B1036)/B1036</f>
        <v>0.06944444444444445</v>
      </c>
      <c r="E1036" s="183"/>
    </row>
    <row r="1037" spans="1:5" ht="15" customHeight="1">
      <c r="A1037" s="252" t="s">
        <v>100</v>
      </c>
      <c r="B1037" s="253">
        <v>95</v>
      </c>
      <c r="C1037" s="253">
        <v>171</v>
      </c>
      <c r="D1037" s="168">
        <f t="shared" si="57"/>
        <v>0.8</v>
      </c>
      <c r="E1037" s="183"/>
    </row>
    <row r="1038" spans="1:5" ht="15" customHeight="1">
      <c r="A1038" s="252" t="s">
        <v>101</v>
      </c>
      <c r="B1038" s="253">
        <v>105</v>
      </c>
      <c r="C1038" s="253">
        <v>165</v>
      </c>
      <c r="D1038" s="168">
        <f t="shared" si="57"/>
        <v>0.5714285714285714</v>
      </c>
      <c r="E1038" s="183"/>
    </row>
    <row r="1039" spans="1:5" ht="15" customHeight="1">
      <c r="A1039" s="252" t="s">
        <v>102</v>
      </c>
      <c r="B1039" s="253">
        <v>0</v>
      </c>
      <c r="C1039" s="253"/>
      <c r="D1039" s="168"/>
      <c r="E1039" s="183"/>
    </row>
    <row r="1040" spans="1:5" ht="15" customHeight="1">
      <c r="A1040" s="252" t="s">
        <v>895</v>
      </c>
      <c r="B1040" s="253">
        <v>0</v>
      </c>
      <c r="C1040" s="253"/>
      <c r="D1040" s="168"/>
      <c r="E1040" s="183"/>
    </row>
    <row r="1041" spans="1:5" ht="15" customHeight="1">
      <c r="A1041" s="252" t="s">
        <v>896</v>
      </c>
      <c r="B1041" s="253">
        <v>0</v>
      </c>
      <c r="C1041" s="253"/>
      <c r="D1041" s="168"/>
      <c r="E1041" s="183"/>
    </row>
    <row r="1042" spans="1:5" ht="15" customHeight="1">
      <c r="A1042" s="252" t="s">
        <v>897</v>
      </c>
      <c r="B1042" s="253">
        <v>0</v>
      </c>
      <c r="C1042" s="253"/>
      <c r="D1042" s="168"/>
      <c r="E1042" s="183"/>
    </row>
    <row r="1043" spans="1:5" ht="15" customHeight="1">
      <c r="A1043" s="252" t="s">
        <v>898</v>
      </c>
      <c r="B1043" s="253">
        <v>0</v>
      </c>
      <c r="C1043" s="253"/>
      <c r="D1043" s="168"/>
      <c r="E1043" s="183"/>
    </row>
    <row r="1044" spans="1:5" ht="15" customHeight="1">
      <c r="A1044" s="252" t="s">
        <v>899</v>
      </c>
      <c r="B1044" s="253">
        <v>100</v>
      </c>
      <c r="C1044" s="253"/>
      <c r="D1044" s="168">
        <f>(C1044-B1044)/B1044</f>
        <v>-1</v>
      </c>
      <c r="E1044" s="183"/>
    </row>
    <row r="1045" spans="1:5" ht="15" customHeight="1">
      <c r="A1045" s="252" t="s">
        <v>900</v>
      </c>
      <c r="B1045" s="253">
        <v>0</v>
      </c>
      <c r="C1045" s="253"/>
      <c r="D1045" s="168"/>
      <c r="E1045" s="183"/>
    </row>
    <row r="1046" spans="1:5" ht="15" customHeight="1">
      <c r="A1046" s="252" t="s">
        <v>901</v>
      </c>
      <c r="B1046" s="253">
        <v>0</v>
      </c>
      <c r="C1046" s="253"/>
      <c r="D1046" s="168"/>
      <c r="E1046" s="183"/>
    </row>
    <row r="1047" spans="1:5" ht="15" customHeight="1">
      <c r="A1047" s="252" t="s">
        <v>846</v>
      </c>
      <c r="B1047" s="253">
        <v>0</v>
      </c>
      <c r="C1047" s="253"/>
      <c r="D1047" s="168"/>
      <c r="E1047" s="183"/>
    </row>
    <row r="1048" spans="1:5" ht="15" customHeight="1">
      <c r="A1048" s="252" t="s">
        <v>902</v>
      </c>
      <c r="B1048" s="253">
        <v>0</v>
      </c>
      <c r="C1048" s="253"/>
      <c r="D1048" s="168"/>
      <c r="E1048" s="183"/>
    </row>
    <row r="1049" spans="1:5" ht="15" customHeight="1">
      <c r="A1049" s="252" t="s">
        <v>903</v>
      </c>
      <c r="B1049" s="253">
        <v>60</v>
      </c>
      <c r="C1049" s="253">
        <v>49</v>
      </c>
      <c r="D1049" s="168">
        <f aca="true" t="shared" si="58" ref="D1049:D1051">(C1049-B1049)/B1049</f>
        <v>-0.18333333333333332</v>
      </c>
      <c r="E1049" s="183"/>
    </row>
    <row r="1050" spans="1:5" ht="15" customHeight="1">
      <c r="A1050" s="252" t="s">
        <v>904</v>
      </c>
      <c r="B1050" s="253">
        <v>823</v>
      </c>
      <c r="C1050" s="253">
        <f>SUM(C1051:C1056)</f>
        <v>833</v>
      </c>
      <c r="D1050" s="168">
        <f t="shared" si="58"/>
        <v>0.012150668286755772</v>
      </c>
      <c r="E1050" s="183"/>
    </row>
    <row r="1051" spans="1:5" ht="15" customHeight="1">
      <c r="A1051" s="252" t="s">
        <v>100</v>
      </c>
      <c r="B1051" s="253">
        <v>68</v>
      </c>
      <c r="C1051" s="253">
        <v>76</v>
      </c>
      <c r="D1051" s="168">
        <f t="shared" si="58"/>
        <v>0.11764705882352941</v>
      </c>
      <c r="E1051" s="183"/>
    </row>
    <row r="1052" spans="1:5" ht="15" customHeight="1">
      <c r="A1052" s="252" t="s">
        <v>101</v>
      </c>
      <c r="B1052" s="253">
        <v>0</v>
      </c>
      <c r="C1052" s="253">
        <v>1</v>
      </c>
      <c r="D1052" s="168"/>
      <c r="E1052" s="183"/>
    </row>
    <row r="1053" spans="1:5" ht="15" customHeight="1">
      <c r="A1053" s="252" t="s">
        <v>102</v>
      </c>
      <c r="B1053" s="253">
        <v>0</v>
      </c>
      <c r="C1053" s="253"/>
      <c r="D1053" s="168"/>
      <c r="E1053" s="183"/>
    </row>
    <row r="1054" spans="1:5" ht="15" customHeight="1">
      <c r="A1054" s="252" t="s">
        <v>905</v>
      </c>
      <c r="B1054" s="253">
        <v>0</v>
      </c>
      <c r="C1054" s="253"/>
      <c r="D1054" s="168"/>
      <c r="E1054" s="183"/>
    </row>
    <row r="1055" spans="1:5" ht="15" customHeight="1">
      <c r="A1055" s="252" t="s">
        <v>906</v>
      </c>
      <c r="B1055" s="253">
        <v>0</v>
      </c>
      <c r="C1055" s="253"/>
      <c r="D1055" s="168"/>
      <c r="E1055" s="183"/>
    </row>
    <row r="1056" spans="1:5" ht="15" customHeight="1">
      <c r="A1056" s="252" t="s">
        <v>907</v>
      </c>
      <c r="B1056" s="253">
        <v>755</v>
      </c>
      <c r="C1056" s="253">
        <v>756</v>
      </c>
      <c r="D1056" s="168">
        <f>(C1056-B1056)/B1056</f>
        <v>0.0013245033112582781</v>
      </c>
      <c r="E1056" s="183"/>
    </row>
    <row r="1057" spans="1:5" ht="15" customHeight="1">
      <c r="A1057" s="252" t="s">
        <v>908</v>
      </c>
      <c r="B1057" s="253">
        <v>0</v>
      </c>
      <c r="C1057" s="253">
        <f>SUM(C1058:C1063)</f>
        <v>27</v>
      </c>
      <c r="D1057" s="168"/>
      <c r="E1057" s="183"/>
    </row>
    <row r="1058" spans="1:5" ht="15" customHeight="1">
      <c r="A1058" s="252" t="s">
        <v>100</v>
      </c>
      <c r="B1058" s="253">
        <v>0</v>
      </c>
      <c r="C1058" s="253"/>
      <c r="D1058" s="168"/>
      <c r="E1058" s="183"/>
    </row>
    <row r="1059" spans="1:5" ht="15" customHeight="1">
      <c r="A1059" s="252" t="s">
        <v>101</v>
      </c>
      <c r="B1059" s="253">
        <v>0</v>
      </c>
      <c r="C1059" s="253"/>
      <c r="D1059" s="168"/>
      <c r="E1059" s="183"/>
    </row>
    <row r="1060" spans="1:5" ht="15" customHeight="1">
      <c r="A1060" s="252" t="s">
        <v>102</v>
      </c>
      <c r="B1060" s="253">
        <v>0</v>
      </c>
      <c r="C1060" s="253"/>
      <c r="D1060" s="168"/>
      <c r="E1060" s="183"/>
    </row>
    <row r="1061" spans="1:5" ht="15" customHeight="1">
      <c r="A1061" s="252" t="s">
        <v>909</v>
      </c>
      <c r="B1061" s="253">
        <v>0</v>
      </c>
      <c r="C1061" s="253"/>
      <c r="D1061" s="168"/>
      <c r="E1061" s="183"/>
    </row>
    <row r="1062" spans="1:5" ht="15" customHeight="1">
      <c r="A1062" s="252" t="s">
        <v>910</v>
      </c>
      <c r="B1062" s="253">
        <v>0</v>
      </c>
      <c r="C1062" s="253">
        <v>27</v>
      </c>
      <c r="D1062" s="168"/>
      <c r="E1062" s="183"/>
    </row>
    <row r="1063" spans="1:5" ht="15" customHeight="1">
      <c r="A1063" s="252" t="s">
        <v>911</v>
      </c>
      <c r="B1063" s="253">
        <v>0</v>
      </c>
      <c r="C1063" s="253"/>
      <c r="D1063" s="168"/>
      <c r="E1063" s="183"/>
    </row>
    <row r="1064" spans="1:5" ht="15" customHeight="1">
      <c r="A1064" s="252" t="s">
        <v>912</v>
      </c>
      <c r="B1064" s="253">
        <v>0</v>
      </c>
      <c r="C1064" s="253"/>
      <c r="D1064" s="168"/>
      <c r="E1064" s="183"/>
    </row>
    <row r="1065" spans="1:5" ht="15" customHeight="1">
      <c r="A1065" s="252" t="s">
        <v>913</v>
      </c>
      <c r="B1065" s="253">
        <v>0</v>
      </c>
      <c r="C1065" s="253"/>
      <c r="D1065" s="168"/>
      <c r="E1065" s="183"/>
    </row>
    <row r="1066" spans="1:5" ht="15" customHeight="1">
      <c r="A1066" s="252" t="s">
        <v>914</v>
      </c>
      <c r="B1066" s="253">
        <v>0</v>
      </c>
      <c r="C1066" s="253"/>
      <c r="D1066" s="168"/>
      <c r="E1066" s="183"/>
    </row>
    <row r="1067" spans="1:5" ht="15" customHeight="1">
      <c r="A1067" s="252" t="s">
        <v>915</v>
      </c>
      <c r="B1067" s="253">
        <v>0</v>
      </c>
      <c r="C1067" s="253"/>
      <c r="D1067" s="168"/>
      <c r="E1067" s="183"/>
    </row>
    <row r="1068" spans="1:5" ht="15" customHeight="1">
      <c r="A1068" s="252" t="s">
        <v>916</v>
      </c>
      <c r="B1068" s="253">
        <v>0</v>
      </c>
      <c r="C1068" s="253"/>
      <c r="D1068" s="168"/>
      <c r="E1068" s="183"/>
    </row>
    <row r="1069" spans="1:5" ht="15" customHeight="1">
      <c r="A1069" s="252" t="s">
        <v>917</v>
      </c>
      <c r="B1069" s="253">
        <v>0</v>
      </c>
      <c r="C1069" s="253"/>
      <c r="D1069" s="168"/>
      <c r="E1069" s="183"/>
    </row>
    <row r="1070" spans="1:5" ht="15" customHeight="1">
      <c r="A1070" s="252" t="s">
        <v>918</v>
      </c>
      <c r="B1070" s="253">
        <v>764</v>
      </c>
      <c r="C1070" s="253">
        <f>C1071+C1081+C1087</f>
        <v>994</v>
      </c>
      <c r="D1070" s="168">
        <f aca="true" t="shared" si="59" ref="D1070:D1073">(C1070-B1070)/B1070</f>
        <v>0.3010471204188482</v>
      </c>
      <c r="E1070" s="183"/>
    </row>
    <row r="1071" spans="1:5" ht="15" customHeight="1">
      <c r="A1071" s="252" t="s">
        <v>919</v>
      </c>
      <c r="B1071" s="253">
        <v>733</v>
      </c>
      <c r="C1071" s="253">
        <f>SUM(C1072:C1080)</f>
        <v>900</v>
      </c>
      <c r="D1071" s="168">
        <f t="shared" si="59"/>
        <v>0.22783083219645292</v>
      </c>
      <c r="E1071" s="183"/>
    </row>
    <row r="1072" spans="1:5" ht="15" customHeight="1">
      <c r="A1072" s="252" t="s">
        <v>100</v>
      </c>
      <c r="B1072" s="253">
        <v>110</v>
      </c>
      <c r="C1072" s="253">
        <v>120</v>
      </c>
      <c r="D1072" s="168">
        <f t="shared" si="59"/>
        <v>0.09090909090909091</v>
      </c>
      <c r="E1072" s="183"/>
    </row>
    <row r="1073" spans="1:5" ht="15" customHeight="1">
      <c r="A1073" s="252" t="s">
        <v>101</v>
      </c>
      <c r="B1073" s="253">
        <v>99</v>
      </c>
      <c r="C1073" s="253">
        <v>103</v>
      </c>
      <c r="D1073" s="168">
        <f t="shared" si="59"/>
        <v>0.04040404040404041</v>
      </c>
      <c r="E1073" s="183"/>
    </row>
    <row r="1074" spans="1:5" ht="15" customHeight="1">
      <c r="A1074" s="252" t="s">
        <v>102</v>
      </c>
      <c r="B1074" s="253">
        <v>0</v>
      </c>
      <c r="C1074" s="253"/>
      <c r="D1074" s="168"/>
      <c r="E1074" s="183"/>
    </row>
    <row r="1075" spans="1:5" ht="15" customHeight="1">
      <c r="A1075" s="252" t="s">
        <v>920</v>
      </c>
      <c r="B1075" s="253">
        <v>0</v>
      </c>
      <c r="C1075" s="253"/>
      <c r="D1075" s="168"/>
      <c r="E1075" s="183"/>
    </row>
    <row r="1076" spans="1:5" ht="15" customHeight="1">
      <c r="A1076" s="252" t="s">
        <v>921</v>
      </c>
      <c r="B1076" s="253">
        <v>0</v>
      </c>
      <c r="C1076" s="253"/>
      <c r="D1076" s="168"/>
      <c r="E1076" s="183"/>
    </row>
    <row r="1077" spans="1:5" ht="15" customHeight="1">
      <c r="A1077" s="252" t="s">
        <v>922</v>
      </c>
      <c r="B1077" s="253">
        <v>0</v>
      </c>
      <c r="C1077" s="253"/>
      <c r="D1077" s="168"/>
      <c r="E1077" s="183"/>
    </row>
    <row r="1078" spans="1:5" ht="15" customHeight="1">
      <c r="A1078" s="252" t="s">
        <v>923</v>
      </c>
      <c r="B1078" s="253">
        <v>0</v>
      </c>
      <c r="C1078" s="253"/>
      <c r="D1078" s="168"/>
      <c r="E1078" s="183"/>
    </row>
    <row r="1079" spans="1:5" ht="15" customHeight="1">
      <c r="A1079" s="252" t="s">
        <v>109</v>
      </c>
      <c r="B1079" s="253">
        <v>0</v>
      </c>
      <c r="C1079" s="253"/>
      <c r="D1079" s="168"/>
      <c r="E1079" s="183"/>
    </row>
    <row r="1080" spans="1:5" ht="15" customHeight="1">
      <c r="A1080" s="252" t="s">
        <v>924</v>
      </c>
      <c r="B1080" s="253">
        <v>524</v>
      </c>
      <c r="C1080" s="253">
        <v>677</v>
      </c>
      <c r="D1080" s="168">
        <f>(C1080-B1080)/B1080</f>
        <v>0.2919847328244275</v>
      </c>
      <c r="E1080" s="183"/>
    </row>
    <row r="1081" spans="1:5" ht="15" customHeight="1">
      <c r="A1081" s="252" t="s">
        <v>925</v>
      </c>
      <c r="B1081" s="253">
        <v>31</v>
      </c>
      <c r="C1081" s="253">
        <f>SUM(C1082:C1086)</f>
        <v>94</v>
      </c>
      <c r="D1081" s="168">
        <f>(C1081-B1081)/B1081</f>
        <v>2.032258064516129</v>
      </c>
      <c r="E1081" s="183"/>
    </row>
    <row r="1082" spans="1:5" ht="15" customHeight="1">
      <c r="A1082" s="252" t="s">
        <v>100</v>
      </c>
      <c r="B1082" s="253">
        <v>0</v>
      </c>
      <c r="C1082" s="253"/>
      <c r="D1082" s="168"/>
      <c r="E1082" s="183"/>
    </row>
    <row r="1083" spans="1:5" ht="15" customHeight="1">
      <c r="A1083" s="252" t="s">
        <v>101</v>
      </c>
      <c r="B1083" s="253">
        <v>0</v>
      </c>
      <c r="C1083" s="253"/>
      <c r="D1083" s="168"/>
      <c r="E1083" s="183"/>
    </row>
    <row r="1084" spans="1:5" ht="15" customHeight="1">
      <c r="A1084" s="252" t="s">
        <v>102</v>
      </c>
      <c r="B1084" s="253">
        <v>0</v>
      </c>
      <c r="C1084" s="253"/>
      <c r="D1084" s="168"/>
      <c r="E1084" s="183"/>
    </row>
    <row r="1085" spans="1:5" ht="15" customHeight="1">
      <c r="A1085" s="252" t="s">
        <v>926</v>
      </c>
      <c r="B1085" s="253">
        <v>0</v>
      </c>
      <c r="C1085" s="253"/>
      <c r="D1085" s="168"/>
      <c r="E1085" s="183"/>
    </row>
    <row r="1086" spans="1:5" ht="15" customHeight="1">
      <c r="A1086" s="252" t="s">
        <v>927</v>
      </c>
      <c r="B1086" s="253">
        <v>31</v>
      </c>
      <c r="C1086" s="253">
        <v>94</v>
      </c>
      <c r="D1086" s="168">
        <f aca="true" t="shared" si="60" ref="D1086:D1093">(C1086-B1086)/B1086</f>
        <v>2.032258064516129</v>
      </c>
      <c r="E1086" s="183"/>
    </row>
    <row r="1087" spans="1:5" ht="15" customHeight="1">
      <c r="A1087" s="252" t="s">
        <v>928</v>
      </c>
      <c r="B1087" s="253">
        <v>0</v>
      </c>
      <c r="C1087" s="253">
        <f>SUM(C1088:C1089)</f>
        <v>0</v>
      </c>
      <c r="D1087" s="168"/>
      <c r="E1087" s="183"/>
    </row>
    <row r="1088" spans="1:5" ht="15" customHeight="1">
      <c r="A1088" s="252" t="s">
        <v>929</v>
      </c>
      <c r="B1088" s="253">
        <v>0</v>
      </c>
      <c r="C1088" s="253"/>
      <c r="D1088" s="168"/>
      <c r="E1088" s="183"/>
    </row>
    <row r="1089" spans="1:5" ht="15" customHeight="1">
      <c r="A1089" s="252" t="s">
        <v>930</v>
      </c>
      <c r="B1089" s="253">
        <v>0</v>
      </c>
      <c r="C1089" s="253"/>
      <c r="D1089" s="168"/>
      <c r="E1089" s="183"/>
    </row>
    <row r="1090" spans="1:5" ht="15" customHeight="1">
      <c r="A1090" s="252" t="s">
        <v>931</v>
      </c>
      <c r="B1090" s="253">
        <v>76</v>
      </c>
      <c r="C1090" s="253">
        <f>C1091+C1098+C1108+C1114+C1117</f>
        <v>147</v>
      </c>
      <c r="D1090" s="168">
        <f t="shared" si="60"/>
        <v>0.9342105263157895</v>
      </c>
      <c r="E1090" s="183"/>
    </row>
    <row r="1091" spans="1:5" ht="15" customHeight="1">
      <c r="A1091" s="252" t="s">
        <v>932</v>
      </c>
      <c r="B1091" s="253">
        <v>76</v>
      </c>
      <c r="C1091" s="253">
        <f>SUM(C1092:C1097)</f>
        <v>92</v>
      </c>
      <c r="D1091" s="168">
        <f t="shared" si="60"/>
        <v>0.21052631578947367</v>
      </c>
      <c r="E1091" s="183"/>
    </row>
    <row r="1092" spans="1:5" ht="15" customHeight="1">
      <c r="A1092" s="252" t="s">
        <v>100</v>
      </c>
      <c r="B1092" s="253">
        <v>56</v>
      </c>
      <c r="C1092" s="253">
        <v>69</v>
      </c>
      <c r="D1092" s="168">
        <f t="shared" si="60"/>
        <v>0.23214285714285715</v>
      </c>
      <c r="E1092" s="183"/>
    </row>
    <row r="1093" spans="1:5" ht="15" customHeight="1">
      <c r="A1093" s="252" t="s">
        <v>101</v>
      </c>
      <c r="B1093" s="253">
        <v>20</v>
      </c>
      <c r="C1093" s="253">
        <v>23</v>
      </c>
      <c r="D1093" s="168">
        <f t="shared" si="60"/>
        <v>0.15</v>
      </c>
      <c r="E1093" s="183"/>
    </row>
    <row r="1094" spans="1:5" ht="15" customHeight="1">
      <c r="A1094" s="252" t="s">
        <v>102</v>
      </c>
      <c r="B1094" s="253">
        <v>0</v>
      </c>
      <c r="C1094" s="253"/>
      <c r="D1094" s="168"/>
      <c r="E1094" s="183"/>
    </row>
    <row r="1095" spans="1:5" ht="15" customHeight="1">
      <c r="A1095" s="252" t="s">
        <v>933</v>
      </c>
      <c r="B1095" s="253">
        <v>0</v>
      </c>
      <c r="C1095" s="253"/>
      <c r="D1095" s="168"/>
      <c r="E1095" s="183"/>
    </row>
    <row r="1096" spans="1:5" ht="15" customHeight="1">
      <c r="A1096" s="252" t="s">
        <v>109</v>
      </c>
      <c r="B1096" s="253">
        <v>0</v>
      </c>
      <c r="C1096" s="253"/>
      <c r="D1096" s="168"/>
      <c r="E1096" s="183"/>
    </row>
    <row r="1097" spans="1:5" ht="15" customHeight="1">
      <c r="A1097" s="252" t="s">
        <v>934</v>
      </c>
      <c r="B1097" s="253">
        <v>0</v>
      </c>
      <c r="C1097" s="253"/>
      <c r="D1097" s="168"/>
      <c r="E1097" s="183"/>
    </row>
    <row r="1098" spans="1:5" ht="15" customHeight="1">
      <c r="A1098" s="252" t="s">
        <v>935</v>
      </c>
      <c r="B1098" s="253">
        <v>0</v>
      </c>
      <c r="C1098" s="253">
        <f>SUM(C1099:C1107)</f>
        <v>0</v>
      </c>
      <c r="D1098" s="168"/>
      <c r="E1098" s="183"/>
    </row>
    <row r="1099" spans="1:5" ht="15" customHeight="1">
      <c r="A1099" s="252" t="s">
        <v>936</v>
      </c>
      <c r="B1099" s="253">
        <v>0</v>
      </c>
      <c r="C1099" s="253"/>
      <c r="D1099" s="168"/>
      <c r="E1099" s="183"/>
    </row>
    <row r="1100" spans="1:5" ht="15" customHeight="1">
      <c r="A1100" s="252" t="s">
        <v>937</v>
      </c>
      <c r="B1100" s="253">
        <v>0</v>
      </c>
      <c r="C1100" s="253"/>
      <c r="D1100" s="168"/>
      <c r="E1100" s="183"/>
    </row>
    <row r="1101" spans="1:5" ht="15" customHeight="1">
      <c r="A1101" s="252" t="s">
        <v>938</v>
      </c>
      <c r="B1101" s="253">
        <v>0</v>
      </c>
      <c r="C1101" s="253"/>
      <c r="D1101" s="168"/>
      <c r="E1101" s="183"/>
    </row>
    <row r="1102" spans="1:5" ht="15" customHeight="1">
      <c r="A1102" s="252" t="s">
        <v>939</v>
      </c>
      <c r="B1102" s="253">
        <v>0</v>
      </c>
      <c r="C1102" s="253"/>
      <c r="D1102" s="168"/>
      <c r="E1102" s="183"/>
    </row>
    <row r="1103" spans="1:5" ht="15" customHeight="1">
      <c r="A1103" s="252" t="s">
        <v>940</v>
      </c>
      <c r="B1103" s="253">
        <v>0</v>
      </c>
      <c r="C1103" s="253"/>
      <c r="D1103" s="168"/>
      <c r="E1103" s="183"/>
    </row>
    <row r="1104" spans="1:5" ht="15" customHeight="1">
      <c r="A1104" s="252" t="s">
        <v>941</v>
      </c>
      <c r="B1104" s="253">
        <v>0</v>
      </c>
      <c r="C1104" s="253"/>
      <c r="D1104" s="168"/>
      <c r="E1104" s="183"/>
    </row>
    <row r="1105" spans="1:5" ht="15" customHeight="1">
      <c r="A1105" s="252" t="s">
        <v>942</v>
      </c>
      <c r="B1105" s="253">
        <v>0</v>
      </c>
      <c r="C1105" s="253"/>
      <c r="D1105" s="168"/>
      <c r="E1105" s="183"/>
    </row>
    <row r="1106" spans="1:5" ht="15" customHeight="1">
      <c r="A1106" s="252" t="s">
        <v>943</v>
      </c>
      <c r="B1106" s="253">
        <v>0</v>
      </c>
      <c r="C1106" s="253"/>
      <c r="D1106" s="168"/>
      <c r="E1106" s="183"/>
    </row>
    <row r="1107" spans="1:5" ht="15" customHeight="1">
      <c r="A1107" s="252" t="s">
        <v>944</v>
      </c>
      <c r="B1107" s="253">
        <v>0</v>
      </c>
      <c r="C1107" s="253"/>
      <c r="D1107" s="168"/>
      <c r="E1107" s="183"/>
    </row>
    <row r="1108" spans="1:5" ht="15" customHeight="1">
      <c r="A1108" s="252" t="s">
        <v>945</v>
      </c>
      <c r="B1108" s="253">
        <v>0</v>
      </c>
      <c r="C1108" s="253">
        <f>SUM(C1109:C1113)</f>
        <v>0</v>
      </c>
      <c r="D1108" s="168"/>
      <c r="E1108" s="183"/>
    </row>
    <row r="1109" spans="1:5" ht="15" customHeight="1">
      <c r="A1109" s="252" t="s">
        <v>946</v>
      </c>
      <c r="B1109" s="253">
        <v>0</v>
      </c>
      <c r="C1109" s="253"/>
      <c r="D1109" s="168"/>
      <c r="E1109" s="183"/>
    </row>
    <row r="1110" spans="1:5" ht="15" customHeight="1">
      <c r="A1110" s="252" t="s">
        <v>947</v>
      </c>
      <c r="B1110" s="253">
        <v>0</v>
      </c>
      <c r="C1110" s="253"/>
      <c r="D1110" s="168"/>
      <c r="E1110" s="183"/>
    </row>
    <row r="1111" spans="1:5" ht="15" customHeight="1">
      <c r="A1111" s="252" t="s">
        <v>948</v>
      </c>
      <c r="B1111" s="253">
        <v>0</v>
      </c>
      <c r="C1111" s="253"/>
      <c r="D1111" s="168"/>
      <c r="E1111" s="183"/>
    </row>
    <row r="1112" spans="1:5" ht="15" customHeight="1">
      <c r="A1112" s="252" t="s">
        <v>949</v>
      </c>
      <c r="B1112" s="253">
        <v>0</v>
      </c>
      <c r="C1112" s="253"/>
      <c r="D1112" s="168"/>
      <c r="E1112" s="183"/>
    </row>
    <row r="1113" spans="1:5" ht="15" customHeight="1">
      <c r="A1113" s="252" t="s">
        <v>950</v>
      </c>
      <c r="B1113" s="253">
        <v>0</v>
      </c>
      <c r="C1113" s="253"/>
      <c r="D1113" s="168"/>
      <c r="E1113" s="183"/>
    </row>
    <row r="1114" spans="1:5" ht="15" customHeight="1">
      <c r="A1114" s="252" t="s">
        <v>951</v>
      </c>
      <c r="B1114" s="253">
        <v>0</v>
      </c>
      <c r="C1114" s="253">
        <f>SUM(C1115:C1116)</f>
        <v>0</v>
      </c>
      <c r="D1114" s="168"/>
      <c r="E1114" s="183"/>
    </row>
    <row r="1115" spans="1:5" ht="15" customHeight="1">
      <c r="A1115" s="252" t="s">
        <v>952</v>
      </c>
      <c r="B1115" s="253">
        <v>0</v>
      </c>
      <c r="C1115" s="253"/>
      <c r="D1115" s="168"/>
      <c r="E1115" s="183"/>
    </row>
    <row r="1116" spans="1:5" ht="15" customHeight="1">
      <c r="A1116" s="252" t="s">
        <v>953</v>
      </c>
      <c r="B1116" s="253">
        <v>0</v>
      </c>
      <c r="C1116" s="253"/>
      <c r="D1116" s="168"/>
      <c r="E1116" s="183"/>
    </row>
    <row r="1117" spans="1:5" ht="15" customHeight="1">
      <c r="A1117" s="252" t="s">
        <v>954</v>
      </c>
      <c r="B1117" s="253">
        <v>0</v>
      </c>
      <c r="C1117" s="253">
        <f>C1118</f>
        <v>55</v>
      </c>
      <c r="D1117" s="168"/>
      <c r="E1117" s="183"/>
    </row>
    <row r="1118" spans="1:5" ht="15" customHeight="1">
      <c r="A1118" s="252" t="s">
        <v>955</v>
      </c>
      <c r="B1118" s="253">
        <v>0</v>
      </c>
      <c r="C1118" s="253">
        <v>55</v>
      </c>
      <c r="D1118" s="168"/>
      <c r="E1118" s="183"/>
    </row>
    <row r="1119" spans="1:5" ht="15" customHeight="1">
      <c r="A1119" s="252" t="s">
        <v>956</v>
      </c>
      <c r="B1119" s="253">
        <v>0</v>
      </c>
      <c r="C1119" s="253"/>
      <c r="D1119" s="168"/>
      <c r="E1119" s="183"/>
    </row>
    <row r="1120" spans="1:5" ht="15" customHeight="1">
      <c r="A1120" s="252" t="s">
        <v>957</v>
      </c>
      <c r="B1120" s="253">
        <v>1068</v>
      </c>
      <c r="C1120" s="253">
        <f>C1121+C1140+C1142+C1145+C1160</f>
        <v>1339</v>
      </c>
      <c r="D1120" s="168">
        <f aca="true" t="shared" si="61" ref="D1120:D1125">(C1120-B1120)/B1120</f>
        <v>0.25374531835205993</v>
      </c>
      <c r="E1120" s="183"/>
    </row>
    <row r="1121" spans="1:5" ht="15" customHeight="1">
      <c r="A1121" s="252" t="s">
        <v>958</v>
      </c>
      <c r="B1121" s="253">
        <v>985</v>
      </c>
      <c r="C1121" s="253">
        <f>SUM(C1122:C1139)</f>
        <v>1237</v>
      </c>
      <c r="D1121" s="168">
        <f t="shared" si="61"/>
        <v>0.25583756345177666</v>
      </c>
      <c r="E1121" s="183"/>
    </row>
    <row r="1122" spans="1:5" ht="15" customHeight="1">
      <c r="A1122" s="252" t="s">
        <v>100</v>
      </c>
      <c r="B1122" s="253">
        <v>386</v>
      </c>
      <c r="C1122" s="253">
        <v>559</v>
      </c>
      <c r="D1122" s="168">
        <f t="shared" si="61"/>
        <v>0.4481865284974093</v>
      </c>
      <c r="E1122" s="183"/>
    </row>
    <row r="1123" spans="1:5" ht="15" customHeight="1">
      <c r="A1123" s="252" t="s">
        <v>101</v>
      </c>
      <c r="B1123" s="253">
        <v>6</v>
      </c>
      <c r="C1123" s="253">
        <v>15</v>
      </c>
      <c r="D1123" s="168">
        <f t="shared" si="61"/>
        <v>1.5</v>
      </c>
      <c r="E1123" s="183"/>
    </row>
    <row r="1124" spans="1:5" ht="15" customHeight="1">
      <c r="A1124" s="252" t="s">
        <v>102</v>
      </c>
      <c r="B1124" s="253">
        <v>17</v>
      </c>
      <c r="C1124" s="253"/>
      <c r="D1124" s="168">
        <f t="shared" si="61"/>
        <v>-1</v>
      </c>
      <c r="E1124" s="183"/>
    </row>
    <row r="1125" spans="1:5" ht="15" customHeight="1">
      <c r="A1125" s="252" t="s">
        <v>109</v>
      </c>
      <c r="B1125" s="253">
        <v>101</v>
      </c>
      <c r="C1125" s="253"/>
      <c r="D1125" s="168">
        <f t="shared" si="61"/>
        <v>-1</v>
      </c>
      <c r="E1125" s="183"/>
    </row>
    <row r="1126" spans="1:5" ht="15" customHeight="1">
      <c r="A1126" s="252" t="s">
        <v>959</v>
      </c>
      <c r="B1126" s="253">
        <v>0</v>
      </c>
      <c r="C1126" s="253"/>
      <c r="D1126" s="168"/>
      <c r="E1126" s="183"/>
    </row>
    <row r="1127" spans="1:5" ht="15" customHeight="1">
      <c r="A1127" s="252" t="s">
        <v>960</v>
      </c>
      <c r="B1127" s="253">
        <v>473</v>
      </c>
      <c r="C1127" s="253">
        <v>473</v>
      </c>
      <c r="D1127" s="168">
        <f>(C1127-B1127)/B1127</f>
        <v>0</v>
      </c>
      <c r="E1127" s="183"/>
    </row>
    <row r="1128" spans="1:5" ht="15" customHeight="1">
      <c r="A1128" s="252" t="s">
        <v>961</v>
      </c>
      <c r="B1128" s="253">
        <v>0</v>
      </c>
      <c r="C1128" s="253"/>
      <c r="D1128" s="168"/>
      <c r="E1128" s="183"/>
    </row>
    <row r="1129" spans="1:5" ht="15" customHeight="1">
      <c r="A1129" s="252" t="s">
        <v>962</v>
      </c>
      <c r="B1129" s="253">
        <v>0</v>
      </c>
      <c r="C1129" s="253"/>
      <c r="D1129" s="168"/>
      <c r="E1129" s="183"/>
    </row>
    <row r="1130" spans="1:5" ht="15" customHeight="1">
      <c r="A1130" s="252" t="s">
        <v>963</v>
      </c>
      <c r="B1130" s="253">
        <v>0</v>
      </c>
      <c r="C1130" s="253"/>
      <c r="D1130" s="168"/>
      <c r="E1130" s="183"/>
    </row>
    <row r="1131" spans="1:5" ht="15" customHeight="1">
      <c r="A1131" s="252" t="s">
        <v>964</v>
      </c>
      <c r="B1131" s="253">
        <v>0</v>
      </c>
      <c r="C1131" s="253"/>
      <c r="D1131" s="168"/>
      <c r="E1131" s="183"/>
    </row>
    <row r="1132" spans="1:5" ht="15" customHeight="1">
      <c r="A1132" s="252" t="s">
        <v>965</v>
      </c>
      <c r="B1132" s="253">
        <v>0</v>
      </c>
      <c r="C1132" s="253"/>
      <c r="D1132" s="168"/>
      <c r="E1132" s="183"/>
    </row>
    <row r="1133" spans="1:5" ht="15" customHeight="1">
      <c r="A1133" s="252" t="s">
        <v>966</v>
      </c>
      <c r="B1133" s="253">
        <v>0</v>
      </c>
      <c r="C1133" s="253"/>
      <c r="D1133" s="168"/>
      <c r="E1133" s="183"/>
    </row>
    <row r="1134" spans="1:5" ht="15" customHeight="1">
      <c r="A1134" s="252" t="s">
        <v>967</v>
      </c>
      <c r="B1134" s="253">
        <v>0</v>
      </c>
      <c r="C1134" s="253"/>
      <c r="D1134" s="168"/>
      <c r="E1134" s="183"/>
    </row>
    <row r="1135" spans="1:5" ht="15" customHeight="1">
      <c r="A1135" s="252" t="s">
        <v>968</v>
      </c>
      <c r="B1135" s="253">
        <v>0</v>
      </c>
      <c r="C1135" s="253"/>
      <c r="D1135" s="168"/>
      <c r="E1135" s="183"/>
    </row>
    <row r="1136" spans="1:5" ht="15" customHeight="1">
      <c r="A1136" s="252" t="s">
        <v>969</v>
      </c>
      <c r="B1136" s="253">
        <v>0</v>
      </c>
      <c r="C1136" s="253"/>
      <c r="D1136" s="168"/>
      <c r="E1136" s="183"/>
    </row>
    <row r="1137" spans="1:5" ht="15" customHeight="1">
      <c r="A1137" s="252" t="s">
        <v>970</v>
      </c>
      <c r="B1137" s="253">
        <v>0</v>
      </c>
      <c r="C1137" s="253"/>
      <c r="D1137" s="168"/>
      <c r="E1137" s="183"/>
    </row>
    <row r="1138" spans="1:5" ht="15" customHeight="1">
      <c r="A1138" s="252" t="s">
        <v>109</v>
      </c>
      <c r="B1138" s="253">
        <v>0</v>
      </c>
      <c r="C1138" s="253">
        <v>101</v>
      </c>
      <c r="D1138" s="168"/>
      <c r="E1138" s="183"/>
    </row>
    <row r="1139" spans="1:5" ht="15" customHeight="1">
      <c r="A1139" s="252" t="s">
        <v>971</v>
      </c>
      <c r="B1139" s="253">
        <v>2</v>
      </c>
      <c r="C1139" s="253">
        <v>89</v>
      </c>
      <c r="D1139" s="168">
        <f>(C1139-B1139)/B1139</f>
        <v>43.5</v>
      </c>
      <c r="E1139" s="183"/>
    </row>
    <row r="1140" spans="1:5" ht="15" customHeight="1">
      <c r="A1140" s="252" t="s">
        <v>972</v>
      </c>
      <c r="B1140" s="253">
        <v>0</v>
      </c>
      <c r="C1140" s="253"/>
      <c r="D1140" s="168"/>
      <c r="E1140" s="183"/>
    </row>
    <row r="1141" spans="1:5" ht="15" customHeight="1">
      <c r="A1141" s="252" t="s">
        <v>100</v>
      </c>
      <c r="B1141" s="253">
        <v>0</v>
      </c>
      <c r="C1141" s="253"/>
      <c r="D1141" s="168"/>
      <c r="E1141" s="183"/>
    </row>
    <row r="1142" spans="1:5" ht="15" customHeight="1">
      <c r="A1142" s="252" t="s">
        <v>973</v>
      </c>
      <c r="B1142" s="253">
        <v>0</v>
      </c>
      <c r="C1142" s="253"/>
      <c r="D1142" s="168"/>
      <c r="E1142" s="183"/>
    </row>
    <row r="1143" spans="1:5" ht="15" customHeight="1">
      <c r="A1143" s="252" t="s">
        <v>100</v>
      </c>
      <c r="B1143" s="253">
        <v>0</v>
      </c>
      <c r="C1143" s="253"/>
      <c r="D1143" s="168"/>
      <c r="E1143" s="183"/>
    </row>
    <row r="1144" spans="1:5" ht="15" customHeight="1">
      <c r="A1144" s="252" t="s">
        <v>974</v>
      </c>
      <c r="B1144" s="253">
        <v>0</v>
      </c>
      <c r="C1144" s="253"/>
      <c r="D1144" s="168"/>
      <c r="E1144" s="183"/>
    </row>
    <row r="1145" spans="1:5" ht="15" customHeight="1">
      <c r="A1145" s="252" t="s">
        <v>975</v>
      </c>
      <c r="B1145" s="253">
        <v>83</v>
      </c>
      <c r="C1145" s="253">
        <f>SUM(C1146:C1159)</f>
        <v>102</v>
      </c>
      <c r="D1145" s="168">
        <f aca="true" t="shared" si="62" ref="D1145:D1147">(C1145-B1145)/B1145</f>
        <v>0.2289156626506024</v>
      </c>
      <c r="E1145" s="183"/>
    </row>
    <row r="1146" spans="1:5" ht="15" customHeight="1">
      <c r="A1146" s="252" t="s">
        <v>100</v>
      </c>
      <c r="B1146" s="253">
        <v>30</v>
      </c>
      <c r="C1146" s="253">
        <v>49</v>
      </c>
      <c r="D1146" s="168">
        <f t="shared" si="62"/>
        <v>0.6333333333333333</v>
      </c>
      <c r="E1146" s="183"/>
    </row>
    <row r="1147" spans="1:5" ht="15" customHeight="1">
      <c r="A1147" s="252" t="s">
        <v>101</v>
      </c>
      <c r="B1147" s="253">
        <v>53</v>
      </c>
      <c r="C1147" s="253"/>
      <c r="D1147" s="168">
        <f t="shared" si="62"/>
        <v>-1</v>
      </c>
      <c r="E1147" s="183"/>
    </row>
    <row r="1148" spans="1:5" ht="15" customHeight="1">
      <c r="A1148" s="252" t="s">
        <v>102</v>
      </c>
      <c r="B1148" s="253">
        <v>0</v>
      </c>
      <c r="C1148" s="253"/>
      <c r="D1148" s="168"/>
      <c r="E1148" s="183"/>
    </row>
    <row r="1149" spans="1:5" ht="15" customHeight="1">
      <c r="A1149" s="252" t="s">
        <v>976</v>
      </c>
      <c r="B1149" s="253">
        <v>0</v>
      </c>
      <c r="C1149" s="253"/>
      <c r="D1149" s="168"/>
      <c r="E1149" s="183"/>
    </row>
    <row r="1150" spans="1:5" ht="15" customHeight="1">
      <c r="A1150" s="252" t="s">
        <v>977</v>
      </c>
      <c r="B1150" s="253">
        <v>0</v>
      </c>
      <c r="C1150" s="253"/>
      <c r="D1150" s="168"/>
      <c r="E1150" s="183"/>
    </row>
    <row r="1151" spans="1:5" ht="15" customHeight="1">
      <c r="A1151" s="252" t="s">
        <v>978</v>
      </c>
      <c r="B1151" s="253">
        <v>0</v>
      </c>
      <c r="C1151" s="253"/>
      <c r="D1151" s="168"/>
      <c r="E1151" s="183"/>
    </row>
    <row r="1152" spans="1:5" ht="15" customHeight="1">
      <c r="A1152" s="252" t="s">
        <v>979</v>
      </c>
      <c r="B1152" s="253">
        <v>0</v>
      </c>
      <c r="C1152" s="253"/>
      <c r="D1152" s="168"/>
      <c r="E1152" s="183"/>
    </row>
    <row r="1153" spans="1:5" ht="15" customHeight="1">
      <c r="A1153" s="252" t="s">
        <v>980</v>
      </c>
      <c r="B1153" s="253">
        <v>0</v>
      </c>
      <c r="C1153" s="253"/>
      <c r="D1153" s="168"/>
      <c r="E1153" s="183"/>
    </row>
    <row r="1154" spans="1:5" ht="15" customHeight="1">
      <c r="A1154" s="252" t="s">
        <v>981</v>
      </c>
      <c r="B1154" s="253">
        <v>0</v>
      </c>
      <c r="C1154" s="253"/>
      <c r="D1154" s="168"/>
      <c r="E1154" s="183"/>
    </row>
    <row r="1155" spans="1:5" ht="15" customHeight="1">
      <c r="A1155" s="252" t="s">
        <v>982</v>
      </c>
      <c r="B1155" s="253">
        <v>0</v>
      </c>
      <c r="C1155" s="253"/>
      <c r="D1155" s="168"/>
      <c r="E1155" s="183"/>
    </row>
    <row r="1156" spans="1:5" ht="15" customHeight="1">
      <c r="A1156" s="252" t="s">
        <v>983</v>
      </c>
      <c r="B1156" s="253">
        <v>0</v>
      </c>
      <c r="C1156" s="253"/>
      <c r="D1156" s="168"/>
      <c r="E1156" s="183"/>
    </row>
    <row r="1157" spans="1:5" ht="15" customHeight="1">
      <c r="A1157" s="252" t="s">
        <v>984</v>
      </c>
      <c r="B1157" s="253">
        <v>0</v>
      </c>
      <c r="C1157" s="253"/>
      <c r="D1157" s="168"/>
      <c r="E1157" s="183"/>
    </row>
    <row r="1158" spans="1:5" ht="15" customHeight="1">
      <c r="A1158" s="252" t="s">
        <v>985</v>
      </c>
      <c r="B1158" s="253">
        <v>0</v>
      </c>
      <c r="C1158" s="253"/>
      <c r="D1158" s="168"/>
      <c r="E1158" s="183"/>
    </row>
    <row r="1159" spans="1:5" ht="15" customHeight="1">
      <c r="A1159" s="252" t="s">
        <v>986</v>
      </c>
      <c r="B1159" s="253">
        <v>0</v>
      </c>
      <c r="C1159" s="253">
        <v>53</v>
      </c>
      <c r="D1159" s="168"/>
      <c r="E1159" s="183"/>
    </row>
    <row r="1160" spans="1:5" ht="15" customHeight="1">
      <c r="A1160" s="252" t="s">
        <v>987</v>
      </c>
      <c r="B1160" s="253">
        <v>0</v>
      </c>
      <c r="C1160" s="253">
        <f>C1161</f>
        <v>0</v>
      </c>
      <c r="D1160" s="168"/>
      <c r="E1160" s="183"/>
    </row>
    <row r="1161" spans="1:5" ht="15" customHeight="1">
      <c r="A1161" s="252" t="s">
        <v>988</v>
      </c>
      <c r="B1161" s="253">
        <v>0</v>
      </c>
      <c r="C1161" s="253"/>
      <c r="D1161" s="168"/>
      <c r="E1161" s="183"/>
    </row>
    <row r="1162" spans="1:5" ht="15" customHeight="1">
      <c r="A1162" s="252" t="s">
        <v>989</v>
      </c>
      <c r="B1162" s="253">
        <v>5721</v>
      </c>
      <c r="C1162" s="253">
        <f>C1163+C1173+C1177</f>
        <v>6339</v>
      </c>
      <c r="D1162" s="168">
        <f aca="true" t="shared" si="63" ref="D1162:D1166">(C1162-B1162)/B1162</f>
        <v>0.108023072889355</v>
      </c>
      <c r="E1162" s="183"/>
    </row>
    <row r="1163" spans="1:5" ht="15" customHeight="1">
      <c r="A1163" s="252" t="s">
        <v>990</v>
      </c>
      <c r="B1163" s="253">
        <v>1893</v>
      </c>
      <c r="C1163" s="253">
        <f>SUM(C1164:C1172)</f>
        <v>3687</v>
      </c>
      <c r="D1163" s="168">
        <f t="shared" si="63"/>
        <v>0.9477020602218701</v>
      </c>
      <c r="E1163" s="183"/>
    </row>
    <row r="1164" spans="1:5" ht="15" customHeight="1">
      <c r="A1164" s="252" t="s">
        <v>991</v>
      </c>
      <c r="B1164" s="253">
        <v>0</v>
      </c>
      <c r="C1164" s="253"/>
      <c r="D1164" s="168"/>
      <c r="E1164" s="183"/>
    </row>
    <row r="1165" spans="1:5" ht="15" customHeight="1">
      <c r="A1165" s="252" t="s">
        <v>992</v>
      </c>
      <c r="B1165" s="253">
        <v>0</v>
      </c>
      <c r="C1165" s="253"/>
      <c r="D1165" s="168"/>
      <c r="E1165" s="183"/>
    </row>
    <row r="1166" spans="1:5" ht="15" customHeight="1">
      <c r="A1166" s="252" t="s">
        <v>993</v>
      </c>
      <c r="B1166" s="253">
        <v>465</v>
      </c>
      <c r="C1166" s="253"/>
      <c r="D1166" s="168">
        <f t="shared" si="63"/>
        <v>-1</v>
      </c>
      <c r="E1166" s="183"/>
    </row>
    <row r="1167" spans="1:5" ht="15" customHeight="1">
      <c r="A1167" s="252" t="s">
        <v>994</v>
      </c>
      <c r="B1167" s="253">
        <v>0</v>
      </c>
      <c r="C1167" s="253"/>
      <c r="D1167" s="168"/>
      <c r="E1167" s="183"/>
    </row>
    <row r="1168" spans="1:5" ht="15" customHeight="1">
      <c r="A1168" s="252" t="s">
        <v>995</v>
      </c>
      <c r="B1168" s="253">
        <v>1428</v>
      </c>
      <c r="C1168" s="253">
        <v>1428</v>
      </c>
      <c r="D1168" s="168">
        <f>(C1168-B1168)/B1168</f>
        <v>0</v>
      </c>
      <c r="E1168" s="183"/>
    </row>
    <row r="1169" spans="1:5" ht="15" customHeight="1">
      <c r="A1169" s="252" t="s">
        <v>996</v>
      </c>
      <c r="B1169" s="253">
        <v>0</v>
      </c>
      <c r="C1169" s="253"/>
      <c r="D1169" s="168"/>
      <c r="E1169" s="183"/>
    </row>
    <row r="1170" spans="1:5" ht="15" customHeight="1">
      <c r="A1170" s="252" t="s">
        <v>997</v>
      </c>
      <c r="B1170" s="253">
        <v>0</v>
      </c>
      <c r="C1170" s="253"/>
      <c r="D1170" s="168"/>
      <c r="E1170" s="183"/>
    </row>
    <row r="1171" spans="1:5" ht="15" customHeight="1">
      <c r="A1171" s="252" t="s">
        <v>998</v>
      </c>
      <c r="B1171" s="253"/>
      <c r="C1171" s="253">
        <v>2259</v>
      </c>
      <c r="D1171" s="168"/>
      <c r="E1171" s="183"/>
    </row>
    <row r="1172" spans="1:5" ht="15" customHeight="1">
      <c r="A1172" s="252" t="s">
        <v>999</v>
      </c>
      <c r="B1172" s="253">
        <v>0</v>
      </c>
      <c r="C1172" s="253"/>
      <c r="D1172" s="168"/>
      <c r="E1172" s="183"/>
    </row>
    <row r="1173" spans="1:5" ht="15" customHeight="1">
      <c r="A1173" s="252" t="s">
        <v>1000</v>
      </c>
      <c r="B1173" s="253">
        <v>3828</v>
      </c>
      <c r="C1173" s="253">
        <f>SUM(C1174:C1176)</f>
        <v>2652</v>
      </c>
      <c r="D1173" s="168">
        <f>(C1173-B1173)/B1173</f>
        <v>-0.3072100313479624</v>
      </c>
      <c r="E1173" s="183"/>
    </row>
    <row r="1174" spans="1:5" ht="15" customHeight="1">
      <c r="A1174" s="252" t="s">
        <v>1001</v>
      </c>
      <c r="B1174" s="253">
        <v>3828</v>
      </c>
      <c r="C1174" s="253">
        <v>2652</v>
      </c>
      <c r="D1174" s="168">
        <f>(C1174-B1174)/B1174</f>
        <v>-0.3072100313479624</v>
      </c>
      <c r="E1174" s="183"/>
    </row>
    <row r="1175" spans="1:5" ht="15" customHeight="1">
      <c r="A1175" s="252" t="s">
        <v>1002</v>
      </c>
      <c r="B1175" s="253">
        <v>0</v>
      </c>
      <c r="C1175" s="253"/>
      <c r="D1175" s="168"/>
      <c r="E1175" s="183"/>
    </row>
    <row r="1176" spans="1:5" ht="15" customHeight="1">
      <c r="A1176" s="252" t="s">
        <v>1003</v>
      </c>
      <c r="B1176" s="253">
        <v>0</v>
      </c>
      <c r="C1176" s="253"/>
      <c r="D1176" s="168"/>
      <c r="E1176" s="183"/>
    </row>
    <row r="1177" spans="1:5" ht="15" customHeight="1">
      <c r="A1177" s="252" t="s">
        <v>1004</v>
      </c>
      <c r="B1177" s="253">
        <v>0</v>
      </c>
      <c r="C1177" s="253">
        <f>SUM(C1178:C1180)</f>
        <v>0</v>
      </c>
      <c r="D1177" s="168"/>
      <c r="E1177" s="183"/>
    </row>
    <row r="1178" spans="1:5" ht="15" customHeight="1">
      <c r="A1178" s="252" t="s">
        <v>1005</v>
      </c>
      <c r="B1178" s="253">
        <v>0</v>
      </c>
      <c r="C1178" s="253"/>
      <c r="D1178" s="168"/>
      <c r="E1178" s="183"/>
    </row>
    <row r="1179" spans="1:5" ht="15" customHeight="1">
      <c r="A1179" s="252" t="s">
        <v>1006</v>
      </c>
      <c r="B1179" s="253">
        <v>0</v>
      </c>
      <c r="C1179" s="253"/>
      <c r="D1179" s="168"/>
      <c r="E1179" s="183"/>
    </row>
    <row r="1180" spans="1:5" ht="15" customHeight="1">
      <c r="A1180" s="252" t="s">
        <v>1007</v>
      </c>
      <c r="B1180" s="253">
        <v>0</v>
      </c>
      <c r="C1180" s="253"/>
      <c r="D1180" s="168"/>
      <c r="E1180" s="183"/>
    </row>
    <row r="1181" spans="1:5" ht="15" customHeight="1">
      <c r="A1181" s="252" t="s">
        <v>1008</v>
      </c>
      <c r="B1181" s="253">
        <v>988</v>
      </c>
      <c r="C1181" s="253">
        <f>C1182+C1197+C1211+C1216+C1222</f>
        <v>1131</v>
      </c>
      <c r="D1181" s="168">
        <f aca="true" t="shared" si="64" ref="D1181:D1184">(C1181-B1181)/B1181</f>
        <v>0.14473684210526316</v>
      </c>
      <c r="E1181" s="183"/>
    </row>
    <row r="1182" spans="1:5" ht="15" customHeight="1">
      <c r="A1182" s="252" t="s">
        <v>1009</v>
      </c>
      <c r="B1182" s="253">
        <v>986</v>
      </c>
      <c r="C1182" s="253">
        <f>SUM(C1183:C1196)</f>
        <v>1129</v>
      </c>
      <c r="D1182" s="168">
        <f t="shared" si="64"/>
        <v>0.14503042596348883</v>
      </c>
      <c r="E1182" s="183"/>
    </row>
    <row r="1183" spans="1:5" ht="15" customHeight="1">
      <c r="A1183" s="252" t="s">
        <v>100</v>
      </c>
      <c r="B1183" s="253">
        <v>149</v>
      </c>
      <c r="C1183" s="253">
        <v>166</v>
      </c>
      <c r="D1183" s="168">
        <f t="shared" si="64"/>
        <v>0.11409395973154363</v>
      </c>
      <c r="E1183" s="183"/>
    </row>
    <row r="1184" spans="1:5" ht="15" customHeight="1">
      <c r="A1184" s="252" t="s">
        <v>101</v>
      </c>
      <c r="B1184" s="253">
        <v>14</v>
      </c>
      <c r="C1184" s="253"/>
      <c r="D1184" s="168">
        <f t="shared" si="64"/>
        <v>-1</v>
      </c>
      <c r="E1184" s="183"/>
    </row>
    <row r="1185" spans="1:5" ht="15" customHeight="1">
      <c r="A1185" s="252" t="s">
        <v>102</v>
      </c>
      <c r="B1185" s="253">
        <v>0</v>
      </c>
      <c r="C1185" s="253"/>
      <c r="D1185" s="168"/>
      <c r="E1185" s="183"/>
    </row>
    <row r="1186" spans="1:5" ht="15" customHeight="1">
      <c r="A1186" s="252" t="s">
        <v>1010</v>
      </c>
      <c r="B1186" s="253">
        <v>0</v>
      </c>
      <c r="C1186" s="253"/>
      <c r="D1186" s="168"/>
      <c r="E1186" s="183"/>
    </row>
    <row r="1187" spans="1:5" ht="15" customHeight="1">
      <c r="A1187" s="252" t="s">
        <v>1011</v>
      </c>
      <c r="B1187" s="253">
        <v>0</v>
      </c>
      <c r="C1187" s="253"/>
      <c r="D1187" s="168"/>
      <c r="E1187" s="183"/>
    </row>
    <row r="1188" spans="1:5" ht="15" customHeight="1">
      <c r="A1188" s="252" t="s">
        <v>1012</v>
      </c>
      <c r="B1188" s="253">
        <v>0</v>
      </c>
      <c r="C1188" s="253"/>
      <c r="D1188" s="168"/>
      <c r="E1188" s="183"/>
    </row>
    <row r="1189" spans="1:5" ht="15" customHeight="1">
      <c r="A1189" s="252" t="s">
        <v>1013</v>
      </c>
      <c r="B1189" s="253">
        <v>0</v>
      </c>
      <c r="C1189" s="253"/>
      <c r="D1189" s="168"/>
      <c r="E1189" s="183"/>
    </row>
    <row r="1190" spans="1:5" ht="15" customHeight="1">
      <c r="A1190" s="252" t="s">
        <v>1014</v>
      </c>
      <c r="B1190" s="253">
        <v>0</v>
      </c>
      <c r="C1190" s="253"/>
      <c r="D1190" s="168"/>
      <c r="E1190" s="183"/>
    </row>
    <row r="1191" spans="1:5" ht="15" customHeight="1">
      <c r="A1191" s="252" t="s">
        <v>1015</v>
      </c>
      <c r="B1191" s="253">
        <v>0</v>
      </c>
      <c r="C1191" s="253"/>
      <c r="D1191" s="168"/>
      <c r="E1191" s="183"/>
    </row>
    <row r="1192" spans="1:5" ht="15" customHeight="1">
      <c r="A1192" s="252" t="s">
        <v>1016</v>
      </c>
      <c r="B1192" s="253">
        <v>0</v>
      </c>
      <c r="C1192" s="253"/>
      <c r="D1192" s="168"/>
      <c r="E1192" s="183"/>
    </row>
    <row r="1193" spans="1:5" ht="15" customHeight="1">
      <c r="A1193" s="252" t="s">
        <v>1017</v>
      </c>
      <c r="B1193" s="253">
        <v>0</v>
      </c>
      <c r="C1193" s="253"/>
      <c r="D1193" s="168"/>
      <c r="E1193" s="183"/>
    </row>
    <row r="1194" spans="1:5" ht="15" customHeight="1">
      <c r="A1194" s="252" t="s">
        <v>1018</v>
      </c>
      <c r="B1194" s="253">
        <v>0</v>
      </c>
      <c r="C1194" s="253"/>
      <c r="D1194" s="168"/>
      <c r="E1194" s="183"/>
    </row>
    <row r="1195" spans="1:5" ht="15" customHeight="1">
      <c r="A1195" s="252" t="s">
        <v>109</v>
      </c>
      <c r="B1195" s="253">
        <v>0</v>
      </c>
      <c r="C1195" s="253"/>
      <c r="D1195" s="168"/>
      <c r="E1195" s="183"/>
    </row>
    <row r="1196" spans="1:5" ht="15" customHeight="1">
      <c r="A1196" s="252" t="s">
        <v>1019</v>
      </c>
      <c r="B1196" s="253">
        <v>823</v>
      </c>
      <c r="C1196" s="253">
        <v>963</v>
      </c>
      <c r="D1196" s="168">
        <f>(C1196-B1196)/B1196</f>
        <v>0.1701093560145808</v>
      </c>
      <c r="E1196" s="183"/>
    </row>
    <row r="1197" spans="1:5" ht="15" customHeight="1">
      <c r="A1197" s="252" t="s">
        <v>1020</v>
      </c>
      <c r="B1197" s="253">
        <v>0</v>
      </c>
      <c r="C1197" s="253"/>
      <c r="D1197" s="168"/>
      <c r="E1197" s="183"/>
    </row>
    <row r="1198" spans="1:5" ht="15" customHeight="1">
      <c r="A1198" s="252" t="s">
        <v>100</v>
      </c>
      <c r="B1198" s="253">
        <v>0</v>
      </c>
      <c r="C1198" s="253"/>
      <c r="D1198" s="168"/>
      <c r="E1198" s="183"/>
    </row>
    <row r="1199" spans="1:5" ht="15" customHeight="1">
      <c r="A1199" s="252" t="s">
        <v>101</v>
      </c>
      <c r="B1199" s="253">
        <v>0</v>
      </c>
      <c r="C1199" s="253"/>
      <c r="D1199" s="168"/>
      <c r="E1199" s="183"/>
    </row>
    <row r="1200" spans="1:5" ht="15" customHeight="1">
      <c r="A1200" s="252" t="s">
        <v>102</v>
      </c>
      <c r="B1200" s="253">
        <v>0</v>
      </c>
      <c r="C1200" s="253"/>
      <c r="D1200" s="168"/>
      <c r="E1200" s="183"/>
    </row>
    <row r="1201" spans="1:5" ht="15" customHeight="1">
      <c r="A1201" s="252" t="s">
        <v>1021</v>
      </c>
      <c r="B1201" s="253">
        <v>0</v>
      </c>
      <c r="C1201" s="253"/>
      <c r="D1201" s="168"/>
      <c r="E1201" s="183"/>
    </row>
    <row r="1202" spans="1:5" ht="15" customHeight="1">
      <c r="A1202" s="252" t="s">
        <v>1022</v>
      </c>
      <c r="B1202" s="253">
        <v>0</v>
      </c>
      <c r="C1202" s="253"/>
      <c r="D1202" s="168"/>
      <c r="E1202" s="183"/>
    </row>
    <row r="1203" spans="1:5" ht="15" customHeight="1">
      <c r="A1203" s="252" t="s">
        <v>1023</v>
      </c>
      <c r="B1203" s="253">
        <v>0</v>
      </c>
      <c r="C1203" s="253"/>
      <c r="D1203" s="168"/>
      <c r="E1203" s="183"/>
    </row>
    <row r="1204" spans="1:5" ht="15" customHeight="1">
      <c r="A1204" s="252" t="s">
        <v>1024</v>
      </c>
      <c r="B1204" s="253">
        <v>0</v>
      </c>
      <c r="C1204" s="253"/>
      <c r="D1204" s="168"/>
      <c r="E1204" s="183"/>
    </row>
    <row r="1205" spans="1:5" ht="15" customHeight="1">
      <c r="A1205" s="252" t="s">
        <v>1025</v>
      </c>
      <c r="B1205" s="253">
        <v>0</v>
      </c>
      <c r="C1205" s="253"/>
      <c r="D1205" s="168"/>
      <c r="E1205" s="183"/>
    </row>
    <row r="1206" spans="1:5" ht="15" customHeight="1">
      <c r="A1206" s="252" t="s">
        <v>1026</v>
      </c>
      <c r="B1206" s="253">
        <v>0</v>
      </c>
      <c r="C1206" s="253"/>
      <c r="D1206" s="168"/>
      <c r="E1206" s="183"/>
    </row>
    <row r="1207" spans="1:5" ht="15" customHeight="1">
      <c r="A1207" s="252" t="s">
        <v>1027</v>
      </c>
      <c r="B1207" s="253">
        <v>0</v>
      </c>
      <c r="C1207" s="253"/>
      <c r="D1207" s="168"/>
      <c r="E1207" s="183"/>
    </row>
    <row r="1208" spans="1:5" ht="15" customHeight="1">
      <c r="A1208" s="252" t="s">
        <v>1028</v>
      </c>
      <c r="B1208" s="253">
        <v>0</v>
      </c>
      <c r="C1208" s="253"/>
      <c r="D1208" s="168"/>
      <c r="E1208" s="183"/>
    </row>
    <row r="1209" spans="1:5" ht="15" customHeight="1">
      <c r="A1209" s="252" t="s">
        <v>109</v>
      </c>
      <c r="B1209" s="253">
        <v>0</v>
      </c>
      <c r="C1209" s="253"/>
      <c r="D1209" s="168"/>
      <c r="E1209" s="183"/>
    </row>
    <row r="1210" spans="1:5" ht="15" customHeight="1">
      <c r="A1210" s="252" t="s">
        <v>1029</v>
      </c>
      <c r="B1210" s="253">
        <v>0</v>
      </c>
      <c r="C1210" s="253"/>
      <c r="D1210" s="168"/>
      <c r="E1210" s="183"/>
    </row>
    <row r="1211" spans="1:5" ht="15" customHeight="1">
      <c r="A1211" s="252" t="s">
        <v>1030</v>
      </c>
      <c r="B1211" s="253">
        <v>0</v>
      </c>
      <c r="C1211" s="253"/>
      <c r="D1211" s="168"/>
      <c r="E1211" s="183"/>
    </row>
    <row r="1212" spans="1:5" ht="15" customHeight="1">
      <c r="A1212" s="252" t="s">
        <v>1031</v>
      </c>
      <c r="B1212" s="253">
        <v>0</v>
      </c>
      <c r="C1212" s="253"/>
      <c r="D1212" s="168"/>
      <c r="E1212" s="183"/>
    </row>
    <row r="1213" spans="1:5" ht="15" customHeight="1">
      <c r="A1213" s="252" t="s">
        <v>1032</v>
      </c>
      <c r="B1213" s="253">
        <v>0</v>
      </c>
      <c r="C1213" s="253"/>
      <c r="D1213" s="168"/>
      <c r="E1213" s="183"/>
    </row>
    <row r="1214" spans="1:5" ht="15" customHeight="1">
      <c r="A1214" s="252" t="s">
        <v>1033</v>
      </c>
      <c r="B1214" s="253">
        <v>0</v>
      </c>
      <c r="C1214" s="253"/>
      <c r="D1214" s="168"/>
      <c r="E1214" s="183"/>
    </row>
    <row r="1215" spans="1:5" ht="15" customHeight="1">
      <c r="A1215" s="252" t="s">
        <v>1034</v>
      </c>
      <c r="B1215" s="253">
        <v>0</v>
      </c>
      <c r="C1215" s="253"/>
      <c r="D1215" s="168"/>
      <c r="E1215" s="183"/>
    </row>
    <row r="1216" spans="1:5" ht="15" customHeight="1">
      <c r="A1216" s="252" t="s">
        <v>1035</v>
      </c>
      <c r="B1216" s="253">
        <v>2</v>
      </c>
      <c r="C1216" s="253">
        <f>SUM(C1217:C1221)</f>
        <v>2</v>
      </c>
      <c r="D1216" s="168">
        <f>(C1216-B1216)/B1216</f>
        <v>0</v>
      </c>
      <c r="E1216" s="183"/>
    </row>
    <row r="1217" spans="1:5" ht="15" customHeight="1">
      <c r="A1217" s="252" t="s">
        <v>1036</v>
      </c>
      <c r="B1217" s="253">
        <v>2</v>
      </c>
      <c r="C1217" s="253">
        <v>2</v>
      </c>
      <c r="D1217" s="168">
        <f>(C1217-B1217)/B1217</f>
        <v>0</v>
      </c>
      <c r="E1217" s="183"/>
    </row>
    <row r="1218" spans="1:5" ht="15" customHeight="1">
      <c r="A1218" s="252" t="s">
        <v>1037</v>
      </c>
      <c r="B1218" s="253">
        <v>0</v>
      </c>
      <c r="C1218" s="253"/>
      <c r="D1218" s="168"/>
      <c r="E1218" s="183"/>
    </row>
    <row r="1219" spans="1:5" ht="15" customHeight="1">
      <c r="A1219" s="252" t="s">
        <v>1038</v>
      </c>
      <c r="B1219" s="253">
        <v>0</v>
      </c>
      <c r="C1219" s="253"/>
      <c r="D1219" s="168"/>
      <c r="E1219" s="183"/>
    </row>
    <row r="1220" spans="1:5" ht="15" customHeight="1">
      <c r="A1220" s="252" t="s">
        <v>1039</v>
      </c>
      <c r="B1220" s="253">
        <v>0</v>
      </c>
      <c r="C1220" s="253"/>
      <c r="D1220" s="168"/>
      <c r="E1220" s="183"/>
    </row>
    <row r="1221" spans="1:5" ht="15" customHeight="1">
      <c r="A1221" s="252" t="s">
        <v>1040</v>
      </c>
      <c r="B1221" s="253">
        <v>0</v>
      </c>
      <c r="C1221" s="253"/>
      <c r="D1221" s="168"/>
      <c r="E1221" s="183"/>
    </row>
    <row r="1222" spans="1:5" ht="15" customHeight="1">
      <c r="A1222" s="252" t="s">
        <v>1041</v>
      </c>
      <c r="B1222" s="253">
        <v>0</v>
      </c>
      <c r="C1222" s="253"/>
      <c r="D1222" s="168"/>
      <c r="E1222" s="183"/>
    </row>
    <row r="1223" spans="1:5" ht="15" customHeight="1">
      <c r="A1223" s="252" t="s">
        <v>1042</v>
      </c>
      <c r="B1223" s="253">
        <v>0</v>
      </c>
      <c r="C1223" s="253"/>
      <c r="D1223" s="168"/>
      <c r="E1223" s="183"/>
    </row>
    <row r="1224" spans="1:5" ht="15" customHeight="1">
      <c r="A1224" s="252" t="s">
        <v>1043</v>
      </c>
      <c r="B1224" s="253">
        <v>0</v>
      </c>
      <c r="C1224" s="253"/>
      <c r="D1224" s="168"/>
      <c r="E1224" s="183"/>
    </row>
    <row r="1225" spans="1:5" ht="15" customHeight="1">
      <c r="A1225" s="252" t="s">
        <v>1044</v>
      </c>
      <c r="B1225" s="253">
        <v>0</v>
      </c>
      <c r="C1225" s="253"/>
      <c r="D1225" s="168"/>
      <c r="E1225" s="183"/>
    </row>
    <row r="1226" spans="1:5" ht="15" customHeight="1">
      <c r="A1226" s="252" t="s">
        <v>1045</v>
      </c>
      <c r="B1226" s="253">
        <v>0</v>
      </c>
      <c r="C1226" s="253"/>
      <c r="D1226" s="168"/>
      <c r="E1226" s="183"/>
    </row>
    <row r="1227" spans="1:5" ht="15" customHeight="1">
      <c r="A1227" s="252" t="s">
        <v>1046</v>
      </c>
      <c r="B1227" s="253">
        <v>0</v>
      </c>
      <c r="C1227" s="253"/>
      <c r="D1227" s="168"/>
      <c r="E1227" s="183"/>
    </row>
    <row r="1228" spans="1:5" ht="15" customHeight="1">
      <c r="A1228" s="252" t="s">
        <v>1047</v>
      </c>
      <c r="B1228" s="253">
        <v>0</v>
      </c>
      <c r="C1228" s="253"/>
      <c r="D1228" s="168"/>
      <c r="E1228" s="183"/>
    </row>
    <row r="1229" spans="1:5" ht="15" customHeight="1">
      <c r="A1229" s="252" t="s">
        <v>1048</v>
      </c>
      <c r="B1229" s="253">
        <v>0</v>
      </c>
      <c r="C1229" s="253"/>
      <c r="D1229" s="168"/>
      <c r="E1229" s="183"/>
    </row>
    <row r="1230" spans="1:5" ht="15" customHeight="1">
      <c r="A1230" s="252" t="s">
        <v>1049</v>
      </c>
      <c r="B1230" s="253">
        <v>0</v>
      </c>
      <c r="C1230" s="253"/>
      <c r="D1230" s="168"/>
      <c r="E1230" s="183"/>
    </row>
    <row r="1231" spans="1:5" ht="15" customHeight="1">
      <c r="A1231" s="252" t="s">
        <v>1050</v>
      </c>
      <c r="B1231" s="253">
        <v>0</v>
      </c>
      <c r="C1231" s="253"/>
      <c r="D1231" s="168"/>
      <c r="E1231" s="183"/>
    </row>
    <row r="1232" spans="1:5" ht="15" customHeight="1">
      <c r="A1232" s="252" t="s">
        <v>1051</v>
      </c>
      <c r="B1232" s="253">
        <v>0</v>
      </c>
      <c r="C1232" s="253"/>
      <c r="D1232" s="168"/>
      <c r="E1232" s="183"/>
    </row>
    <row r="1233" spans="1:5" ht="15" customHeight="1">
      <c r="A1233" s="252" t="s">
        <v>1052</v>
      </c>
      <c r="B1233" s="253">
        <v>0</v>
      </c>
      <c r="C1233" s="253"/>
      <c r="D1233" s="168"/>
      <c r="E1233" s="183"/>
    </row>
    <row r="1234" spans="1:5" ht="15" customHeight="1">
      <c r="A1234" s="252" t="s">
        <v>1053</v>
      </c>
      <c r="B1234" s="253">
        <v>1221</v>
      </c>
      <c r="C1234" s="253">
        <f>C1235+C1247+C1253+C1259+C1267+C1280+C1284+C1290</f>
        <v>5633</v>
      </c>
      <c r="D1234" s="168">
        <f aca="true" t="shared" si="65" ref="D1234:D1237">(C1234-B1234)/B1234</f>
        <v>3.6134316134316133</v>
      </c>
      <c r="E1234" s="183"/>
    </row>
    <row r="1235" spans="1:5" ht="15" customHeight="1">
      <c r="A1235" s="252" t="s">
        <v>1054</v>
      </c>
      <c r="B1235" s="253">
        <v>421</v>
      </c>
      <c r="C1235" s="253">
        <f>SUM(C1236:C1246)</f>
        <v>1220</v>
      </c>
      <c r="D1235" s="168">
        <f t="shared" si="65"/>
        <v>1.8978622327790975</v>
      </c>
      <c r="E1235" s="183"/>
    </row>
    <row r="1236" spans="1:5" ht="15" customHeight="1">
      <c r="A1236" s="252" t="s">
        <v>100</v>
      </c>
      <c r="B1236" s="253">
        <v>331</v>
      </c>
      <c r="C1236" s="253">
        <v>399</v>
      </c>
      <c r="D1236" s="168">
        <f t="shared" si="65"/>
        <v>0.2054380664652568</v>
      </c>
      <c r="E1236" s="183"/>
    </row>
    <row r="1237" spans="1:5" ht="15" customHeight="1">
      <c r="A1237" s="252" t="s">
        <v>101</v>
      </c>
      <c r="B1237" s="253">
        <v>43</v>
      </c>
      <c r="C1237" s="253">
        <v>35</v>
      </c>
      <c r="D1237" s="168">
        <f t="shared" si="65"/>
        <v>-0.18604651162790697</v>
      </c>
      <c r="E1237" s="183"/>
    </row>
    <row r="1238" spans="1:5" ht="15" customHeight="1">
      <c r="A1238" s="252" t="s">
        <v>102</v>
      </c>
      <c r="B1238" s="253">
        <v>0</v>
      </c>
      <c r="C1238" s="253"/>
      <c r="D1238" s="168"/>
      <c r="E1238" s="183"/>
    </row>
    <row r="1239" spans="1:5" ht="15" customHeight="1">
      <c r="A1239" s="252" t="s">
        <v>1055</v>
      </c>
      <c r="B1239" s="253">
        <v>10</v>
      </c>
      <c r="C1239" s="253"/>
      <c r="D1239" s="168">
        <f aca="true" t="shared" si="66" ref="D1239:D1243">(C1239-B1239)/B1239</f>
        <v>-1</v>
      </c>
      <c r="E1239" s="183"/>
    </row>
    <row r="1240" spans="1:5" ht="15" customHeight="1">
      <c r="A1240" s="252" t="s">
        <v>1056</v>
      </c>
      <c r="B1240" s="253">
        <v>0</v>
      </c>
      <c r="C1240" s="253"/>
      <c r="D1240" s="168"/>
      <c r="E1240" s="183"/>
    </row>
    <row r="1241" spans="1:5" ht="15" customHeight="1">
      <c r="A1241" s="252" t="s">
        <v>1057</v>
      </c>
      <c r="B1241" s="253">
        <v>17</v>
      </c>
      <c r="C1241" s="253">
        <v>17</v>
      </c>
      <c r="D1241" s="168">
        <f t="shared" si="66"/>
        <v>0</v>
      </c>
      <c r="E1241" s="183"/>
    </row>
    <row r="1242" spans="1:5" ht="15" customHeight="1">
      <c r="A1242" s="252" t="s">
        <v>1058</v>
      </c>
      <c r="B1242" s="253">
        <v>0</v>
      </c>
      <c r="C1242" s="253"/>
      <c r="D1242" s="168"/>
      <c r="E1242" s="183"/>
    </row>
    <row r="1243" spans="1:5" ht="15" customHeight="1">
      <c r="A1243" s="252" t="s">
        <v>1059</v>
      </c>
      <c r="B1243" s="253">
        <v>10</v>
      </c>
      <c r="C1243" s="253">
        <v>248</v>
      </c>
      <c r="D1243" s="168">
        <f t="shared" si="66"/>
        <v>23.8</v>
      </c>
      <c r="E1243" s="183"/>
    </row>
    <row r="1244" spans="1:5" ht="15" customHeight="1">
      <c r="A1244" s="252" t="s">
        <v>1060</v>
      </c>
      <c r="B1244" s="253">
        <v>0</v>
      </c>
      <c r="C1244" s="253"/>
      <c r="D1244" s="168"/>
      <c r="E1244" s="183"/>
    </row>
    <row r="1245" spans="1:5" ht="15" customHeight="1">
      <c r="A1245" s="252" t="s">
        <v>109</v>
      </c>
      <c r="B1245" s="253">
        <v>0</v>
      </c>
      <c r="C1245" s="253"/>
      <c r="D1245" s="168"/>
      <c r="E1245" s="183"/>
    </row>
    <row r="1246" spans="1:5" ht="15" customHeight="1">
      <c r="A1246" s="252" t="s">
        <v>1061</v>
      </c>
      <c r="B1246" s="253">
        <v>10</v>
      </c>
      <c r="C1246" s="253">
        <v>521</v>
      </c>
      <c r="D1246" s="168">
        <f aca="true" t="shared" si="67" ref="D1246:D1248">(C1246-B1246)/B1246</f>
        <v>51.1</v>
      </c>
      <c r="E1246" s="183"/>
    </row>
    <row r="1247" spans="1:5" ht="15" customHeight="1">
      <c r="A1247" s="252" t="s">
        <v>1062</v>
      </c>
      <c r="B1247" s="253">
        <v>268</v>
      </c>
      <c r="C1247" s="253">
        <f>SUM(C1248:C1252)</f>
        <v>200</v>
      </c>
      <c r="D1247" s="168">
        <f t="shared" si="67"/>
        <v>-0.2537313432835821</v>
      </c>
      <c r="E1247" s="183"/>
    </row>
    <row r="1248" spans="1:5" ht="15" customHeight="1">
      <c r="A1248" s="252" t="s">
        <v>100</v>
      </c>
      <c r="B1248" s="253">
        <v>1</v>
      </c>
      <c r="C1248" s="253">
        <v>9</v>
      </c>
      <c r="D1248" s="168">
        <f t="shared" si="67"/>
        <v>8</v>
      </c>
      <c r="E1248" s="183"/>
    </row>
    <row r="1249" spans="1:5" ht="15" customHeight="1">
      <c r="A1249" s="252" t="s">
        <v>101</v>
      </c>
      <c r="B1249" s="253">
        <v>0</v>
      </c>
      <c r="C1249" s="253">
        <v>3</v>
      </c>
      <c r="D1249" s="168"/>
      <c r="E1249" s="183"/>
    </row>
    <row r="1250" spans="1:5" ht="15" customHeight="1">
      <c r="A1250" s="252" t="s">
        <v>102</v>
      </c>
      <c r="B1250" s="253">
        <v>0</v>
      </c>
      <c r="C1250" s="253"/>
      <c r="D1250" s="168"/>
      <c r="E1250" s="183"/>
    </row>
    <row r="1251" spans="1:5" ht="15" customHeight="1">
      <c r="A1251" s="252" t="s">
        <v>1063</v>
      </c>
      <c r="B1251" s="253">
        <v>267</v>
      </c>
      <c r="C1251" s="253">
        <v>68</v>
      </c>
      <c r="D1251" s="168">
        <f>(C1251-B1251)/B1251</f>
        <v>-0.7453183520599251</v>
      </c>
      <c r="E1251" s="183"/>
    </row>
    <row r="1252" spans="1:5" ht="15" customHeight="1">
      <c r="A1252" s="252" t="s">
        <v>1064</v>
      </c>
      <c r="B1252" s="253">
        <v>0</v>
      </c>
      <c r="C1252" s="253">
        <v>120</v>
      </c>
      <c r="D1252" s="168"/>
      <c r="E1252" s="183"/>
    </row>
    <row r="1253" spans="1:5" ht="15" customHeight="1">
      <c r="A1253" s="252" t="s">
        <v>1065</v>
      </c>
      <c r="B1253" s="253">
        <v>0</v>
      </c>
      <c r="C1253" s="253">
        <f>SUM(C1254:C1258)</f>
        <v>15</v>
      </c>
      <c r="D1253" s="168"/>
      <c r="E1253" s="183"/>
    </row>
    <row r="1254" spans="1:5" ht="15" customHeight="1">
      <c r="A1254" s="252" t="s">
        <v>100</v>
      </c>
      <c r="B1254" s="253">
        <v>0</v>
      </c>
      <c r="C1254" s="253"/>
      <c r="D1254" s="168"/>
      <c r="E1254" s="183"/>
    </row>
    <row r="1255" spans="1:5" ht="15" customHeight="1">
      <c r="A1255" s="252" t="s">
        <v>101</v>
      </c>
      <c r="B1255" s="253">
        <v>0</v>
      </c>
      <c r="C1255" s="253"/>
      <c r="D1255" s="168"/>
      <c r="E1255" s="183"/>
    </row>
    <row r="1256" spans="1:5" ht="15" customHeight="1">
      <c r="A1256" s="252" t="s">
        <v>102</v>
      </c>
      <c r="B1256" s="253">
        <v>0</v>
      </c>
      <c r="C1256" s="253"/>
      <c r="D1256" s="168"/>
      <c r="E1256" s="183"/>
    </row>
    <row r="1257" spans="1:5" ht="15" customHeight="1">
      <c r="A1257" s="252" t="s">
        <v>1066</v>
      </c>
      <c r="B1257" s="253">
        <v>0</v>
      </c>
      <c r="C1257" s="253"/>
      <c r="D1257" s="168"/>
      <c r="E1257" s="183"/>
    </row>
    <row r="1258" spans="1:5" ht="15" customHeight="1">
      <c r="A1258" s="252" t="s">
        <v>1067</v>
      </c>
      <c r="B1258" s="253">
        <v>0</v>
      </c>
      <c r="C1258" s="253">
        <v>15</v>
      </c>
      <c r="D1258" s="168"/>
      <c r="E1258" s="183"/>
    </row>
    <row r="1259" spans="1:5" ht="15" customHeight="1">
      <c r="A1259" s="252" t="s">
        <v>1068</v>
      </c>
      <c r="B1259" s="253">
        <v>0</v>
      </c>
      <c r="C1259" s="253">
        <f>SUM(C1260:C1266)</f>
        <v>90</v>
      </c>
      <c r="D1259" s="168"/>
      <c r="E1259" s="183"/>
    </row>
    <row r="1260" spans="1:5" ht="15" customHeight="1">
      <c r="A1260" s="252" t="s">
        <v>100</v>
      </c>
      <c r="B1260" s="253">
        <v>0</v>
      </c>
      <c r="C1260" s="253"/>
      <c r="D1260" s="168"/>
      <c r="E1260" s="183"/>
    </row>
    <row r="1261" spans="1:5" ht="15" customHeight="1">
      <c r="A1261" s="252" t="s">
        <v>101</v>
      </c>
      <c r="B1261" s="253">
        <v>0</v>
      </c>
      <c r="C1261" s="253">
        <v>90</v>
      </c>
      <c r="D1261" s="168"/>
      <c r="E1261" s="183"/>
    </row>
    <row r="1262" spans="1:5" ht="15" customHeight="1">
      <c r="A1262" s="252" t="s">
        <v>102</v>
      </c>
      <c r="B1262" s="253">
        <v>0</v>
      </c>
      <c r="C1262" s="253"/>
      <c r="D1262" s="168"/>
      <c r="E1262" s="183"/>
    </row>
    <row r="1263" spans="1:5" ht="15" customHeight="1">
      <c r="A1263" s="252" t="s">
        <v>1069</v>
      </c>
      <c r="B1263" s="253">
        <v>0</v>
      </c>
      <c r="C1263" s="253"/>
      <c r="D1263" s="168"/>
      <c r="E1263" s="183"/>
    </row>
    <row r="1264" spans="1:5" ht="15" customHeight="1">
      <c r="A1264" s="252" t="s">
        <v>1070</v>
      </c>
      <c r="B1264" s="253">
        <v>0</v>
      </c>
      <c r="C1264" s="253"/>
      <c r="D1264" s="168"/>
      <c r="E1264" s="183"/>
    </row>
    <row r="1265" spans="1:5" ht="15" customHeight="1">
      <c r="A1265" s="252" t="s">
        <v>109</v>
      </c>
      <c r="B1265" s="253">
        <v>0</v>
      </c>
      <c r="C1265" s="253"/>
      <c r="D1265" s="168"/>
      <c r="E1265" s="183"/>
    </row>
    <row r="1266" spans="1:5" ht="15" customHeight="1">
      <c r="A1266" s="252" t="s">
        <v>1071</v>
      </c>
      <c r="B1266" s="253">
        <v>0</v>
      </c>
      <c r="C1266" s="253"/>
      <c r="D1266" s="168"/>
      <c r="E1266" s="183"/>
    </row>
    <row r="1267" spans="1:5" ht="15" customHeight="1">
      <c r="A1267" s="252" t="s">
        <v>1072</v>
      </c>
      <c r="B1267" s="253">
        <v>77</v>
      </c>
      <c r="C1267" s="253">
        <f>SUM(C1268:C1279)</f>
        <v>91</v>
      </c>
      <c r="D1267" s="168">
        <f aca="true" t="shared" si="68" ref="D1267:D1269">(C1267-B1267)/B1267</f>
        <v>0.18181818181818182</v>
      </c>
      <c r="E1267" s="183"/>
    </row>
    <row r="1268" spans="1:5" ht="15" customHeight="1">
      <c r="A1268" s="252" t="s">
        <v>100</v>
      </c>
      <c r="B1268" s="253">
        <v>52</v>
      </c>
      <c r="C1268" s="253">
        <v>68</v>
      </c>
      <c r="D1268" s="168">
        <f t="shared" si="68"/>
        <v>0.3076923076923077</v>
      </c>
      <c r="E1268" s="183"/>
    </row>
    <row r="1269" spans="1:5" ht="15" customHeight="1">
      <c r="A1269" s="252" t="s">
        <v>101</v>
      </c>
      <c r="B1269" s="253">
        <v>6</v>
      </c>
      <c r="C1269" s="253">
        <v>14</v>
      </c>
      <c r="D1269" s="168">
        <f t="shared" si="68"/>
        <v>1.3333333333333333</v>
      </c>
      <c r="E1269" s="183"/>
    </row>
    <row r="1270" spans="1:5" ht="15" customHeight="1">
      <c r="A1270" s="252" t="s">
        <v>102</v>
      </c>
      <c r="B1270" s="253">
        <v>0</v>
      </c>
      <c r="C1270" s="253"/>
      <c r="D1270" s="168"/>
      <c r="E1270" s="183"/>
    </row>
    <row r="1271" spans="1:5" ht="15" customHeight="1">
      <c r="A1271" s="252" t="s">
        <v>1073</v>
      </c>
      <c r="B1271" s="253">
        <v>13</v>
      </c>
      <c r="C1271" s="253">
        <v>3</v>
      </c>
      <c r="D1271" s="168">
        <f>(C1271-B1271)/B1271</f>
        <v>-0.7692307692307693</v>
      </c>
      <c r="E1271" s="183"/>
    </row>
    <row r="1272" spans="1:5" ht="15" customHeight="1">
      <c r="A1272" s="252" t="s">
        <v>1074</v>
      </c>
      <c r="B1272" s="253">
        <v>0</v>
      </c>
      <c r="C1272" s="253"/>
      <c r="D1272" s="168"/>
      <c r="E1272" s="183"/>
    </row>
    <row r="1273" spans="1:5" ht="15" customHeight="1">
      <c r="A1273" s="252" t="s">
        <v>1075</v>
      </c>
      <c r="B1273" s="253">
        <v>0</v>
      </c>
      <c r="C1273" s="253"/>
      <c r="D1273" s="168"/>
      <c r="E1273" s="183"/>
    </row>
    <row r="1274" spans="1:5" ht="15" customHeight="1">
      <c r="A1274" s="252" t="s">
        <v>1076</v>
      </c>
      <c r="B1274" s="253">
        <v>0</v>
      </c>
      <c r="C1274" s="253"/>
      <c r="D1274" s="168"/>
      <c r="E1274" s="183"/>
    </row>
    <row r="1275" spans="1:5" ht="15" customHeight="1">
      <c r="A1275" s="252" t="s">
        <v>1077</v>
      </c>
      <c r="B1275" s="253">
        <v>0</v>
      </c>
      <c r="C1275" s="253"/>
      <c r="D1275" s="168"/>
      <c r="E1275" s="183"/>
    </row>
    <row r="1276" spans="1:5" ht="15" customHeight="1">
      <c r="A1276" s="252" t="s">
        <v>1078</v>
      </c>
      <c r="B1276" s="253">
        <v>2</v>
      </c>
      <c r="C1276" s="253">
        <v>2</v>
      </c>
      <c r="D1276" s="168">
        <f aca="true" t="shared" si="69" ref="D1276:D1281">(C1276-B1276)/B1276</f>
        <v>0</v>
      </c>
      <c r="E1276" s="183"/>
    </row>
    <row r="1277" spans="1:5" ht="15" customHeight="1">
      <c r="A1277" s="252" t="s">
        <v>1079</v>
      </c>
      <c r="B1277" s="253">
        <v>0</v>
      </c>
      <c r="C1277" s="253"/>
      <c r="D1277" s="168"/>
      <c r="E1277" s="183"/>
    </row>
    <row r="1278" spans="1:5" ht="15" customHeight="1">
      <c r="A1278" s="252" t="s">
        <v>1080</v>
      </c>
      <c r="B1278" s="253">
        <v>0</v>
      </c>
      <c r="C1278" s="253"/>
      <c r="D1278" s="168"/>
      <c r="E1278" s="183"/>
    </row>
    <row r="1279" spans="1:5" ht="15" customHeight="1">
      <c r="A1279" s="252" t="s">
        <v>1081</v>
      </c>
      <c r="B1279" s="253">
        <v>4</v>
      </c>
      <c r="C1279" s="253">
        <v>4</v>
      </c>
      <c r="D1279" s="168">
        <f t="shared" si="69"/>
        <v>0</v>
      </c>
      <c r="E1279" s="183"/>
    </row>
    <row r="1280" spans="1:5" ht="15" customHeight="1">
      <c r="A1280" s="252" t="s">
        <v>1082</v>
      </c>
      <c r="B1280" s="253">
        <v>155</v>
      </c>
      <c r="C1280" s="253">
        <f>SUM(C1281:C1283)</f>
        <v>2139</v>
      </c>
      <c r="D1280" s="168">
        <f t="shared" si="69"/>
        <v>12.8</v>
      </c>
      <c r="E1280" s="183"/>
    </row>
    <row r="1281" spans="1:5" ht="15" customHeight="1">
      <c r="A1281" s="252" t="s">
        <v>1083</v>
      </c>
      <c r="B1281" s="253">
        <v>155</v>
      </c>
      <c r="C1281" s="253"/>
      <c r="D1281" s="168">
        <f t="shared" si="69"/>
        <v>-1</v>
      </c>
      <c r="E1281" s="183"/>
    </row>
    <row r="1282" spans="1:5" ht="15" customHeight="1">
      <c r="A1282" s="252" t="s">
        <v>1084</v>
      </c>
      <c r="B1282" s="253">
        <v>0</v>
      </c>
      <c r="C1282" s="253"/>
      <c r="D1282" s="168"/>
      <c r="E1282" s="183"/>
    </row>
    <row r="1283" spans="1:5" ht="15" customHeight="1">
      <c r="A1283" s="252" t="s">
        <v>1085</v>
      </c>
      <c r="B1283" s="253">
        <v>0</v>
      </c>
      <c r="C1283" s="253">
        <v>2139</v>
      </c>
      <c r="D1283" s="168"/>
      <c r="E1283" s="183"/>
    </row>
    <row r="1284" spans="1:5" ht="15" customHeight="1">
      <c r="A1284" s="252" t="s">
        <v>1086</v>
      </c>
      <c r="B1284" s="253">
        <v>0</v>
      </c>
      <c r="C1284" s="253">
        <f>SUM(C1285:C1289)</f>
        <v>1698</v>
      </c>
      <c r="D1284" s="168"/>
      <c r="E1284" s="183"/>
    </row>
    <row r="1285" spans="1:5" ht="15" customHeight="1">
      <c r="A1285" s="252" t="s">
        <v>1087</v>
      </c>
      <c r="B1285" s="253">
        <v>0</v>
      </c>
      <c r="C1285" s="253">
        <v>1410</v>
      </c>
      <c r="D1285" s="168"/>
      <c r="E1285" s="183"/>
    </row>
    <row r="1286" spans="1:5" ht="15" customHeight="1">
      <c r="A1286" s="252" t="s">
        <v>1088</v>
      </c>
      <c r="B1286" s="253">
        <v>0</v>
      </c>
      <c r="C1286" s="253"/>
      <c r="D1286" s="168"/>
      <c r="E1286" s="183"/>
    </row>
    <row r="1287" spans="1:5" ht="15" customHeight="1">
      <c r="A1287" s="252" t="s">
        <v>1089</v>
      </c>
      <c r="B1287" s="253">
        <v>0</v>
      </c>
      <c r="C1287" s="253"/>
      <c r="D1287" s="168"/>
      <c r="E1287" s="183"/>
    </row>
    <row r="1288" spans="1:5" ht="15" customHeight="1">
      <c r="A1288" s="252" t="s">
        <v>1090</v>
      </c>
      <c r="B1288" s="253">
        <v>0</v>
      </c>
      <c r="C1288" s="253"/>
      <c r="D1288" s="168"/>
      <c r="E1288" s="183"/>
    </row>
    <row r="1289" spans="1:5" ht="15" customHeight="1">
      <c r="A1289" s="252" t="s">
        <v>1091</v>
      </c>
      <c r="B1289" s="253">
        <v>0</v>
      </c>
      <c r="C1289" s="253">
        <v>288</v>
      </c>
      <c r="D1289" s="168"/>
      <c r="E1289" s="183"/>
    </row>
    <row r="1290" spans="1:5" ht="15" customHeight="1">
      <c r="A1290" s="252" t="s">
        <v>1092</v>
      </c>
      <c r="B1290" s="253">
        <v>300</v>
      </c>
      <c r="C1290" s="253">
        <f>C1291</f>
        <v>180</v>
      </c>
      <c r="D1290" s="168">
        <f aca="true" t="shared" si="70" ref="D1290:D1294">(C1290-B1290)/B1290</f>
        <v>-0.4</v>
      </c>
      <c r="E1290" s="183"/>
    </row>
    <row r="1291" spans="1:5" ht="15" customHeight="1">
      <c r="A1291" s="252" t="s">
        <v>1093</v>
      </c>
      <c r="B1291" s="253">
        <v>300</v>
      </c>
      <c r="C1291" s="253">
        <v>180</v>
      </c>
      <c r="D1291" s="168">
        <f t="shared" si="70"/>
        <v>-0.4</v>
      </c>
      <c r="E1291" s="183"/>
    </row>
    <row r="1292" spans="1:5" ht="15" customHeight="1">
      <c r="A1292" s="252" t="s">
        <v>1094</v>
      </c>
      <c r="B1292" s="253">
        <v>0</v>
      </c>
      <c r="C1292" s="253"/>
      <c r="D1292" s="168"/>
      <c r="E1292" s="183"/>
    </row>
    <row r="1293" spans="1:5" ht="15" customHeight="1">
      <c r="A1293" s="252" t="s">
        <v>1095</v>
      </c>
      <c r="B1293" s="253">
        <v>0</v>
      </c>
      <c r="C1293" s="253"/>
      <c r="D1293" s="168"/>
      <c r="E1293" s="183"/>
    </row>
    <row r="1294" spans="1:5" ht="15" customHeight="1">
      <c r="A1294" s="252" t="s">
        <v>1096</v>
      </c>
      <c r="B1294" s="253">
        <v>50</v>
      </c>
      <c r="C1294" s="253">
        <f>C1295+C1297</f>
        <v>50</v>
      </c>
      <c r="D1294" s="168">
        <f t="shared" si="70"/>
        <v>0</v>
      </c>
      <c r="E1294" s="183"/>
    </row>
    <row r="1295" spans="1:5" ht="15" customHeight="1">
      <c r="A1295" s="252" t="s">
        <v>1097</v>
      </c>
      <c r="B1295" s="253">
        <v>0</v>
      </c>
      <c r="C1295" s="253"/>
      <c r="D1295" s="168"/>
      <c r="E1295" s="183"/>
    </row>
    <row r="1296" spans="1:5" ht="15" customHeight="1">
      <c r="A1296" s="252" t="s">
        <v>1098</v>
      </c>
      <c r="B1296" s="253">
        <v>0</v>
      </c>
      <c r="C1296" s="253"/>
      <c r="D1296" s="168"/>
      <c r="E1296" s="183"/>
    </row>
    <row r="1297" spans="1:5" ht="15" customHeight="1">
      <c r="A1297" s="252" t="s">
        <v>1099</v>
      </c>
      <c r="B1297" s="253">
        <v>50</v>
      </c>
      <c r="C1297" s="253">
        <f>C1298</f>
        <v>50</v>
      </c>
      <c r="D1297" s="168">
        <f aca="true" t="shared" si="71" ref="D1297:D1301">(C1297-B1297)/B1297</f>
        <v>0</v>
      </c>
      <c r="E1297" s="183"/>
    </row>
    <row r="1298" spans="1:5" ht="15" customHeight="1">
      <c r="A1298" s="252" t="s">
        <v>1100</v>
      </c>
      <c r="B1298" s="253">
        <v>50</v>
      </c>
      <c r="C1298" s="253">
        <v>50</v>
      </c>
      <c r="D1298" s="168">
        <f t="shared" si="71"/>
        <v>0</v>
      </c>
      <c r="E1298" s="183"/>
    </row>
    <row r="1299" spans="1:5" ht="15" customHeight="1">
      <c r="A1299" s="252" t="s">
        <v>1101</v>
      </c>
      <c r="B1299" s="253">
        <v>7087</v>
      </c>
      <c r="C1299" s="253">
        <f aca="true" t="shared" si="72" ref="C1299:C1304">C1300</f>
        <v>6486</v>
      </c>
      <c r="D1299" s="168">
        <f t="shared" si="71"/>
        <v>-0.08480316071680542</v>
      </c>
      <c r="E1299" s="183"/>
    </row>
    <row r="1300" spans="1:5" ht="15" customHeight="1">
      <c r="A1300" s="252" t="s">
        <v>1102</v>
      </c>
      <c r="B1300" s="253">
        <v>7087</v>
      </c>
      <c r="C1300" s="253">
        <f>SUM(C1301:C1302)</f>
        <v>6486</v>
      </c>
      <c r="D1300" s="168">
        <f t="shared" si="71"/>
        <v>-0.08480316071680542</v>
      </c>
      <c r="E1300" s="183"/>
    </row>
    <row r="1301" spans="1:5" ht="15" customHeight="1">
      <c r="A1301" s="252" t="s">
        <v>1103</v>
      </c>
      <c r="B1301" s="253">
        <v>7087</v>
      </c>
      <c r="C1301" s="253">
        <v>6486</v>
      </c>
      <c r="D1301" s="168">
        <f t="shared" si="71"/>
        <v>-0.08480316071680542</v>
      </c>
      <c r="E1301" s="183"/>
    </row>
    <row r="1302" spans="1:5" ht="15" customHeight="1">
      <c r="A1302" s="252" t="s">
        <v>1104</v>
      </c>
      <c r="B1302" s="253"/>
      <c r="C1302" s="253"/>
      <c r="D1302" s="168"/>
      <c r="E1302" s="183"/>
    </row>
    <row r="1303" spans="1:5" ht="15" customHeight="1">
      <c r="A1303" s="252" t="s">
        <v>1105</v>
      </c>
      <c r="B1303" s="253">
        <v>0</v>
      </c>
      <c r="C1303" s="253">
        <f t="shared" si="72"/>
        <v>29</v>
      </c>
      <c r="D1303" s="168"/>
      <c r="E1303" s="183"/>
    </row>
    <row r="1304" spans="1:5" ht="15" customHeight="1">
      <c r="A1304" s="252" t="s">
        <v>1106</v>
      </c>
      <c r="B1304" s="253">
        <v>0</v>
      </c>
      <c r="C1304" s="253">
        <f t="shared" si="72"/>
        <v>29</v>
      </c>
      <c r="D1304" s="168"/>
      <c r="E1304" s="183"/>
    </row>
    <row r="1305" spans="1:5" ht="15" customHeight="1">
      <c r="A1305" s="252" t="s">
        <v>1107</v>
      </c>
      <c r="B1305" s="253">
        <v>0</v>
      </c>
      <c r="C1305" s="253">
        <v>29</v>
      </c>
      <c r="D1305" s="168"/>
      <c r="E1305" s="183"/>
    </row>
    <row r="1306" spans="1:5" s="156" customFormat="1" ht="15" customHeight="1">
      <c r="A1306" s="259" t="s">
        <v>1108</v>
      </c>
      <c r="B1306" s="260">
        <v>195209</v>
      </c>
      <c r="C1306" s="260">
        <f>C1303+C1299+C1294+C1292+C1234+C1181+C1162+C1120+C1119+C1090+C1070+C1004+C940+C812+C789+C711+C640+C520+C464+C408+C353+C289+C270+C251+C5</f>
        <v>216106</v>
      </c>
      <c r="D1306" s="180">
        <f aca="true" t="shared" si="73" ref="D1306:D1310">(C1306-B1306)/B1306</f>
        <v>0.10704936760087906</v>
      </c>
      <c r="E1306" s="184"/>
    </row>
    <row r="1307" spans="1:5" ht="15" customHeight="1">
      <c r="A1307" s="261" t="s">
        <v>1109</v>
      </c>
      <c r="B1307" s="253">
        <v>1429</v>
      </c>
      <c r="C1307" s="253">
        <f>SUM(C1308:C1309)</f>
        <v>767</v>
      </c>
      <c r="D1307" s="168">
        <f t="shared" si="73"/>
        <v>-0.4632610216934919</v>
      </c>
      <c r="E1307" s="183"/>
    </row>
    <row r="1308" spans="1:5" ht="15" customHeight="1">
      <c r="A1308" s="261" t="s">
        <v>1110</v>
      </c>
      <c r="B1308" s="253">
        <v>2</v>
      </c>
      <c r="C1308" s="253">
        <v>2</v>
      </c>
      <c r="D1308" s="168">
        <f t="shared" si="73"/>
        <v>0</v>
      </c>
      <c r="E1308" s="183"/>
    </row>
    <row r="1309" spans="1:5" s="156" customFormat="1" ht="15" customHeight="1">
      <c r="A1309" s="261" t="s">
        <v>1111</v>
      </c>
      <c r="B1309" s="253">
        <v>1427</v>
      </c>
      <c r="C1309" s="253">
        <v>765</v>
      </c>
      <c r="D1309" s="168">
        <f t="shared" si="73"/>
        <v>-0.4639103013314646</v>
      </c>
      <c r="E1309" s="184"/>
    </row>
    <row r="1310" spans="1:5" ht="15" customHeight="1">
      <c r="A1310" s="261" t="s">
        <v>1112</v>
      </c>
      <c r="B1310" s="253">
        <v>16523</v>
      </c>
      <c r="C1310" s="253">
        <v>20913</v>
      </c>
      <c r="D1310" s="168">
        <f t="shared" si="73"/>
        <v>0.2656902499546087</v>
      </c>
      <c r="E1310" s="183"/>
    </row>
    <row r="1311" spans="1:5" ht="15" customHeight="1">
      <c r="A1311" s="261" t="s">
        <v>1113</v>
      </c>
      <c r="B1311" s="253">
        <v>0</v>
      </c>
      <c r="C1311" s="253">
        <v>630</v>
      </c>
      <c r="D1311" s="168"/>
      <c r="E1311" s="183"/>
    </row>
    <row r="1312" spans="1:5" ht="15" customHeight="1">
      <c r="A1312" s="261" t="s">
        <v>1114</v>
      </c>
      <c r="B1312" s="253"/>
      <c r="C1312" s="253">
        <v>28</v>
      </c>
      <c r="D1312" s="168"/>
      <c r="E1312" s="183"/>
    </row>
    <row r="1313" spans="1:5" s="156" customFormat="1" ht="15" customHeight="1">
      <c r="A1313" s="259" t="s">
        <v>1115</v>
      </c>
      <c r="B1313" s="260">
        <v>213161</v>
      </c>
      <c r="C1313" s="260">
        <f>C1306+C1307+C1310+C1311+C1312</f>
        <v>238444</v>
      </c>
      <c r="D1313" s="180">
        <f>(C1313-B1313)/B1313</f>
        <v>0.11860987704129743</v>
      </c>
      <c r="E1313" s="184"/>
    </row>
  </sheetData>
  <sheetProtection/>
  <mergeCells count="2">
    <mergeCell ref="A2:E2"/>
    <mergeCell ref="A3:E3"/>
  </mergeCells>
  <printOptions horizontalCentered="1"/>
  <pageMargins left="0.55" right="0.55" top="0.55" bottom="0.43000000000000005" header="0.35" footer="0.2"/>
  <pageSetup firstPageNumber="20" useFirstPageNumber="1"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showZeros="0" zoomScaleSheetLayoutView="100" workbookViewId="0" topLeftCell="A1">
      <selection activeCell="D6" sqref="D6"/>
    </sheetView>
  </sheetViews>
  <sheetFormatPr defaultColWidth="9.00390625" defaultRowHeight="14.25"/>
  <cols>
    <col min="1" max="1" width="25.75390625" style="211" customWidth="1"/>
    <col min="2" max="2" width="10.50390625" style="211" customWidth="1"/>
    <col min="3" max="3" width="12.375" style="212" customWidth="1"/>
    <col min="4" max="4" width="14.00390625" style="213" customWidth="1"/>
    <col min="5" max="5" width="13.375" style="209" customWidth="1"/>
    <col min="6" max="253" width="9.00390625" style="209" customWidth="1"/>
    <col min="254" max="16384" width="9.00390625" style="214" customWidth="1"/>
  </cols>
  <sheetData>
    <row r="1" spans="1:5" ht="19.5" customHeight="1">
      <c r="A1" s="215" t="s">
        <v>1116</v>
      </c>
      <c r="B1" s="216"/>
      <c r="C1" s="217"/>
      <c r="D1" s="218"/>
      <c r="E1" s="210"/>
    </row>
    <row r="2" spans="1:5" s="209" customFormat="1" ht="25.5">
      <c r="A2" s="219" t="s">
        <v>1117</v>
      </c>
      <c r="B2" s="219"/>
      <c r="C2" s="220"/>
      <c r="D2" s="221"/>
      <c r="E2" s="219"/>
    </row>
    <row r="3" spans="1:5" s="209" customFormat="1" ht="19.5" customHeight="1">
      <c r="A3" s="222"/>
      <c r="B3" s="211"/>
      <c r="C3" s="212"/>
      <c r="D3" s="223" t="s">
        <v>94</v>
      </c>
      <c r="E3" s="235"/>
    </row>
    <row r="4" spans="1:5" s="209" customFormat="1" ht="36" customHeight="1">
      <c r="A4" s="224" t="s">
        <v>1118</v>
      </c>
      <c r="B4" s="60" t="s">
        <v>96</v>
      </c>
      <c r="C4" s="164" t="s">
        <v>5</v>
      </c>
      <c r="D4" s="60" t="s">
        <v>1119</v>
      </c>
      <c r="E4" s="224" t="s">
        <v>7</v>
      </c>
    </row>
    <row r="5" spans="1:256" s="210" customFormat="1" ht="22.5" customHeight="1">
      <c r="A5" s="225" t="s">
        <v>1120</v>
      </c>
      <c r="B5" s="226">
        <f>SUM(B6:B9)</f>
        <v>22176</v>
      </c>
      <c r="C5" s="227">
        <f>SUM(C6:C9)</f>
        <v>29382</v>
      </c>
      <c r="D5" s="75">
        <f>(C5-B5)/B5</f>
        <v>0.3249458874458874</v>
      </c>
      <c r="E5" s="236"/>
      <c r="IT5" s="238"/>
      <c r="IU5" s="238"/>
      <c r="IV5" s="238"/>
    </row>
    <row r="6" spans="1:256" s="210" customFormat="1" ht="22.5" customHeight="1">
      <c r="A6" s="228" t="s">
        <v>1121</v>
      </c>
      <c r="B6" s="171">
        <v>15127</v>
      </c>
      <c r="C6" s="190">
        <v>22155</v>
      </c>
      <c r="D6" s="70">
        <f>(C6-B6)/B6</f>
        <v>0.4645997223507635</v>
      </c>
      <c r="E6" s="236"/>
      <c r="IT6" s="239"/>
      <c r="IU6" s="239"/>
      <c r="IV6" s="239"/>
    </row>
    <row r="7" spans="1:5" s="209" customFormat="1" ht="22.5" customHeight="1">
      <c r="A7" s="228" t="s">
        <v>1122</v>
      </c>
      <c r="B7" s="171">
        <v>4904</v>
      </c>
      <c r="C7" s="190">
        <v>3565</v>
      </c>
      <c r="D7" s="70">
        <f aca="true" t="shared" si="0" ref="D7:D25">(C7-B7)/B7</f>
        <v>-0.27304241435562804</v>
      </c>
      <c r="E7" s="237"/>
    </row>
    <row r="8" spans="1:5" s="209" customFormat="1" ht="22.5" customHeight="1">
      <c r="A8" s="228" t="s">
        <v>1123</v>
      </c>
      <c r="B8" s="171">
        <v>2145</v>
      </c>
      <c r="C8" s="190">
        <v>1542</v>
      </c>
      <c r="D8" s="70">
        <f t="shared" si="0"/>
        <v>-0.2811188811188811</v>
      </c>
      <c r="E8" s="237"/>
    </row>
    <row r="9" spans="1:5" s="209" customFormat="1" ht="22.5" customHeight="1">
      <c r="A9" s="228" t="s">
        <v>1124</v>
      </c>
      <c r="B9" s="229"/>
      <c r="C9" s="190">
        <v>2120</v>
      </c>
      <c r="D9" s="70"/>
      <c r="E9" s="237"/>
    </row>
    <row r="10" spans="1:256" s="210" customFormat="1" ht="22.5" customHeight="1">
      <c r="A10" s="225" t="s">
        <v>1125</v>
      </c>
      <c r="B10" s="226">
        <f>SUM(B11:B20)</f>
        <v>10292</v>
      </c>
      <c r="C10" s="227">
        <f>SUM(C11:C20)</f>
        <v>12584</v>
      </c>
      <c r="D10" s="75">
        <f t="shared" si="0"/>
        <v>0.22269724057520404</v>
      </c>
      <c r="E10" s="236"/>
      <c r="IT10" s="238"/>
      <c r="IU10" s="238"/>
      <c r="IV10" s="238"/>
    </row>
    <row r="11" spans="1:5" s="209" customFormat="1" ht="22.5" customHeight="1">
      <c r="A11" s="228" t="s">
        <v>1126</v>
      </c>
      <c r="B11" s="171">
        <v>5678</v>
      </c>
      <c r="C11" s="190">
        <v>5512</v>
      </c>
      <c r="D11" s="70">
        <f t="shared" si="0"/>
        <v>-0.029235646354350123</v>
      </c>
      <c r="E11" s="237"/>
    </row>
    <row r="12" spans="1:5" ht="22.5" customHeight="1">
      <c r="A12" s="228" t="s">
        <v>1127</v>
      </c>
      <c r="B12" s="171">
        <v>114</v>
      </c>
      <c r="C12" s="190">
        <v>652</v>
      </c>
      <c r="D12" s="70">
        <f t="shared" si="0"/>
        <v>4.719298245614035</v>
      </c>
      <c r="E12" s="237"/>
    </row>
    <row r="13" spans="1:5" ht="22.5" customHeight="1">
      <c r="A13" s="228" t="s">
        <v>1128</v>
      </c>
      <c r="B13" s="171">
        <v>188</v>
      </c>
      <c r="C13" s="190">
        <v>452</v>
      </c>
      <c r="D13" s="70">
        <f t="shared" si="0"/>
        <v>1.4042553191489362</v>
      </c>
      <c r="E13" s="237"/>
    </row>
    <row r="14" spans="1:5" ht="22.5" customHeight="1">
      <c r="A14" s="228" t="s">
        <v>1129</v>
      </c>
      <c r="B14" s="171">
        <v>10</v>
      </c>
      <c r="C14" s="190">
        <v>135</v>
      </c>
      <c r="D14" s="70">
        <f t="shared" si="0"/>
        <v>12.5</v>
      </c>
      <c r="E14" s="237"/>
    </row>
    <row r="15" spans="1:5" ht="22.5" customHeight="1">
      <c r="A15" s="228" t="s">
        <v>1130</v>
      </c>
      <c r="B15" s="230">
        <v>1598</v>
      </c>
      <c r="C15" s="190">
        <v>982</v>
      </c>
      <c r="D15" s="70">
        <f t="shared" si="0"/>
        <v>-0.3854818523153942</v>
      </c>
      <c r="E15" s="237"/>
    </row>
    <row r="16" spans="1:5" ht="22.5" customHeight="1">
      <c r="A16" s="231" t="s">
        <v>1131</v>
      </c>
      <c r="B16" s="171">
        <v>357</v>
      </c>
      <c r="C16" s="190">
        <v>312</v>
      </c>
      <c r="D16" s="70">
        <f t="shared" si="0"/>
        <v>-0.12605042016806722</v>
      </c>
      <c r="E16" s="237"/>
    </row>
    <row r="17" spans="1:5" ht="22.5" customHeight="1">
      <c r="A17" s="231" t="s">
        <v>1132</v>
      </c>
      <c r="B17" s="232"/>
      <c r="C17" s="190"/>
      <c r="D17" s="70"/>
      <c r="E17" s="237"/>
    </row>
    <row r="18" spans="1:5" ht="22.5" customHeight="1">
      <c r="A18" s="231" t="s">
        <v>1133</v>
      </c>
      <c r="B18" s="171">
        <v>616</v>
      </c>
      <c r="C18" s="190">
        <v>656</v>
      </c>
      <c r="D18" s="70">
        <f t="shared" si="0"/>
        <v>0.06493506493506493</v>
      </c>
      <c r="E18" s="237"/>
    </row>
    <row r="19" spans="1:5" ht="22.5" customHeight="1">
      <c r="A19" s="231" t="s">
        <v>1134</v>
      </c>
      <c r="B19" s="171">
        <v>131</v>
      </c>
      <c r="C19" s="190">
        <v>2130</v>
      </c>
      <c r="D19" s="70">
        <f t="shared" si="0"/>
        <v>15.259541984732824</v>
      </c>
      <c r="E19" s="237"/>
    </row>
    <row r="20" spans="1:5" ht="22.5" customHeight="1">
      <c r="A20" s="228" t="s">
        <v>1135</v>
      </c>
      <c r="B20" s="233">
        <v>1600</v>
      </c>
      <c r="C20" s="190">
        <v>1753</v>
      </c>
      <c r="D20" s="70">
        <f t="shared" si="0"/>
        <v>0.095625</v>
      </c>
      <c r="E20" s="237"/>
    </row>
    <row r="21" spans="1:256" s="52" customFormat="1" ht="22.5" customHeight="1">
      <c r="A21" s="225" t="s">
        <v>1136</v>
      </c>
      <c r="B21" s="226">
        <f>SUM(B22:B24)</f>
        <v>23112</v>
      </c>
      <c r="C21" s="227">
        <f>SUM(C22:C24)</f>
        <v>36939</v>
      </c>
      <c r="D21" s="75">
        <f t="shared" si="0"/>
        <v>0.5982606438213914</v>
      </c>
      <c r="E21" s="236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  <c r="HA21" s="210"/>
      <c r="HB21" s="210"/>
      <c r="HC21" s="210"/>
      <c r="HD21" s="210"/>
      <c r="HE21" s="210"/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210"/>
      <c r="IH21" s="210"/>
      <c r="II21" s="210"/>
      <c r="IJ21" s="210"/>
      <c r="IK21" s="210"/>
      <c r="IL21" s="210"/>
      <c r="IM21" s="210"/>
      <c r="IN21" s="210"/>
      <c r="IO21" s="210"/>
      <c r="IP21" s="210"/>
      <c r="IQ21" s="210"/>
      <c r="IR21" s="210"/>
      <c r="IS21" s="210"/>
      <c r="IT21" s="238"/>
      <c r="IU21" s="238"/>
      <c r="IV21" s="238"/>
    </row>
    <row r="22" spans="1:5" ht="22.5" customHeight="1">
      <c r="A22" s="228" t="s">
        <v>1137</v>
      </c>
      <c r="B22" s="229">
        <v>23026</v>
      </c>
      <c r="C22" s="190">
        <v>28986</v>
      </c>
      <c r="D22" s="70">
        <f t="shared" si="0"/>
        <v>0.2588378354903153</v>
      </c>
      <c r="E22" s="237"/>
    </row>
    <row r="23" spans="1:5" ht="22.5" customHeight="1">
      <c r="A23" s="228" t="s">
        <v>1138</v>
      </c>
      <c r="B23" s="229">
        <v>86</v>
      </c>
      <c r="C23" s="190">
        <v>4052</v>
      </c>
      <c r="D23" s="70">
        <f t="shared" si="0"/>
        <v>46.116279069767444</v>
      </c>
      <c r="E23" s="237"/>
    </row>
    <row r="24" spans="1:5" ht="22.5" customHeight="1">
      <c r="A24" s="228" t="s">
        <v>1139</v>
      </c>
      <c r="B24" s="229"/>
      <c r="C24" s="190">
        <v>3901</v>
      </c>
      <c r="D24" s="70"/>
      <c r="E24" s="237"/>
    </row>
    <row r="25" spans="1:256" s="52" customFormat="1" ht="22.5" customHeight="1">
      <c r="A25" s="234" t="s">
        <v>1140</v>
      </c>
      <c r="B25" s="226">
        <f>B21+B10+B5</f>
        <v>55580</v>
      </c>
      <c r="C25" s="227">
        <f>C21+C10+C5</f>
        <v>78905</v>
      </c>
      <c r="D25" s="75">
        <f t="shared" si="0"/>
        <v>0.4196653472472112</v>
      </c>
      <c r="E25" s="236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  <c r="GW25" s="210"/>
      <c r="GX25" s="210"/>
      <c r="GY25" s="210"/>
      <c r="GZ25" s="210"/>
      <c r="HA25" s="210"/>
      <c r="HB25" s="210"/>
      <c r="HC25" s="210"/>
      <c r="HD25" s="210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210"/>
      <c r="IF25" s="210"/>
      <c r="IG25" s="210"/>
      <c r="IH25" s="210"/>
      <c r="II25" s="210"/>
      <c r="IJ25" s="210"/>
      <c r="IK25" s="210"/>
      <c r="IL25" s="210"/>
      <c r="IM25" s="210"/>
      <c r="IN25" s="210"/>
      <c r="IO25" s="210"/>
      <c r="IP25" s="210"/>
      <c r="IQ25" s="210"/>
      <c r="IR25" s="210"/>
      <c r="IS25" s="210"/>
      <c r="IT25" s="238"/>
      <c r="IU25" s="238"/>
      <c r="IV25" s="238"/>
    </row>
  </sheetData>
  <sheetProtection/>
  <mergeCells count="2">
    <mergeCell ref="A2:E2"/>
    <mergeCell ref="D3:E3"/>
  </mergeCells>
  <printOptions horizontalCentered="1"/>
  <pageMargins left="0.55" right="0.55" top="1.02" bottom="0.87" header="0.51" footer="0.51"/>
  <pageSetup firstPageNumber="40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8" sqref="B8"/>
    </sheetView>
  </sheetViews>
  <sheetFormatPr defaultColWidth="9.00390625" defaultRowHeight="54.75" customHeight="1"/>
  <cols>
    <col min="1" max="1" width="45.75390625" style="140" customWidth="1"/>
    <col min="2" max="2" width="29.50390625" style="140" customWidth="1"/>
    <col min="3" max="3" width="10.375" style="140" bestFit="1" customWidth="1"/>
    <col min="4" max="16384" width="9.00390625" style="140" customWidth="1"/>
  </cols>
  <sheetData>
    <row r="1" spans="1:2" ht="30.75" customHeight="1">
      <c r="A1" s="208" t="s">
        <v>1141</v>
      </c>
      <c r="B1" s="147"/>
    </row>
    <row r="2" spans="1:2" ht="54.75" customHeight="1">
      <c r="A2" s="148" t="s">
        <v>1142</v>
      </c>
      <c r="B2" s="148"/>
    </row>
    <row r="3" spans="1:2" ht="30.75" customHeight="1">
      <c r="A3" s="147"/>
      <c r="B3" s="149" t="s">
        <v>94</v>
      </c>
    </row>
    <row r="4" spans="1:2" ht="54.75" customHeight="1">
      <c r="A4" s="150" t="s">
        <v>1143</v>
      </c>
      <c r="B4" s="150" t="s">
        <v>1144</v>
      </c>
    </row>
    <row r="5" spans="1:2" ht="54.75" customHeight="1">
      <c r="A5" s="151" t="s">
        <v>1145</v>
      </c>
      <c r="B5" s="152">
        <v>183733</v>
      </c>
    </row>
    <row r="6" spans="1:2" ht="54.75" customHeight="1">
      <c r="A6" s="151" t="s">
        <v>1146</v>
      </c>
      <c r="B6" s="152">
        <v>22413</v>
      </c>
    </row>
    <row r="7" spans="1:2" ht="54.75" customHeight="1">
      <c r="A7" s="151" t="s">
        <v>1147</v>
      </c>
      <c r="B7" s="152">
        <v>20913</v>
      </c>
    </row>
    <row r="8" spans="1:2" ht="54.75" customHeight="1">
      <c r="A8" s="151" t="s">
        <v>1148</v>
      </c>
      <c r="B8" s="152">
        <v>185233</v>
      </c>
    </row>
    <row r="9" spans="1:2" ht="54.75" customHeight="1">
      <c r="A9" s="153" t="s">
        <v>1149</v>
      </c>
      <c r="B9" s="147"/>
    </row>
  </sheetData>
  <sheetProtection/>
  <mergeCells count="1">
    <mergeCell ref="A2:B2"/>
  </mergeCells>
  <printOptions horizontalCentered="1"/>
  <pageMargins left="0.75" right="0.75" top="0.98" bottom="0.98" header="0.51" footer="0.9"/>
  <pageSetup firstPageNumber="51" useFirstPageNumber="1" horizontalDpi="600" verticalDpi="600" orientation="portrait" paperSize="9"/>
  <headerFooter>
    <oddFooter>&amp;C&amp;14—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33" sqref="A33"/>
    </sheetView>
  </sheetViews>
  <sheetFormatPr defaultColWidth="9.00390625" defaultRowHeight="14.25"/>
  <cols>
    <col min="1" max="1" width="41.375" style="140" customWidth="1"/>
    <col min="2" max="2" width="37.25390625" style="140" customWidth="1"/>
    <col min="3" max="16384" width="9.00390625" style="140" customWidth="1"/>
  </cols>
  <sheetData>
    <row r="1" ht="33.75" customHeight="1">
      <c r="A1" s="208" t="s">
        <v>1150</v>
      </c>
    </row>
    <row r="2" spans="1:2" s="140" customFormat="1" ht="49.5" customHeight="1">
      <c r="A2" s="142" t="s">
        <v>1151</v>
      </c>
      <c r="B2" s="142"/>
    </row>
    <row r="3" spans="1:2" s="140" customFormat="1" ht="39.75" customHeight="1">
      <c r="A3" s="143"/>
      <c r="B3" s="144" t="s">
        <v>94</v>
      </c>
    </row>
    <row r="4" spans="1:2" s="140" customFormat="1" ht="50.25" customHeight="1">
      <c r="A4" s="145" t="s">
        <v>1152</v>
      </c>
      <c r="B4" s="145" t="s">
        <v>1153</v>
      </c>
    </row>
    <row r="5" spans="1:2" s="140" customFormat="1" ht="59.25" customHeight="1">
      <c r="A5" s="146" t="s">
        <v>1154</v>
      </c>
      <c r="B5" s="146">
        <v>210829</v>
      </c>
    </row>
  </sheetData>
  <sheetProtection/>
  <mergeCells count="1">
    <mergeCell ref="A2:B2"/>
  </mergeCells>
  <printOptions horizontalCentered="1"/>
  <pageMargins left="0.75" right="0.75" top="0.98" bottom="0.98" header="0.51" footer="0.71"/>
  <pageSetup firstPageNumber="52" useFirstPageNumber="1" horizontalDpi="600" verticalDpi="600" orientation="portrait" paperSize="9"/>
  <headerFooter scaleWithDoc="0" alignWithMargins="0">
    <oddFooter>&amp;C&amp;14—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SheetLayoutView="100" workbookViewId="0" topLeftCell="A11">
      <selection activeCell="C28" sqref="C28"/>
    </sheetView>
  </sheetViews>
  <sheetFormatPr defaultColWidth="9.00390625" defaultRowHeight="14.25"/>
  <cols>
    <col min="1" max="1" width="35.875" style="0" customWidth="1"/>
    <col min="2" max="2" width="9.875" style="0" customWidth="1"/>
    <col min="3" max="3" width="10.25390625" style="0" customWidth="1"/>
    <col min="4" max="4" width="8.25390625" style="0" customWidth="1"/>
    <col min="5" max="5" width="12.25390625" style="0" customWidth="1"/>
  </cols>
  <sheetData>
    <row r="1" spans="1:5" ht="24.75" customHeight="1">
      <c r="A1" s="54" t="s">
        <v>1155</v>
      </c>
      <c r="B1" s="52"/>
      <c r="C1" s="52"/>
      <c r="D1" s="52"/>
      <c r="E1" s="52"/>
    </row>
    <row r="2" spans="1:5" ht="24.75" customHeight="1">
      <c r="A2" s="95" t="s">
        <v>1156</v>
      </c>
      <c r="B2" s="95"/>
      <c r="C2" s="95"/>
      <c r="D2" s="95"/>
      <c r="E2" s="95"/>
    </row>
    <row r="3" spans="1:5" ht="24.75" customHeight="1">
      <c r="A3" s="186" t="s">
        <v>2</v>
      </c>
      <c r="B3" s="186"/>
      <c r="C3" s="186"/>
      <c r="D3" s="186"/>
      <c r="E3" s="186"/>
    </row>
    <row r="4" spans="1:5" ht="60">
      <c r="A4" s="187" t="s">
        <v>3</v>
      </c>
      <c r="B4" s="188" t="s">
        <v>96</v>
      </c>
      <c r="C4" s="188" t="s">
        <v>5</v>
      </c>
      <c r="D4" s="189" t="s">
        <v>1119</v>
      </c>
      <c r="E4" s="62" t="s">
        <v>7</v>
      </c>
    </row>
    <row r="5" spans="1:5" ht="19.5" customHeight="1">
      <c r="A5" s="169" t="s">
        <v>1157</v>
      </c>
      <c r="B5" s="16"/>
      <c r="C5" s="190"/>
      <c r="D5" s="191"/>
      <c r="E5" s="62"/>
    </row>
    <row r="6" spans="1:5" ht="19.5" customHeight="1">
      <c r="A6" s="169" t="s">
        <v>1158</v>
      </c>
      <c r="B6" s="16"/>
      <c r="C6" s="190"/>
      <c r="D6" s="191"/>
      <c r="E6" s="62"/>
    </row>
    <row r="7" spans="1:5" ht="19.5" customHeight="1">
      <c r="A7" s="169" t="s">
        <v>1159</v>
      </c>
      <c r="B7" s="16"/>
      <c r="C7" s="190"/>
      <c r="D7" s="191"/>
      <c r="E7" s="202"/>
    </row>
    <row r="8" spans="1:5" ht="19.5" customHeight="1">
      <c r="A8" s="169" t="s">
        <v>1160</v>
      </c>
      <c r="B8" s="16"/>
      <c r="C8" s="190"/>
      <c r="D8" s="191"/>
      <c r="E8" s="202"/>
    </row>
    <row r="9" spans="1:5" ht="19.5" customHeight="1">
      <c r="A9" s="169" t="s">
        <v>1161</v>
      </c>
      <c r="B9" s="16"/>
      <c r="C9" s="190"/>
      <c r="D9" s="191"/>
      <c r="E9" s="202"/>
    </row>
    <row r="10" spans="1:5" ht="19.5" customHeight="1">
      <c r="A10" s="169" t="s">
        <v>1162</v>
      </c>
      <c r="B10" s="16"/>
      <c r="C10" s="190"/>
      <c r="D10" s="191"/>
      <c r="E10" s="202"/>
    </row>
    <row r="11" spans="1:5" ht="19.5" customHeight="1">
      <c r="A11" s="169" t="s">
        <v>1163</v>
      </c>
      <c r="B11" s="16"/>
      <c r="C11" s="131"/>
      <c r="D11" s="191"/>
      <c r="E11" s="202"/>
    </row>
    <row r="12" spans="1:5" ht="19.5" customHeight="1">
      <c r="A12" s="169" t="s">
        <v>1164</v>
      </c>
      <c r="B12" s="16"/>
      <c r="C12" s="131"/>
      <c r="D12" s="191"/>
      <c r="E12" s="202"/>
    </row>
    <row r="13" spans="1:5" ht="19.5" customHeight="1">
      <c r="A13" s="169" t="s">
        <v>1165</v>
      </c>
      <c r="B13" s="16"/>
      <c r="C13" s="131"/>
      <c r="D13" s="191"/>
      <c r="E13" s="202"/>
    </row>
    <row r="14" spans="1:5" ht="19.5" customHeight="1">
      <c r="A14" s="169" t="s">
        <v>1166</v>
      </c>
      <c r="B14" s="16">
        <v>302</v>
      </c>
      <c r="C14" s="131">
        <v>491</v>
      </c>
      <c r="D14" s="191">
        <f aca="true" t="shared" si="0" ref="D14:D16">(C14-B14)/B14</f>
        <v>0.6258278145695364</v>
      </c>
      <c r="E14" s="202"/>
    </row>
    <row r="15" spans="1:5" ht="19.5" customHeight="1">
      <c r="A15" s="169" t="s">
        <v>1167</v>
      </c>
      <c r="B15" s="16">
        <v>89</v>
      </c>
      <c r="C15" s="131">
        <v>136</v>
      </c>
      <c r="D15" s="191">
        <f t="shared" si="0"/>
        <v>0.5280898876404494</v>
      </c>
      <c r="E15" s="202"/>
    </row>
    <row r="16" spans="1:5" ht="19.5" customHeight="1">
      <c r="A16" s="169" t="s">
        <v>1168</v>
      </c>
      <c r="B16" s="16">
        <v>23812</v>
      </c>
      <c r="C16" s="131">
        <v>14733</v>
      </c>
      <c r="D16" s="191">
        <f t="shared" si="0"/>
        <v>-0.3812783470519066</v>
      </c>
      <c r="E16" s="203"/>
    </row>
    <row r="17" spans="1:5" ht="19.5" customHeight="1">
      <c r="A17" s="169" t="s">
        <v>1169</v>
      </c>
      <c r="B17" s="16"/>
      <c r="C17" s="131"/>
      <c r="D17" s="191"/>
      <c r="E17" s="202"/>
    </row>
    <row r="18" spans="1:5" s="185" customFormat="1" ht="19.5" customHeight="1">
      <c r="A18" s="169" t="s">
        <v>1170</v>
      </c>
      <c r="B18" s="16"/>
      <c r="C18" s="131"/>
      <c r="D18" s="191"/>
      <c r="E18" s="204"/>
    </row>
    <row r="19" spans="1:5" ht="19.5" customHeight="1">
      <c r="A19" s="169" t="s">
        <v>1171</v>
      </c>
      <c r="B19" s="16"/>
      <c r="C19" s="131">
        <v>7</v>
      </c>
      <c r="D19" s="191"/>
      <c r="E19" s="202"/>
    </row>
    <row r="20" spans="1:5" ht="19.5" customHeight="1">
      <c r="A20" s="169" t="s">
        <v>1172</v>
      </c>
      <c r="B20" s="16"/>
      <c r="C20" s="131"/>
      <c r="D20" s="191"/>
      <c r="E20" s="202"/>
    </row>
    <row r="21" spans="1:5" ht="19.5" customHeight="1">
      <c r="A21" s="169" t="s">
        <v>1173</v>
      </c>
      <c r="B21" s="16"/>
      <c r="C21" s="131"/>
      <c r="D21" s="191"/>
      <c r="E21" s="202"/>
    </row>
    <row r="22" spans="1:5" ht="19.5" customHeight="1">
      <c r="A22" s="169" t="s">
        <v>1174</v>
      </c>
      <c r="B22" s="16"/>
      <c r="C22" s="131"/>
      <c r="D22" s="191"/>
      <c r="E22" s="202"/>
    </row>
    <row r="23" spans="1:5" ht="19.5" customHeight="1">
      <c r="A23" s="192" t="s">
        <v>1175</v>
      </c>
      <c r="B23" s="16"/>
      <c r="C23" s="131"/>
      <c r="D23" s="191"/>
      <c r="E23" s="202"/>
    </row>
    <row r="24" spans="1:5" s="185" customFormat="1" ht="19.5" customHeight="1">
      <c r="A24" s="169" t="s">
        <v>1176</v>
      </c>
      <c r="B24" s="16"/>
      <c r="C24" s="131"/>
      <c r="D24" s="191"/>
      <c r="E24" s="204"/>
    </row>
    <row r="25" spans="1:5" ht="19.5" customHeight="1">
      <c r="A25" s="192" t="s">
        <v>1177</v>
      </c>
      <c r="B25" s="193"/>
      <c r="C25" s="131"/>
      <c r="D25" s="191"/>
      <c r="E25" s="203"/>
    </row>
    <row r="26" spans="1:5" s="52" customFormat="1" ht="19.5" customHeight="1">
      <c r="A26" s="194" t="s">
        <v>34</v>
      </c>
      <c r="B26" s="179">
        <f>SUM(B5:B25)</f>
        <v>24203</v>
      </c>
      <c r="C26" s="179">
        <f>SUM(C5:C25)</f>
        <v>15367</v>
      </c>
      <c r="D26" s="195">
        <f aca="true" t="shared" si="1" ref="D26:D29">(C26-B26)/B26</f>
        <v>-0.3650787092509193</v>
      </c>
      <c r="E26" s="205"/>
    </row>
    <row r="27" spans="1:5" s="52" customFormat="1" ht="19.5" customHeight="1">
      <c r="A27" s="196" t="s">
        <v>1178</v>
      </c>
      <c r="B27" s="179">
        <f>B28+B31+B32+B34+B35</f>
        <v>37462</v>
      </c>
      <c r="C27" s="179">
        <f>C28+C31+C32+C34+C35</f>
        <v>37391</v>
      </c>
      <c r="D27" s="195">
        <f t="shared" si="1"/>
        <v>-0.0018952538572420052</v>
      </c>
      <c r="E27" s="205"/>
    </row>
    <row r="28" spans="1:5" ht="19.5" customHeight="1">
      <c r="A28" s="197" t="s">
        <v>1179</v>
      </c>
      <c r="B28" s="16">
        <f>SUM(B29:B30)</f>
        <v>6462</v>
      </c>
      <c r="C28" s="16">
        <f>SUM(C29:C30)</f>
        <v>6391</v>
      </c>
      <c r="D28" s="191">
        <f t="shared" si="1"/>
        <v>-0.010987310430207366</v>
      </c>
      <c r="E28" s="202"/>
    </row>
    <row r="29" spans="1:5" ht="19.5" customHeight="1">
      <c r="A29" s="197" t="s">
        <v>1180</v>
      </c>
      <c r="B29" s="16">
        <v>6462</v>
      </c>
      <c r="C29" s="131">
        <v>6391</v>
      </c>
      <c r="D29" s="191">
        <f t="shared" si="1"/>
        <v>-0.010987310430207366</v>
      </c>
      <c r="E29" s="202"/>
    </row>
    <row r="30" spans="1:5" ht="19.5" customHeight="1">
      <c r="A30" s="197" t="s">
        <v>1181</v>
      </c>
      <c r="B30" s="16"/>
      <c r="C30" s="131"/>
      <c r="D30" s="191"/>
      <c r="E30" s="202"/>
    </row>
    <row r="31" spans="1:5" s="52" customFormat="1" ht="19.5" customHeight="1">
      <c r="A31" s="198" t="s">
        <v>1182</v>
      </c>
      <c r="B31" s="177"/>
      <c r="C31" s="199"/>
      <c r="D31" s="191"/>
      <c r="E31" s="205"/>
    </row>
    <row r="32" spans="1:5" ht="19.5" customHeight="1">
      <c r="A32" s="197" t="s">
        <v>1183</v>
      </c>
      <c r="B32" s="16"/>
      <c r="C32" s="200"/>
      <c r="D32" s="191"/>
      <c r="E32" s="206"/>
    </row>
    <row r="33" spans="1:5" ht="19.5" customHeight="1">
      <c r="A33" s="197" t="s">
        <v>1184</v>
      </c>
      <c r="B33" s="16"/>
      <c r="C33" s="200"/>
      <c r="D33" s="191"/>
      <c r="E33" s="206"/>
    </row>
    <row r="34" spans="1:5" ht="19.5" customHeight="1">
      <c r="A34" s="201" t="s">
        <v>1185</v>
      </c>
      <c r="B34" s="16"/>
      <c r="C34" s="200"/>
      <c r="D34" s="191"/>
      <c r="E34" s="206"/>
    </row>
    <row r="35" spans="1:5" ht="19.5" customHeight="1">
      <c r="A35" s="201" t="s">
        <v>1186</v>
      </c>
      <c r="B35" s="16">
        <v>31000</v>
      </c>
      <c r="C35" s="16">
        <v>31000</v>
      </c>
      <c r="D35" s="191">
        <f>(C35-B35)/B35</f>
        <v>0</v>
      </c>
      <c r="E35" s="206"/>
    </row>
    <row r="36" spans="1:5" s="52" customFormat="1" ht="19.5" customHeight="1">
      <c r="A36" s="194" t="s">
        <v>91</v>
      </c>
      <c r="B36" s="179">
        <f>B26+B27</f>
        <v>61665</v>
      </c>
      <c r="C36" s="179">
        <f>C26+C27</f>
        <v>52758</v>
      </c>
      <c r="D36" s="195">
        <f>(C36-B36)/B36</f>
        <v>-0.14444174166869375</v>
      </c>
      <c r="E36" s="207"/>
    </row>
  </sheetData>
  <sheetProtection/>
  <mergeCells count="2">
    <mergeCell ref="A2:E2"/>
    <mergeCell ref="A3:E3"/>
  </mergeCells>
  <printOptions horizontalCentered="1"/>
  <pageMargins left="0.75" right="0.75" top="0.98" bottom="0.98" header="0.51" footer="0.51"/>
  <pageSetup firstPageNumber="42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8"/>
  <sheetViews>
    <sheetView showZeros="0" zoomScaleSheetLayoutView="100" workbookViewId="0" topLeftCell="A1">
      <pane ySplit="4" topLeftCell="A69" activePane="bottomLeft" state="frozen"/>
      <selection pane="bottomLeft" activeCell="C90" sqref="C90"/>
    </sheetView>
  </sheetViews>
  <sheetFormatPr defaultColWidth="9.00390625" defaultRowHeight="14.25"/>
  <cols>
    <col min="1" max="1" width="45.75390625" style="154" customWidth="1"/>
    <col min="2" max="2" width="9.50390625" style="154" customWidth="1"/>
    <col min="3" max="3" width="9.25390625" style="157" customWidth="1"/>
    <col min="4" max="4" width="10.375" style="154" customWidth="1"/>
    <col min="5" max="16384" width="9.00390625" style="154" customWidth="1"/>
  </cols>
  <sheetData>
    <row r="1" spans="1:5" ht="19.5" customHeight="1">
      <c r="A1" s="158" t="s">
        <v>1187</v>
      </c>
      <c r="B1" s="159"/>
      <c r="C1" s="160"/>
      <c r="D1" s="159"/>
      <c r="E1" s="156"/>
    </row>
    <row r="2" spans="1:5" ht="25.5">
      <c r="A2" s="161" t="s">
        <v>1188</v>
      </c>
      <c r="B2" s="161"/>
      <c r="C2" s="162"/>
      <c r="D2" s="161"/>
      <c r="E2" s="161"/>
    </row>
    <row r="3" spans="1:5" ht="19.5" customHeight="1">
      <c r="A3" s="163" t="s">
        <v>94</v>
      </c>
      <c r="B3" s="163"/>
      <c r="D3" s="163"/>
      <c r="E3" s="163"/>
    </row>
    <row r="4" spans="1:5" ht="36">
      <c r="A4" s="164" t="s">
        <v>95</v>
      </c>
      <c r="B4" s="164" t="s">
        <v>96</v>
      </c>
      <c r="C4" s="165" t="s">
        <v>5</v>
      </c>
      <c r="D4" s="164" t="s">
        <v>1119</v>
      </c>
      <c r="E4" s="164" t="s">
        <v>7</v>
      </c>
    </row>
    <row r="5" spans="1:5" s="154" customFormat="1" ht="19.5" customHeight="1">
      <c r="A5" s="166" t="s">
        <v>1189</v>
      </c>
      <c r="B5" s="167"/>
      <c r="C5" s="131"/>
      <c r="D5" s="168"/>
      <c r="E5" s="164"/>
    </row>
    <row r="6" spans="1:5" s="154" customFormat="1" ht="19.5" customHeight="1">
      <c r="A6" s="169" t="s">
        <v>1190</v>
      </c>
      <c r="B6" s="16">
        <v>540</v>
      </c>
      <c r="C6" s="131">
        <f aca="true" t="shared" si="0" ref="C6:C10">C7</f>
        <v>170</v>
      </c>
      <c r="D6" s="168">
        <f>(C6-B6)/B6</f>
        <v>-0.6851851851851852</v>
      </c>
      <c r="E6" s="174"/>
    </row>
    <row r="7" spans="1:5" s="154" customFormat="1" ht="19.5" customHeight="1">
      <c r="A7" s="169" t="s">
        <v>1191</v>
      </c>
      <c r="B7" s="16">
        <v>540</v>
      </c>
      <c r="C7" s="131">
        <f t="shared" si="0"/>
        <v>170</v>
      </c>
      <c r="D7" s="168">
        <f aca="true" t="shared" si="1" ref="D7:D38">(C7-B7)/B7</f>
        <v>-0.6851851851851852</v>
      </c>
      <c r="E7" s="174"/>
    </row>
    <row r="8" spans="1:5" s="154" customFormat="1" ht="19.5" customHeight="1">
      <c r="A8" s="169" t="s">
        <v>1192</v>
      </c>
      <c r="B8" s="16">
        <v>540</v>
      </c>
      <c r="C8" s="131">
        <v>170</v>
      </c>
      <c r="D8" s="168">
        <f t="shared" si="1"/>
        <v>-0.6851851851851852</v>
      </c>
      <c r="E8" s="174"/>
    </row>
    <row r="9" spans="1:5" s="154" customFormat="1" ht="19.5" customHeight="1">
      <c r="A9" s="169" t="s">
        <v>1193</v>
      </c>
      <c r="B9" s="16">
        <v>2</v>
      </c>
      <c r="C9" s="131">
        <f t="shared" si="0"/>
        <v>2</v>
      </c>
      <c r="D9" s="168">
        <f t="shared" si="1"/>
        <v>0</v>
      </c>
      <c r="E9" s="174"/>
    </row>
    <row r="10" spans="1:5" s="154" customFormat="1" ht="19.5" customHeight="1">
      <c r="A10" s="170" t="s">
        <v>1194</v>
      </c>
      <c r="B10" s="16">
        <v>2</v>
      </c>
      <c r="C10" s="131">
        <f t="shared" si="0"/>
        <v>2</v>
      </c>
      <c r="D10" s="168">
        <f t="shared" si="1"/>
        <v>0</v>
      </c>
      <c r="E10" s="174"/>
    </row>
    <row r="11" spans="1:5" s="154" customFormat="1" ht="19.5" customHeight="1">
      <c r="A11" s="170" t="s">
        <v>1195</v>
      </c>
      <c r="B11" s="16">
        <v>2</v>
      </c>
      <c r="C11" s="131">
        <v>2</v>
      </c>
      <c r="D11" s="168">
        <f t="shared" si="1"/>
        <v>0</v>
      </c>
      <c r="E11" s="174"/>
    </row>
    <row r="12" spans="1:5" s="154" customFormat="1" ht="19.5" customHeight="1">
      <c r="A12" s="169" t="s">
        <v>1196</v>
      </c>
      <c r="B12" s="16"/>
      <c r="C12" s="131"/>
      <c r="D12" s="168" t="e">
        <f t="shared" si="1"/>
        <v>#DIV/0!</v>
      </c>
      <c r="E12" s="174"/>
    </row>
    <row r="13" spans="1:5" s="154" customFormat="1" ht="19.5" customHeight="1">
      <c r="A13" s="169" t="s">
        <v>1197</v>
      </c>
      <c r="B13" s="16">
        <f>B14+B18+B28+B33+B37+B40+B46</f>
        <v>0</v>
      </c>
      <c r="C13" s="16">
        <f>C14+C18+C28+C33+C37+C40+C46+C38</f>
        <v>16547</v>
      </c>
      <c r="D13" s="168" t="e">
        <f t="shared" si="1"/>
        <v>#DIV/0!</v>
      </c>
      <c r="E13" s="174"/>
    </row>
    <row r="14" spans="1:5" s="154" customFormat="1" ht="19.5" customHeight="1">
      <c r="A14" s="169" t="s">
        <v>1198</v>
      </c>
      <c r="B14" s="171"/>
      <c r="C14" s="131"/>
      <c r="D14" s="168" t="e">
        <f t="shared" si="1"/>
        <v>#DIV/0!</v>
      </c>
      <c r="E14" s="174"/>
    </row>
    <row r="15" spans="1:5" s="154" customFormat="1" ht="19.5" customHeight="1">
      <c r="A15" s="170" t="s">
        <v>1199</v>
      </c>
      <c r="B15" s="171"/>
      <c r="C15" s="131"/>
      <c r="D15" s="168" t="e">
        <f t="shared" si="1"/>
        <v>#DIV/0!</v>
      </c>
      <c r="E15" s="174"/>
    </row>
    <row r="16" spans="1:5" s="154" customFormat="1" ht="19.5" customHeight="1">
      <c r="A16" s="170" t="s">
        <v>1200</v>
      </c>
      <c r="B16" s="16"/>
      <c r="C16" s="131"/>
      <c r="D16" s="168" t="e">
        <f t="shared" si="1"/>
        <v>#DIV/0!</v>
      </c>
      <c r="E16" s="174"/>
    </row>
    <row r="17" spans="1:5" s="154" customFormat="1" ht="19.5" customHeight="1">
      <c r="A17" s="172" t="s">
        <v>1201</v>
      </c>
      <c r="B17" s="16"/>
      <c r="C17" s="131"/>
      <c r="D17" s="168" t="e">
        <f t="shared" si="1"/>
        <v>#DIV/0!</v>
      </c>
      <c r="E17" s="174"/>
    </row>
    <row r="18" spans="1:5" s="154" customFormat="1" ht="19.5" customHeight="1">
      <c r="A18" s="169" t="s">
        <v>1202</v>
      </c>
      <c r="B18" s="16">
        <f>SUM(B19:B27)</f>
        <v>0</v>
      </c>
      <c r="C18" s="131">
        <f>SUM(C19:C27)</f>
        <v>6913</v>
      </c>
      <c r="D18" s="168" t="e">
        <f t="shared" si="1"/>
        <v>#DIV/0!</v>
      </c>
      <c r="E18" s="174"/>
    </row>
    <row r="19" spans="1:5" s="154" customFormat="1" ht="19.5" customHeight="1">
      <c r="A19" s="170" t="s">
        <v>1203</v>
      </c>
      <c r="B19" s="16"/>
      <c r="C19" s="131">
        <v>6883</v>
      </c>
      <c r="D19" s="168" t="e">
        <f t="shared" si="1"/>
        <v>#DIV/0!</v>
      </c>
      <c r="E19" s="174"/>
    </row>
    <row r="20" spans="1:5" s="154" customFormat="1" ht="19.5" customHeight="1">
      <c r="A20" s="170" t="s">
        <v>1204</v>
      </c>
      <c r="B20" s="16"/>
      <c r="C20" s="131"/>
      <c r="D20" s="168" t="e">
        <f t="shared" si="1"/>
        <v>#DIV/0!</v>
      </c>
      <c r="E20" s="174"/>
    </row>
    <row r="21" spans="1:5" s="154" customFormat="1" ht="19.5" customHeight="1">
      <c r="A21" s="170" t="s">
        <v>1205</v>
      </c>
      <c r="B21" s="16"/>
      <c r="C21" s="131"/>
      <c r="D21" s="168" t="e">
        <f t="shared" si="1"/>
        <v>#DIV/0!</v>
      </c>
      <c r="E21" s="174"/>
    </row>
    <row r="22" spans="1:5" s="154" customFormat="1" ht="19.5" customHeight="1">
      <c r="A22" s="170" t="s">
        <v>1206</v>
      </c>
      <c r="B22" s="16"/>
      <c r="C22" s="131"/>
      <c r="D22" s="168" t="e">
        <f t="shared" si="1"/>
        <v>#DIV/0!</v>
      </c>
      <c r="E22" s="174"/>
    </row>
    <row r="23" spans="1:5" s="154" customFormat="1" ht="19.5" customHeight="1">
      <c r="A23" s="170" t="s">
        <v>1207</v>
      </c>
      <c r="B23" s="16"/>
      <c r="C23" s="131"/>
      <c r="D23" s="168" t="e">
        <f t="shared" si="1"/>
        <v>#DIV/0!</v>
      </c>
      <c r="E23" s="174"/>
    </row>
    <row r="24" spans="1:5" s="154" customFormat="1" ht="19.5" customHeight="1">
      <c r="A24" s="170" t="s">
        <v>1208</v>
      </c>
      <c r="B24" s="16"/>
      <c r="C24" s="131">
        <v>30</v>
      </c>
      <c r="D24" s="168" t="e">
        <f t="shared" si="1"/>
        <v>#DIV/0!</v>
      </c>
      <c r="E24" s="174"/>
    </row>
    <row r="25" spans="1:5" s="154" customFormat="1" ht="19.5" customHeight="1">
      <c r="A25" s="170" t="s">
        <v>1201</v>
      </c>
      <c r="B25" s="16"/>
      <c r="C25" s="131"/>
      <c r="D25" s="168" t="e">
        <f t="shared" si="1"/>
        <v>#DIV/0!</v>
      </c>
      <c r="E25" s="174"/>
    </row>
    <row r="26" spans="1:5" s="154" customFormat="1" ht="19.5" customHeight="1">
      <c r="A26" s="170" t="s">
        <v>1200</v>
      </c>
      <c r="B26" s="16"/>
      <c r="C26" s="131"/>
      <c r="D26" s="168" t="e">
        <f t="shared" si="1"/>
        <v>#DIV/0!</v>
      </c>
      <c r="E26" s="174"/>
    </row>
    <row r="27" spans="1:5" s="154" customFormat="1" ht="19.5" customHeight="1">
      <c r="A27" s="170" t="s">
        <v>1209</v>
      </c>
      <c r="B27" s="16"/>
      <c r="C27" s="131"/>
      <c r="D27" s="168" t="e">
        <f t="shared" si="1"/>
        <v>#DIV/0!</v>
      </c>
      <c r="E27" s="174"/>
    </row>
    <row r="28" spans="1:5" s="154" customFormat="1" ht="19.5" customHeight="1">
      <c r="A28" s="169" t="s">
        <v>1210</v>
      </c>
      <c r="B28" s="16"/>
      <c r="C28" s="131"/>
      <c r="D28" s="168" t="e">
        <f t="shared" si="1"/>
        <v>#DIV/0!</v>
      </c>
      <c r="E28" s="174"/>
    </row>
    <row r="29" spans="1:5" s="154" customFormat="1" ht="19.5" customHeight="1">
      <c r="A29" s="170" t="s">
        <v>1211</v>
      </c>
      <c r="B29" s="16"/>
      <c r="C29" s="131"/>
      <c r="D29" s="168" t="e">
        <f t="shared" si="1"/>
        <v>#DIV/0!</v>
      </c>
      <c r="E29" s="174"/>
    </row>
    <row r="30" spans="1:5" s="154" customFormat="1" ht="19.5" customHeight="1">
      <c r="A30" s="170" t="s">
        <v>1212</v>
      </c>
      <c r="B30" s="16"/>
      <c r="C30" s="131"/>
      <c r="D30" s="168" t="e">
        <f t="shared" si="1"/>
        <v>#DIV/0!</v>
      </c>
      <c r="E30" s="174"/>
    </row>
    <row r="31" spans="1:5" s="154" customFormat="1" ht="19.5" customHeight="1">
      <c r="A31" s="170" t="s">
        <v>1213</v>
      </c>
      <c r="B31" s="16"/>
      <c r="C31" s="131"/>
      <c r="D31" s="168" t="e">
        <f t="shared" si="1"/>
        <v>#DIV/0!</v>
      </c>
      <c r="E31" s="174"/>
    </row>
    <row r="32" spans="1:5" s="154" customFormat="1" ht="19.5" customHeight="1">
      <c r="A32" s="170" t="s">
        <v>1214</v>
      </c>
      <c r="B32" s="16"/>
      <c r="C32" s="131"/>
      <c r="D32" s="168" t="e">
        <f t="shared" si="1"/>
        <v>#DIV/0!</v>
      </c>
      <c r="E32" s="174"/>
    </row>
    <row r="33" spans="1:5" s="154" customFormat="1" ht="19.5" customHeight="1">
      <c r="A33" s="169" t="s">
        <v>1215</v>
      </c>
      <c r="B33" s="16">
        <f>SUM(B34:B36)</f>
        <v>0</v>
      </c>
      <c r="C33" s="131">
        <f>SUM(C34:C36)</f>
        <v>491</v>
      </c>
      <c r="D33" s="168" t="e">
        <f t="shared" si="1"/>
        <v>#DIV/0!</v>
      </c>
      <c r="E33" s="174"/>
    </row>
    <row r="34" spans="1:5" s="154" customFormat="1" ht="19.5" customHeight="1">
      <c r="A34" s="170" t="s">
        <v>1216</v>
      </c>
      <c r="B34" s="16"/>
      <c r="C34" s="131">
        <v>491</v>
      </c>
      <c r="D34" s="168" t="e">
        <f t="shared" si="1"/>
        <v>#DIV/0!</v>
      </c>
      <c r="E34" s="174"/>
    </row>
    <row r="35" spans="1:5" s="154" customFormat="1" ht="19.5" customHeight="1">
      <c r="A35" s="170" t="s">
        <v>1217</v>
      </c>
      <c r="B35" s="16"/>
      <c r="C35" s="131"/>
      <c r="D35" s="168" t="e">
        <f t="shared" si="1"/>
        <v>#DIV/0!</v>
      </c>
      <c r="E35" s="174"/>
    </row>
    <row r="36" spans="1:5" s="154" customFormat="1" ht="19.5" customHeight="1">
      <c r="A36" s="170" t="s">
        <v>1218</v>
      </c>
      <c r="B36" s="16"/>
      <c r="C36" s="131"/>
      <c r="D36" s="168" t="e">
        <f t="shared" si="1"/>
        <v>#DIV/0!</v>
      </c>
      <c r="E36" s="174"/>
    </row>
    <row r="37" spans="1:5" s="154" customFormat="1" ht="19.5" customHeight="1">
      <c r="A37" s="169" t="s">
        <v>1219</v>
      </c>
      <c r="B37" s="16"/>
      <c r="C37" s="131">
        <v>136</v>
      </c>
      <c r="D37" s="168" t="e">
        <f t="shared" si="1"/>
        <v>#DIV/0!</v>
      </c>
      <c r="E37" s="174"/>
    </row>
    <row r="38" spans="1:5" s="154" customFormat="1" ht="19.5" customHeight="1">
      <c r="A38" s="169" t="s">
        <v>1220</v>
      </c>
      <c r="B38" s="16"/>
      <c r="C38" s="131">
        <v>9000</v>
      </c>
      <c r="D38" s="168" t="e">
        <f t="shared" si="1"/>
        <v>#DIV/0!</v>
      </c>
      <c r="E38" s="174"/>
    </row>
    <row r="39" spans="1:5" s="154" customFormat="1" ht="19.5" customHeight="1">
      <c r="A39" s="169" t="s">
        <v>1221</v>
      </c>
      <c r="B39" s="16"/>
      <c r="C39" s="131">
        <v>9000</v>
      </c>
      <c r="D39" s="168" t="e">
        <f aca="true" t="shared" si="2" ref="D39:D70">(C39-B39)/B39</f>
        <v>#DIV/0!</v>
      </c>
      <c r="E39" s="174"/>
    </row>
    <row r="40" spans="1:5" s="154" customFormat="1" ht="19.5" customHeight="1">
      <c r="A40" s="169" t="s">
        <v>1222</v>
      </c>
      <c r="B40" s="16">
        <f>B41</f>
        <v>0</v>
      </c>
      <c r="C40" s="131">
        <f>SUM(C41:C45)</f>
        <v>7</v>
      </c>
      <c r="D40" s="168" t="e">
        <f t="shared" si="2"/>
        <v>#DIV/0!</v>
      </c>
      <c r="E40" s="174"/>
    </row>
    <row r="41" spans="1:5" s="154" customFormat="1" ht="19.5" customHeight="1">
      <c r="A41" s="170" t="s">
        <v>1211</v>
      </c>
      <c r="B41" s="16"/>
      <c r="C41" s="131"/>
      <c r="D41" s="168" t="e">
        <f t="shared" si="2"/>
        <v>#DIV/0!</v>
      </c>
      <c r="E41" s="174"/>
    </row>
    <row r="42" spans="1:5" s="154" customFormat="1" ht="19.5" customHeight="1">
      <c r="A42" s="170" t="s">
        <v>1212</v>
      </c>
      <c r="B42" s="16"/>
      <c r="C42" s="131">
        <v>7</v>
      </c>
      <c r="D42" s="168" t="e">
        <f t="shared" si="2"/>
        <v>#DIV/0!</v>
      </c>
      <c r="E42" s="174"/>
    </row>
    <row r="43" spans="1:5" s="154" customFormat="1" ht="19.5" customHeight="1">
      <c r="A43" s="170" t="s">
        <v>1223</v>
      </c>
      <c r="B43" s="16"/>
      <c r="C43" s="131"/>
      <c r="D43" s="168" t="e">
        <f t="shared" si="2"/>
        <v>#DIV/0!</v>
      </c>
      <c r="E43" s="174"/>
    </row>
    <row r="44" spans="1:5" s="154" customFormat="1" ht="19.5" customHeight="1">
      <c r="A44" s="170" t="s">
        <v>1213</v>
      </c>
      <c r="B44" s="16"/>
      <c r="C44" s="131"/>
      <c r="D44" s="168" t="e">
        <f t="shared" si="2"/>
        <v>#DIV/0!</v>
      </c>
      <c r="E44" s="174"/>
    </row>
    <row r="45" spans="1:5" s="154" customFormat="1" ht="19.5" customHeight="1">
      <c r="A45" s="170" t="s">
        <v>1224</v>
      </c>
      <c r="B45" s="16"/>
      <c r="C45" s="131"/>
      <c r="D45" s="168" t="e">
        <f t="shared" si="2"/>
        <v>#DIV/0!</v>
      </c>
      <c r="E45" s="174"/>
    </row>
    <row r="46" spans="1:5" s="154" customFormat="1" ht="19.5" customHeight="1">
      <c r="A46" s="170" t="s">
        <v>1225</v>
      </c>
      <c r="B46" s="16"/>
      <c r="C46" s="131"/>
      <c r="D46" s="168" t="e">
        <f t="shared" si="2"/>
        <v>#DIV/0!</v>
      </c>
      <c r="E46" s="174"/>
    </row>
    <row r="47" spans="1:5" s="154" customFormat="1" ht="19.5" customHeight="1">
      <c r="A47" s="170" t="s">
        <v>1226</v>
      </c>
      <c r="B47" s="16"/>
      <c r="C47" s="131"/>
      <c r="D47" s="168" t="e">
        <f t="shared" si="2"/>
        <v>#DIV/0!</v>
      </c>
      <c r="E47" s="174"/>
    </row>
    <row r="48" spans="1:5" s="154" customFormat="1" ht="19.5" customHeight="1">
      <c r="A48" s="170" t="s">
        <v>1227</v>
      </c>
      <c r="B48" s="16"/>
      <c r="C48" s="131"/>
      <c r="D48" s="168" t="e">
        <f t="shared" si="2"/>
        <v>#DIV/0!</v>
      </c>
      <c r="E48" s="174"/>
    </row>
    <row r="49" spans="1:5" s="154" customFormat="1" ht="19.5" customHeight="1">
      <c r="A49" s="170" t="s">
        <v>1228</v>
      </c>
      <c r="B49" s="16"/>
      <c r="C49" s="131"/>
      <c r="D49" s="168" t="e">
        <f t="shared" si="2"/>
        <v>#DIV/0!</v>
      </c>
      <c r="E49" s="174"/>
    </row>
    <row r="50" spans="1:5" s="154" customFormat="1" ht="19.5" customHeight="1">
      <c r="A50" s="169" t="s">
        <v>1229</v>
      </c>
      <c r="B50" s="16"/>
      <c r="C50" s="131">
        <f>C51</f>
        <v>20</v>
      </c>
      <c r="D50" s="168" t="e">
        <f t="shared" si="2"/>
        <v>#DIV/0!</v>
      </c>
      <c r="E50" s="174"/>
    </row>
    <row r="51" spans="1:5" s="154" customFormat="1" ht="19.5" customHeight="1">
      <c r="A51" s="169" t="s">
        <v>1230</v>
      </c>
      <c r="B51" s="16"/>
      <c r="C51" s="131">
        <v>20</v>
      </c>
      <c r="D51" s="168" t="e">
        <f t="shared" si="2"/>
        <v>#DIV/0!</v>
      </c>
      <c r="E51" s="174"/>
    </row>
    <row r="52" spans="1:5" s="154" customFormat="1" ht="19.5" customHeight="1">
      <c r="A52" s="169" t="s">
        <v>1231</v>
      </c>
      <c r="B52" s="16"/>
      <c r="C52" s="131">
        <v>20</v>
      </c>
      <c r="D52" s="168" t="e">
        <f t="shared" si="2"/>
        <v>#DIV/0!</v>
      </c>
      <c r="E52" s="174"/>
    </row>
    <row r="53" spans="1:5" s="154" customFormat="1" ht="19.5" customHeight="1">
      <c r="A53" s="173" t="s">
        <v>1232</v>
      </c>
      <c r="B53" s="16"/>
      <c r="C53" s="131"/>
      <c r="D53" s="168" t="e">
        <f t="shared" si="2"/>
        <v>#DIV/0!</v>
      </c>
      <c r="E53" s="174"/>
    </row>
    <row r="54" spans="1:5" s="154" customFormat="1" ht="19.5" customHeight="1">
      <c r="A54" s="173" t="s">
        <v>1233</v>
      </c>
      <c r="B54" s="16"/>
      <c r="C54" s="131"/>
      <c r="D54" s="168" t="e">
        <f t="shared" si="2"/>
        <v>#DIV/0!</v>
      </c>
      <c r="E54" s="174"/>
    </row>
    <row r="55" spans="1:5" s="154" customFormat="1" ht="19.5" customHeight="1">
      <c r="A55" s="173" t="s">
        <v>1234</v>
      </c>
      <c r="B55" s="16"/>
      <c r="C55" s="131"/>
      <c r="D55" s="168" t="e">
        <f t="shared" si="2"/>
        <v>#DIV/0!</v>
      </c>
      <c r="E55" s="174"/>
    </row>
    <row r="56" spans="1:5" s="154" customFormat="1" ht="19.5" customHeight="1">
      <c r="A56" s="173" t="s">
        <v>1235</v>
      </c>
      <c r="B56" s="16">
        <f>B57+B59</f>
        <v>31220</v>
      </c>
      <c r="C56" s="16">
        <f>C57+C59</f>
        <v>22499</v>
      </c>
      <c r="D56" s="168">
        <f t="shared" si="2"/>
        <v>-0.2793401665598975</v>
      </c>
      <c r="E56" s="174"/>
    </row>
    <row r="57" spans="1:5" s="154" customFormat="1" ht="19.5" customHeight="1">
      <c r="A57" s="173" t="s">
        <v>1236</v>
      </c>
      <c r="B57" s="16">
        <f>B58</f>
        <v>31000</v>
      </c>
      <c r="C57" s="16">
        <f>C58</f>
        <v>22000</v>
      </c>
      <c r="D57" s="168">
        <f t="shared" si="2"/>
        <v>-0.2903225806451613</v>
      </c>
      <c r="E57" s="174"/>
    </row>
    <row r="58" spans="1:5" s="154" customFormat="1" ht="19.5" customHeight="1">
      <c r="A58" s="173" t="s">
        <v>1237</v>
      </c>
      <c r="B58" s="16">
        <v>31000</v>
      </c>
      <c r="C58" s="131">
        <v>22000</v>
      </c>
      <c r="D58" s="168">
        <f t="shared" si="2"/>
        <v>-0.2903225806451613</v>
      </c>
      <c r="E58" s="174"/>
    </row>
    <row r="59" spans="1:5" s="154" customFormat="1" ht="19.5" customHeight="1">
      <c r="A59" s="173" t="s">
        <v>1238</v>
      </c>
      <c r="B59" s="16">
        <f>SUM(B60:B69)</f>
        <v>220</v>
      </c>
      <c r="C59" s="16">
        <f>SUM(C60:C69)</f>
        <v>499</v>
      </c>
      <c r="D59" s="168">
        <f t="shared" si="2"/>
        <v>1.268181818181818</v>
      </c>
      <c r="E59" s="174"/>
    </row>
    <row r="60" spans="1:5" s="154" customFormat="1" ht="19.5" customHeight="1">
      <c r="A60" s="173" t="s">
        <v>1239</v>
      </c>
      <c r="B60" s="16">
        <v>45</v>
      </c>
      <c r="C60" s="131">
        <v>266</v>
      </c>
      <c r="D60" s="168">
        <f t="shared" si="2"/>
        <v>4.911111111111111</v>
      </c>
      <c r="E60" s="174"/>
    </row>
    <row r="61" spans="1:5" s="154" customFormat="1" ht="19.5" customHeight="1">
      <c r="A61" s="173" t="s">
        <v>1240</v>
      </c>
      <c r="B61" s="16">
        <v>5</v>
      </c>
      <c r="C61" s="131">
        <v>44</v>
      </c>
      <c r="D61" s="168">
        <f t="shared" si="2"/>
        <v>7.8</v>
      </c>
      <c r="E61" s="174"/>
    </row>
    <row r="62" spans="1:5" s="154" customFormat="1" ht="19.5" customHeight="1">
      <c r="A62" s="173" t="s">
        <v>1241</v>
      </c>
      <c r="B62" s="16">
        <v>69</v>
      </c>
      <c r="C62" s="131">
        <v>69</v>
      </c>
      <c r="D62" s="168">
        <f t="shared" si="2"/>
        <v>0</v>
      </c>
      <c r="E62" s="174"/>
    </row>
    <row r="63" spans="1:5" s="154" customFormat="1" ht="19.5" customHeight="1">
      <c r="A63" s="173" t="s">
        <v>1242</v>
      </c>
      <c r="B63" s="16"/>
      <c r="C63" s="131"/>
      <c r="D63" s="168" t="e">
        <f t="shared" si="2"/>
        <v>#DIV/0!</v>
      </c>
      <c r="E63" s="174"/>
    </row>
    <row r="64" spans="1:5" s="154" customFormat="1" ht="19.5" customHeight="1">
      <c r="A64" s="173" t="s">
        <v>1243</v>
      </c>
      <c r="B64" s="16">
        <v>14</v>
      </c>
      <c r="C64" s="131"/>
      <c r="D64" s="168">
        <f t="shared" si="2"/>
        <v>-1</v>
      </c>
      <c r="E64" s="174"/>
    </row>
    <row r="65" spans="1:5" s="154" customFormat="1" ht="19.5" customHeight="1">
      <c r="A65" s="173" t="s">
        <v>1244</v>
      </c>
      <c r="B65" s="16"/>
      <c r="C65" s="131"/>
      <c r="D65" s="168" t="e">
        <f t="shared" si="2"/>
        <v>#DIV/0!</v>
      </c>
      <c r="E65" s="174"/>
    </row>
    <row r="66" spans="1:5" s="154" customFormat="1" ht="19.5" customHeight="1">
      <c r="A66" s="173" t="s">
        <v>1245</v>
      </c>
      <c r="B66" s="16"/>
      <c r="C66" s="131"/>
      <c r="D66" s="168" t="e">
        <f t="shared" si="2"/>
        <v>#DIV/0!</v>
      </c>
      <c r="E66" s="174"/>
    </row>
    <row r="67" spans="1:5" s="154" customFormat="1" ht="19.5" customHeight="1">
      <c r="A67" s="173" t="s">
        <v>1246</v>
      </c>
      <c r="B67" s="16"/>
      <c r="C67" s="131"/>
      <c r="D67" s="168" t="e">
        <f t="shared" si="2"/>
        <v>#DIV/0!</v>
      </c>
      <c r="E67" s="174"/>
    </row>
    <row r="68" spans="1:5" s="154" customFormat="1" ht="19.5" customHeight="1">
      <c r="A68" s="173" t="s">
        <v>1247</v>
      </c>
      <c r="B68" s="16">
        <v>87</v>
      </c>
      <c r="C68" s="131">
        <v>120</v>
      </c>
      <c r="D68" s="168">
        <f t="shared" si="2"/>
        <v>0.3793103448275862</v>
      </c>
      <c r="E68" s="174"/>
    </row>
    <row r="69" spans="1:5" s="155" customFormat="1" ht="19.5" customHeight="1">
      <c r="A69" s="173" t="s">
        <v>1248</v>
      </c>
      <c r="B69" s="16"/>
      <c r="C69" s="131"/>
      <c r="D69" s="168" t="e">
        <f t="shared" si="2"/>
        <v>#DIV/0!</v>
      </c>
      <c r="E69" s="181"/>
    </row>
    <row r="70" spans="1:5" s="154" customFormat="1" ht="19.5" customHeight="1">
      <c r="A70" s="173" t="s">
        <v>1249</v>
      </c>
      <c r="B70" s="16">
        <f aca="true" t="shared" si="3" ref="B70:B74">B71</f>
        <v>0</v>
      </c>
      <c r="C70" s="131"/>
      <c r="D70" s="168" t="e">
        <f t="shared" si="2"/>
        <v>#DIV/0!</v>
      </c>
      <c r="E70" s="174"/>
    </row>
    <row r="71" spans="1:5" s="154" customFormat="1" ht="19.5" customHeight="1">
      <c r="A71" s="173" t="s">
        <v>1250</v>
      </c>
      <c r="B71" s="16">
        <f t="shared" si="3"/>
        <v>0</v>
      </c>
      <c r="C71" s="131"/>
      <c r="D71" s="168" t="e">
        <f aca="true" t="shared" si="4" ref="D71:D88">(C71-B71)/B71</f>
        <v>#DIV/0!</v>
      </c>
      <c r="E71" s="174"/>
    </row>
    <row r="72" spans="1:5" s="154" customFormat="1" ht="19.5" customHeight="1">
      <c r="A72" s="173" t="s">
        <v>1251</v>
      </c>
      <c r="B72" s="16"/>
      <c r="C72" s="131"/>
      <c r="D72" s="168" t="e">
        <f t="shared" si="4"/>
        <v>#DIV/0!</v>
      </c>
      <c r="E72" s="174"/>
    </row>
    <row r="73" spans="1:5" s="154" customFormat="1" ht="19.5" customHeight="1">
      <c r="A73" s="173" t="s">
        <v>1252</v>
      </c>
      <c r="B73" s="16">
        <f t="shared" si="3"/>
        <v>22703</v>
      </c>
      <c r="C73" s="16">
        <f aca="true" t="shared" si="5" ref="C73:C77">C74</f>
        <v>1231</v>
      </c>
      <c r="D73" s="168">
        <f t="shared" si="4"/>
        <v>-0.9457780910011893</v>
      </c>
      <c r="E73" s="174"/>
    </row>
    <row r="74" spans="1:5" s="154" customFormat="1" ht="19.5" customHeight="1">
      <c r="A74" s="173" t="s">
        <v>1253</v>
      </c>
      <c r="B74" s="16">
        <f t="shared" si="3"/>
        <v>22703</v>
      </c>
      <c r="C74" s="16">
        <f t="shared" si="5"/>
        <v>1231</v>
      </c>
      <c r="D74" s="168">
        <f t="shared" si="4"/>
        <v>-0.9457780910011893</v>
      </c>
      <c r="E74" s="174"/>
    </row>
    <row r="75" spans="1:5" s="154" customFormat="1" ht="19.5" customHeight="1">
      <c r="A75" s="173" t="s">
        <v>1254</v>
      </c>
      <c r="B75" s="16">
        <v>22703</v>
      </c>
      <c r="C75" s="131">
        <v>1231</v>
      </c>
      <c r="D75" s="168">
        <f t="shared" si="4"/>
        <v>-0.9457780910011893</v>
      </c>
      <c r="E75" s="174"/>
    </row>
    <row r="76" spans="1:5" s="154" customFormat="1" ht="19.5" customHeight="1">
      <c r="A76" s="173" t="s">
        <v>1255</v>
      </c>
      <c r="B76" s="16"/>
      <c r="C76" s="175">
        <f t="shared" si="5"/>
        <v>33</v>
      </c>
      <c r="D76" s="168" t="e">
        <f t="shared" si="4"/>
        <v>#DIV/0!</v>
      </c>
      <c r="E76" s="174"/>
    </row>
    <row r="77" spans="1:5" s="154" customFormat="1" ht="19.5" customHeight="1">
      <c r="A77" s="176" t="s">
        <v>1256</v>
      </c>
      <c r="B77" s="177"/>
      <c r="C77" s="175">
        <f t="shared" si="5"/>
        <v>33</v>
      </c>
      <c r="D77" s="168" t="e">
        <f t="shared" si="4"/>
        <v>#DIV/0!</v>
      </c>
      <c r="E77" s="182"/>
    </row>
    <row r="78" spans="1:5" s="154" customFormat="1" ht="19.5" customHeight="1">
      <c r="A78" s="173" t="s">
        <v>1257</v>
      </c>
      <c r="B78" s="16"/>
      <c r="C78" s="131">
        <v>33</v>
      </c>
      <c r="D78" s="168" t="e">
        <f t="shared" si="4"/>
        <v>#DIV/0!</v>
      </c>
      <c r="E78" s="174"/>
    </row>
    <row r="79" spans="1:5" s="154" customFormat="1" ht="19.5" customHeight="1">
      <c r="A79" s="173" t="s">
        <v>1258</v>
      </c>
      <c r="B79" s="16">
        <f>B80+B83</f>
        <v>5700</v>
      </c>
      <c r="C79" s="131">
        <f>C80+C83</f>
        <v>5700</v>
      </c>
      <c r="D79" s="168">
        <f t="shared" si="4"/>
        <v>0</v>
      </c>
      <c r="E79" s="183"/>
    </row>
    <row r="80" spans="1:5" s="154" customFormat="1" ht="19.5" customHeight="1">
      <c r="A80" s="173" t="s">
        <v>1259</v>
      </c>
      <c r="B80" s="16">
        <f>B81+B82</f>
        <v>4844</v>
      </c>
      <c r="C80" s="131">
        <f>SUM(C81:C82)</f>
        <v>4844</v>
      </c>
      <c r="D80" s="168">
        <f t="shared" si="4"/>
        <v>0</v>
      </c>
      <c r="E80" s="183"/>
    </row>
    <row r="81" spans="1:5" s="154" customFormat="1" ht="19.5" customHeight="1">
      <c r="A81" s="173" t="s">
        <v>1260</v>
      </c>
      <c r="B81" s="16">
        <v>3804</v>
      </c>
      <c r="C81" s="131">
        <v>3804</v>
      </c>
      <c r="D81" s="168">
        <f t="shared" si="4"/>
        <v>0</v>
      </c>
      <c r="E81" s="183"/>
    </row>
    <row r="82" spans="1:5" s="154" customFormat="1" ht="19.5" customHeight="1">
      <c r="A82" s="173" t="s">
        <v>1261</v>
      </c>
      <c r="B82" s="16">
        <v>1040</v>
      </c>
      <c r="C82" s="131">
        <v>1040</v>
      </c>
      <c r="D82" s="168">
        <f t="shared" si="4"/>
        <v>0</v>
      </c>
      <c r="E82" s="183"/>
    </row>
    <row r="83" spans="1:5" s="154" customFormat="1" ht="19.5" customHeight="1">
      <c r="A83" s="173" t="s">
        <v>1262</v>
      </c>
      <c r="B83" s="16">
        <f>B84</f>
        <v>856</v>
      </c>
      <c r="C83" s="131">
        <f>C84</f>
        <v>856</v>
      </c>
      <c r="D83" s="168">
        <f t="shared" si="4"/>
        <v>0</v>
      </c>
      <c r="E83" s="183"/>
    </row>
    <row r="84" spans="1:5" s="154" customFormat="1" ht="19.5" customHeight="1">
      <c r="A84" s="173" t="s">
        <v>1263</v>
      </c>
      <c r="B84" s="16">
        <v>856</v>
      </c>
      <c r="C84" s="131">
        <v>856</v>
      </c>
      <c r="D84" s="168">
        <f t="shared" si="4"/>
        <v>0</v>
      </c>
      <c r="E84" s="183"/>
    </row>
    <row r="85" spans="1:5" s="156" customFormat="1" ht="19.5" customHeight="1">
      <c r="A85" s="178" t="s">
        <v>1264</v>
      </c>
      <c r="B85" s="179">
        <f>B73+B56+B13+B79+B6+B9</f>
        <v>60165</v>
      </c>
      <c r="C85" s="179">
        <f>C73+C56+C13+C76+C9+C79+C6+C50</f>
        <v>46202</v>
      </c>
      <c r="D85" s="180">
        <f t="shared" si="4"/>
        <v>-0.23207845092661847</v>
      </c>
      <c r="E85" s="184"/>
    </row>
    <row r="86" spans="1:5" ht="19.5" customHeight="1">
      <c r="A86" s="173" t="s">
        <v>1265</v>
      </c>
      <c r="B86" s="16">
        <v>1500</v>
      </c>
      <c r="C86" s="131">
        <v>4100</v>
      </c>
      <c r="D86" s="168">
        <f t="shared" si="4"/>
        <v>1.7333333333333334</v>
      </c>
      <c r="E86" s="183"/>
    </row>
    <row r="87" spans="1:5" ht="19.5" customHeight="1">
      <c r="A87" s="173" t="s">
        <v>1112</v>
      </c>
      <c r="B87" s="16"/>
      <c r="C87" s="131">
        <v>2456</v>
      </c>
      <c r="D87" s="168" t="e">
        <f t="shared" si="4"/>
        <v>#DIV/0!</v>
      </c>
      <c r="E87" s="183"/>
    </row>
    <row r="88" spans="1:5" s="156" customFormat="1" ht="19.5" customHeight="1">
      <c r="A88" s="178" t="s">
        <v>1266</v>
      </c>
      <c r="B88" s="179">
        <f>B86+B85</f>
        <v>61665</v>
      </c>
      <c r="C88" s="179">
        <f>C86+C85+C87</f>
        <v>52758</v>
      </c>
      <c r="D88" s="180">
        <f t="shared" si="4"/>
        <v>-0.14444174166869375</v>
      </c>
      <c r="E88" s="184"/>
    </row>
  </sheetData>
  <sheetProtection/>
  <mergeCells count="2">
    <mergeCell ref="A2:E2"/>
    <mergeCell ref="A3:E3"/>
  </mergeCells>
  <printOptions horizontalCentered="1"/>
  <pageMargins left="0.55" right="0.55" top="0.98" bottom="0.87" header="0.51" footer="0.71"/>
  <pageSetup firstPageNumber="43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A8" sqref="A8:B8"/>
    </sheetView>
  </sheetViews>
  <sheetFormatPr defaultColWidth="9.00390625" defaultRowHeight="54.75" customHeight="1"/>
  <cols>
    <col min="1" max="1" width="45.75390625" style="140" customWidth="1"/>
    <col min="2" max="2" width="29.50390625" style="140" customWidth="1"/>
    <col min="3" max="3" width="10.375" style="140" bestFit="1" customWidth="1"/>
    <col min="4" max="16384" width="9.00390625" style="140" customWidth="1"/>
  </cols>
  <sheetData>
    <row r="1" spans="1:2" ht="30.75" customHeight="1">
      <c r="A1" s="141" t="s">
        <v>1267</v>
      </c>
      <c r="B1" s="147"/>
    </row>
    <row r="2" spans="1:2" ht="54.75" customHeight="1">
      <c r="A2" s="148" t="s">
        <v>1268</v>
      </c>
      <c r="B2" s="148"/>
    </row>
    <row r="3" spans="1:2" ht="30.75" customHeight="1">
      <c r="A3" s="147"/>
      <c r="B3" s="149" t="s">
        <v>94</v>
      </c>
    </row>
    <row r="4" spans="1:2" ht="54.75" customHeight="1">
      <c r="A4" s="150" t="s">
        <v>1143</v>
      </c>
      <c r="B4" s="150" t="s">
        <v>1144</v>
      </c>
    </row>
    <row r="5" spans="1:2" ht="54.75" customHeight="1">
      <c r="A5" s="151" t="s">
        <v>1145</v>
      </c>
      <c r="B5" s="152">
        <v>33680</v>
      </c>
    </row>
    <row r="6" spans="1:2" ht="54.75" customHeight="1">
      <c r="A6" s="151" t="s">
        <v>1146</v>
      </c>
      <c r="B6" s="152">
        <v>31000</v>
      </c>
    </row>
    <row r="7" spans="1:2" ht="54.75" customHeight="1">
      <c r="A7" s="151" t="s">
        <v>1147</v>
      </c>
      <c r="B7" s="152">
        <v>2456</v>
      </c>
    </row>
    <row r="8" spans="1:2" ht="54.75" customHeight="1">
      <c r="A8" s="151" t="s">
        <v>1148</v>
      </c>
      <c r="B8" s="152">
        <v>62224</v>
      </c>
    </row>
    <row r="9" spans="1:2" ht="54.75" customHeight="1">
      <c r="A9" s="153" t="s">
        <v>1149</v>
      </c>
      <c r="B9" s="147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41.375" style="140" customWidth="1"/>
    <col min="2" max="2" width="37.25390625" style="140" customWidth="1"/>
    <col min="3" max="16384" width="9.00390625" style="140" customWidth="1"/>
  </cols>
  <sheetData>
    <row r="1" ht="33.75" customHeight="1">
      <c r="A1" s="141" t="s">
        <v>1269</v>
      </c>
    </row>
    <row r="2" spans="1:2" s="140" customFormat="1" ht="49.5" customHeight="1">
      <c r="A2" s="142" t="s">
        <v>1270</v>
      </c>
      <c r="B2" s="142"/>
    </row>
    <row r="3" spans="1:2" s="140" customFormat="1" ht="39.75" customHeight="1">
      <c r="A3" s="143"/>
      <c r="B3" s="144" t="s">
        <v>94</v>
      </c>
    </row>
    <row r="4" spans="1:2" s="140" customFormat="1" ht="50.25" customHeight="1">
      <c r="A4" s="145" t="s">
        <v>1152</v>
      </c>
      <c r="B4" s="145" t="s">
        <v>1153</v>
      </c>
    </row>
    <row r="5" spans="1:2" s="140" customFormat="1" ht="59.25" customHeight="1">
      <c r="A5" s="146" t="s">
        <v>1154</v>
      </c>
      <c r="B5" s="146">
        <v>74865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2018-07-20T09:19:09Z</cp:lastPrinted>
  <dcterms:created xsi:type="dcterms:W3CDTF">2015-07-21T10:52:31Z</dcterms:created>
  <dcterms:modified xsi:type="dcterms:W3CDTF">2023-07-14T17:01:18Z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