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46" activeTab="10"/>
  </bookViews>
  <sheets>
    <sheet name="目录" sheetId="1" r:id="rId1"/>
    <sheet name="1区级收入" sheetId="2" r:id="rId2"/>
    <sheet name="2区级支出" sheetId="3" r:id="rId3"/>
    <sheet name="3、区级平衡" sheetId="4" r:id="rId4"/>
    <sheet name="4、区级收入" sheetId="5" r:id="rId5"/>
    <sheet name="5、区级支出" sheetId="6" r:id="rId6"/>
    <sheet name="6、区级基本支出" sheetId="7" r:id="rId7"/>
    <sheet name="7、区级平衡" sheetId="8" r:id="rId8"/>
    <sheet name="8、一般债务余额" sheetId="9" r:id="rId9"/>
    <sheet name="9、一般债务限额" sheetId="10" r:id="rId10"/>
    <sheet name="10.重大投资计划和项目情况表" sheetId="11" r:id="rId11"/>
    <sheet name="11、区级基金收入" sheetId="12" r:id="rId12"/>
    <sheet name="12、区级基金支出" sheetId="13" r:id="rId13"/>
    <sheet name="13、区级基金平衡" sheetId="14" r:id="rId14"/>
    <sheet name="14、区级基金收入" sheetId="15" r:id="rId15"/>
    <sheet name="15、区级基金支出" sheetId="16" r:id="rId16"/>
    <sheet name="16、专项债务余额" sheetId="17" r:id="rId17"/>
    <sheet name="17、专项债务限额" sheetId="18" r:id="rId18"/>
    <sheet name="18、区级国资收入" sheetId="19" r:id="rId19"/>
    <sheet name="19、区级国资支出" sheetId="20" r:id="rId20"/>
    <sheet name="20、区级国资收入" sheetId="21" r:id="rId21"/>
    <sheet name="21、区级国资支出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A01" localSheetId="18">#REF!</definedName>
    <definedName name="A01" localSheetId="19">#REF!</definedName>
    <definedName name="A01" localSheetId="20">#REF!</definedName>
    <definedName name="A01" localSheetId="21">#REF!</definedName>
    <definedName name="A01" localSheetId="5">#REF!</definedName>
    <definedName name="A01">#REF!</definedName>
    <definedName name="A08" localSheetId="18">'[3]A01-1'!$A$5:$C$36</definedName>
    <definedName name="A08" localSheetId="19">'[3]A01-1'!$A$5:$C$36</definedName>
    <definedName name="A08" localSheetId="20">'[3]A01-1'!$A$5:$C$36</definedName>
    <definedName name="A08" localSheetId="21">'[3]A01-1'!$A$5:$C$36</definedName>
    <definedName name="A08" localSheetId="5">'[4]A01-1'!$A$5:$C$36</definedName>
    <definedName name="A08">'[4]A01-1'!$A$5:$C$36</definedName>
    <definedName name="地区名称">#REF!</definedName>
    <definedName name="支出">#REF!</definedName>
    <definedName name="_xlnm.Print_Area" localSheetId="19">'19、区级国资支出'!$A$1:$H$24</definedName>
    <definedName name="_xlnm.Print_Area" localSheetId="3">'3、区级平衡'!$A$1:$D$112</definedName>
    <definedName name="_xlnm.Print_Titles" localSheetId="5">'5、区级支出'!$1:$6</definedName>
  </definedNames>
  <calcPr fullCalcOnLoad="1"/>
</workbook>
</file>

<file path=xl/sharedStrings.xml><?xml version="1.0" encoding="utf-8"?>
<sst xmlns="http://schemas.openxmlformats.org/spreadsheetml/2006/main" count="3534" uniqueCount="1641">
  <si>
    <t>附件：</t>
  </si>
  <si>
    <t>第一部分  一般公共预算</t>
  </si>
  <si>
    <t>1、2023年广元市朝天区地方一般公共预算收入执行情况表</t>
  </si>
  <si>
    <t>2、2023年广元市朝天区一般公共预算支出执行情况表</t>
  </si>
  <si>
    <t>3、2023年广元市朝天区一般公共预算收支执行情况平衡表</t>
  </si>
  <si>
    <t>4、2024年广元市朝天区地方一般公共预算收入预算（草案）表</t>
  </si>
  <si>
    <t>5、2024年广元市朝天区一般公共预算支出预算（草案）表</t>
  </si>
  <si>
    <t>6、2024年广元市朝天区一般公共预算基本支出预算（草案）表</t>
  </si>
  <si>
    <t>7、2024年广元市朝天区一般公共预算收支预算平衡（草案）表</t>
  </si>
  <si>
    <t>8、2023年朝天区地方政府一般债务余额情况表</t>
  </si>
  <si>
    <t>9、2023年朝天区地方政府一般债务限额情况表</t>
  </si>
  <si>
    <t>10、2024年广元市朝天区重大政府投资计划和重大投资项目情况表</t>
  </si>
  <si>
    <t>第二部分 政府性基金预算</t>
  </si>
  <si>
    <t>11、2023年广元市朝天区政府性基金预算收入执行情况表</t>
  </si>
  <si>
    <t>12、2023年广元市朝天区政府性基金预算支出执行情况表</t>
  </si>
  <si>
    <t>13、2023年广元市朝天区政府性基金预算收支执行情况平衡表</t>
  </si>
  <si>
    <t>14、2024年广元市朝天区政府性基金预算收入预算（草案）表</t>
  </si>
  <si>
    <t>15、2024年广元市朝天区政府性基金预算支出预算（草案）表</t>
  </si>
  <si>
    <t>16、2023年朝天区地方政府专项债务余额情况表</t>
  </si>
  <si>
    <t>17、2023年朝天区地方政府专项债务限额情况表</t>
  </si>
  <si>
    <t>第三部分 国有资本经营预算</t>
  </si>
  <si>
    <t>18、2023年广元市朝天区国有资本经营预算收入执行情况表</t>
  </si>
  <si>
    <t>19、2023年广元市朝天区国有资本经营预算支出执行情况表</t>
  </si>
  <si>
    <t>20、2024年广元市朝天区国有资本经营收入预算（草案）表</t>
  </si>
  <si>
    <t>21、2024年广元市朝天区国有资本经营支出预算（草案）表</t>
  </si>
  <si>
    <t>表一</t>
  </si>
  <si>
    <t>2023年广元市朝天区地方一般公共预算收入执行情况表</t>
  </si>
  <si>
    <t>单位：万元</t>
  </si>
  <si>
    <t>预    算    科    目</t>
  </si>
  <si>
    <t>年初预算数</t>
  </si>
  <si>
    <t>调整预算数</t>
  </si>
  <si>
    <t>实际执行数</t>
  </si>
  <si>
    <r>
      <t>累计占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预算</t>
    </r>
    <r>
      <rPr>
        <sz val="10"/>
        <rFont val="Times New Roman"/>
        <family val="1"/>
      </rPr>
      <t>%</t>
    </r>
  </si>
  <si>
    <t>上年决算数</t>
  </si>
  <si>
    <r>
      <t>同口径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增减</t>
    </r>
    <r>
      <rPr>
        <sz val="10"/>
        <rFont val="Times New Roman"/>
        <family val="1"/>
      </rPr>
      <t>%</t>
    </r>
  </si>
  <si>
    <t>说  明</t>
  </si>
  <si>
    <t>税收收入</t>
  </si>
  <si>
    <t xml:space="preserve">   增 值 税</t>
  </si>
  <si>
    <t xml:space="preserve">   企业所得税</t>
  </si>
  <si>
    <t xml:space="preserve">   企业所得税退税</t>
  </si>
  <si>
    <t xml:space="preserve">   个人所得税</t>
  </si>
  <si>
    <t xml:space="preserve">   资源税</t>
  </si>
  <si>
    <t xml:space="preserve">   城市维护建设税</t>
  </si>
  <si>
    <t xml:space="preserve">   房产税</t>
  </si>
  <si>
    <t xml:space="preserve">   印花税</t>
  </si>
  <si>
    <t xml:space="preserve">   城镇土地使用税</t>
  </si>
  <si>
    <t xml:space="preserve">   土地增值税</t>
  </si>
  <si>
    <t xml:space="preserve">   车船税</t>
  </si>
  <si>
    <t xml:space="preserve">   耕地占用税</t>
  </si>
  <si>
    <t xml:space="preserve">   契税</t>
  </si>
  <si>
    <t xml:space="preserve">   烟叶税</t>
  </si>
  <si>
    <t xml:space="preserve">   环境保护税</t>
  </si>
  <si>
    <t xml:space="preserve">   其他税收收入</t>
  </si>
  <si>
    <t>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</si>
  <si>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</si>
  <si>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</si>
  <si>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</si>
  <si>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</si>
  <si>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</si>
  <si>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捐赠收入</t>
  </si>
  <si>
    <t xml:space="preserve">    其他收入</t>
  </si>
  <si>
    <t>本级收入合计</t>
  </si>
  <si>
    <t>表二</t>
  </si>
  <si>
    <t>2023年广元市朝天区一般公共预算支出执行情况表</t>
  </si>
  <si>
    <t>累计占预算%</t>
  </si>
  <si>
    <t>同口径增减%</t>
  </si>
  <si>
    <t>省级分科目结余</t>
  </si>
  <si>
    <t>一、一般公共服务支出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</si>
  <si>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</si>
  <si>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</si>
  <si>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</si>
  <si>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</si>
  <si>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</si>
  <si>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</si>
  <si>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</si>
  <si>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</si>
  <si>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</si>
  <si>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</si>
  <si>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</si>
  <si>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</si>
  <si>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</si>
  <si>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</si>
  <si>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</si>
  <si>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</si>
  <si>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</si>
  <si>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政府办公厅（室）及相关机构事务</t>
  </si>
  <si>
    <t xml:space="preserve">    专项服务</t>
  </si>
  <si>
    <t xml:space="preserve">    专项业务活动</t>
  </si>
  <si>
    <t xml:space="preserve">    政务公开审批</t>
  </si>
  <si>
    <t xml:space="preserve">    信访事务</t>
  </si>
  <si>
    <t xml:space="preserve">    参事事务</t>
  </si>
  <si>
    <t xml:space="preserve">    其他政府办公厅（室）及相关机构事务支出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</si>
  <si>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</si>
  <si>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</si>
  <si>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</si>
  <si>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</si>
  <si>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</si>
  <si>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</si>
  <si>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</si>
  <si>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</si>
  <si>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</si>
  <si>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</si>
  <si>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</si>
  <si>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</si>
  <si>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</si>
  <si>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</si>
  <si>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</si>
  <si>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</si>
  <si>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</si>
  <si>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</si>
  <si>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</si>
  <si>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</si>
  <si>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</si>
  <si>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</si>
  <si>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</si>
  <si>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</si>
  <si>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</si>
  <si>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</si>
  <si>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</si>
  <si>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</si>
  <si>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</si>
  <si>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</si>
  <si>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</si>
  <si>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</si>
  <si>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</si>
  <si>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</si>
  <si>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其他海关事务支出</t>
  </si>
  <si>
    <t xml:space="preserve">  人力资源事务</t>
  </si>
  <si>
    <t xml:space="preserve">    引进人才费用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</si>
  <si>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</si>
  <si>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</si>
  <si>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</si>
  <si>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</si>
  <si>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</si>
  <si>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</si>
  <si>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</si>
  <si>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</si>
  <si>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</si>
  <si>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</si>
  <si>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</si>
  <si>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</si>
  <si>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</si>
  <si>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</si>
  <si>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</si>
  <si>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</si>
  <si>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</si>
  <si>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</si>
  <si>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</si>
  <si>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</si>
  <si>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</si>
  <si>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</si>
  <si>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</si>
  <si>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</si>
  <si>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</si>
  <si>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党委办公厅（室）及相关机构事务</t>
  </si>
  <si>
    <t xml:space="preserve">    专项业务</t>
  </si>
  <si>
    <t xml:space="preserve">    其他党委办公厅（室）及相关机构事务支出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</si>
  <si>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</si>
  <si>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</si>
  <si>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</si>
  <si>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</si>
  <si>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宣传管理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</si>
  <si>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</si>
  <si>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</si>
  <si>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</si>
  <si>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</si>
  <si>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</si>
  <si>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</si>
  <si>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</si>
  <si>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</t>
  </si>
  <si>
    <t xml:space="preserve">    其他共产党事务支出</t>
  </si>
  <si>
    <t xml:space="preserve">  网信事务</t>
  </si>
  <si>
    <t xml:space="preserve">    其他网信事务支出</t>
  </si>
  <si>
    <t xml:space="preserve">  市场监督管理事务</t>
  </si>
  <si>
    <t xml:space="preserve">    市场主体管理</t>
  </si>
  <si>
    <t xml:space="preserve">    市场监督管理专项</t>
  </si>
  <si>
    <t xml:space="preserve">    市场秩序执法</t>
  </si>
  <si>
    <t xml:space="preserve">    消费者权益保护</t>
  </si>
  <si>
    <t xml:space="preserve">    价格监督检查</t>
  </si>
  <si>
    <t xml:space="preserve">    市场监督管理技术支持</t>
  </si>
  <si>
    <t xml:space="preserve">    质量基础</t>
  </si>
  <si>
    <t xml:space="preserve">    标准化管理</t>
  </si>
  <si>
    <t xml:space="preserve">    药品事务</t>
  </si>
  <si>
    <t xml:space="preserve">    质量安全监管</t>
  </si>
  <si>
    <t xml:space="preserve">    食品安全监管</t>
  </si>
  <si>
    <t xml:space="preserve">    其他市场监督管理事务</t>
  </si>
  <si>
    <t xml:space="preserve">  其他一般公共服务支出</t>
  </si>
  <si>
    <t xml:space="preserve">    国家赔偿费用支出</t>
  </si>
  <si>
    <t xml:space="preserve">    其他一般公共服务支出</t>
  </si>
  <si>
    <t>二、外交支出</t>
  </si>
  <si>
    <t xml:space="preserve">  外交管理事务</t>
  </si>
  <si>
    <t xml:space="preserve">  驻外机构</t>
  </si>
  <si>
    <t xml:space="preserve">    驻外使领馆（团、处）</t>
  </si>
  <si>
    <t xml:space="preserve">  对外援助</t>
  </si>
  <si>
    <t xml:space="preserve">    援外优惠贷款贴息</t>
  </si>
  <si>
    <t xml:space="preserve">  国际组织</t>
  </si>
  <si>
    <t xml:space="preserve">    国际组织会费</t>
  </si>
  <si>
    <t xml:space="preserve">  对外合作与交流</t>
  </si>
  <si>
    <t xml:space="preserve">    在华国际会议</t>
  </si>
  <si>
    <t xml:space="preserve">  对外宣传</t>
  </si>
  <si>
    <t xml:space="preserve">    对外宣传</t>
  </si>
  <si>
    <t xml:space="preserve">  边界勘界联检</t>
  </si>
  <si>
    <t xml:space="preserve">    边界勘界</t>
  </si>
  <si>
    <t xml:space="preserve">  国际发展合作</t>
  </si>
  <si>
    <t xml:space="preserve">  其他外交支出</t>
  </si>
  <si>
    <t xml:space="preserve">    其他外交支出</t>
  </si>
  <si>
    <t>三、国防支出</t>
  </si>
  <si>
    <t xml:space="preserve">  现役部队</t>
  </si>
  <si>
    <t xml:space="preserve">    现役部队</t>
  </si>
  <si>
    <t xml:space="preserve">  国防科研事业</t>
  </si>
  <si>
    <t xml:space="preserve">    国防科研事业</t>
  </si>
  <si>
    <t xml:space="preserve">  专项工程</t>
  </si>
  <si>
    <t xml:space="preserve">    专项工程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</si>
  <si>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</si>
  <si>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</si>
  <si>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</si>
  <si>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</si>
  <si>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</si>
  <si>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</si>
  <si>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</si>
  <si>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</si>
  <si>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</si>
  <si>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</si>
  <si>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</t>
  </si>
  <si>
    <t xml:space="preserve">    其他国防支出</t>
  </si>
  <si>
    <t>四、公共安全支出</t>
  </si>
  <si>
    <t xml:space="preserve">  武装警察部队</t>
  </si>
  <si>
    <t xml:space="preserve">    武装警察部队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</si>
  <si>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</si>
  <si>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</si>
  <si>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</si>
  <si>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</si>
  <si>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</si>
  <si>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</si>
  <si>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</si>
  <si>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</si>
  <si>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</si>
  <si>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</si>
  <si>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</si>
  <si>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</si>
  <si>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</si>
  <si>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</si>
  <si>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</si>
  <si>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</si>
  <si>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</si>
  <si>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</si>
  <si>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</si>
  <si>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</si>
  <si>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</si>
  <si>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公共法律服务</t>
  </si>
  <si>
    <t xml:space="preserve">    法律援助</t>
  </si>
  <si>
    <t xml:space="preserve">    国家统一法律职业资格考试</t>
  </si>
  <si>
    <t xml:space="preserve">    仲裁</t>
  </si>
  <si>
    <t xml:space="preserve">    社区矫正</t>
  </si>
  <si>
    <t xml:space="preserve">    司法鉴定</t>
  </si>
  <si>
    <t xml:space="preserve">    法制建设</t>
  </si>
  <si>
    <t xml:space="preserve">    其他司法支出</t>
  </si>
  <si>
    <t xml:space="preserve">  监狱</t>
  </si>
  <si>
    <t xml:space="preserve">  强制隔离戒毒</t>
  </si>
  <si>
    <t xml:space="preserve">  国家保密</t>
  </si>
  <si>
    <t xml:space="preserve">  缉私警察</t>
  </si>
  <si>
    <t xml:space="preserve">  其他公共安全支出</t>
  </si>
  <si>
    <t xml:space="preserve">    其他公共安全支出</t>
  </si>
  <si>
    <t>五、教育支出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</si>
  <si>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</si>
  <si>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</si>
  <si>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</si>
  <si>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</si>
  <si>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</si>
  <si>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</si>
  <si>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</si>
  <si>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</si>
  <si>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</si>
  <si>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</si>
  <si>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</si>
  <si>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</si>
  <si>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</si>
  <si>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</si>
  <si>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</si>
  <si>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中等职业教育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</si>
  <si>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</si>
  <si>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</si>
  <si>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</si>
  <si>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</si>
  <si>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</si>
  <si>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</si>
  <si>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</si>
  <si>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</si>
  <si>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</si>
  <si>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</si>
  <si>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</si>
  <si>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</si>
  <si>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</si>
  <si>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</si>
  <si>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</si>
  <si>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</si>
  <si>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</si>
  <si>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</si>
  <si>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</si>
  <si>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</si>
  <si>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</si>
  <si>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</si>
  <si>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</si>
  <si>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</si>
  <si>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</si>
  <si>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</si>
  <si>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</si>
  <si>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</si>
  <si>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</si>
  <si>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</si>
  <si>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</si>
  <si>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</si>
  <si>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</si>
  <si>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</t>
  </si>
  <si>
    <t xml:space="preserve">    其他教育支出</t>
  </si>
  <si>
    <t>六、科学技术支出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</si>
  <si>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</si>
  <si>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</si>
  <si>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</si>
  <si>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</si>
  <si>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</si>
  <si>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</si>
  <si>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</si>
  <si>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科技人才队伍建设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</si>
  <si>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</si>
  <si>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</si>
  <si>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</si>
  <si>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</si>
  <si>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</si>
  <si>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</si>
  <si>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</si>
  <si>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</si>
  <si>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</si>
  <si>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</si>
  <si>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</si>
  <si>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</si>
  <si>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</si>
  <si>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</si>
  <si>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</si>
  <si>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</si>
  <si>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</si>
  <si>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</si>
  <si>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</si>
  <si>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</si>
  <si>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</si>
  <si>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</si>
  <si>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</si>
  <si>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</si>
  <si>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</si>
  <si>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科学技术普及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</si>
  <si>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</si>
  <si>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</si>
  <si>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</si>
  <si>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</si>
  <si>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</si>
  <si>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</si>
  <si>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</si>
  <si>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</si>
  <si>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</si>
  <si>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</t>
  </si>
  <si>
    <t xml:space="preserve">    科技奖励</t>
  </si>
  <si>
    <t xml:space="preserve">    核应急</t>
  </si>
  <si>
    <t xml:space="preserve">    转制科研机构</t>
  </si>
  <si>
    <t xml:space="preserve">    其他科学技术支出</t>
  </si>
  <si>
    <t>七、文化旅游体育与传媒支出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</si>
  <si>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</si>
  <si>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</si>
  <si>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</si>
  <si>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</si>
  <si>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</si>
  <si>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</si>
  <si>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</si>
  <si>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</si>
  <si>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</si>
  <si>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文化和旅游管理事务</t>
  </si>
  <si>
    <t xml:space="preserve">    旅游宣传</t>
  </si>
  <si>
    <t xml:space="preserve">    旅游行业业务管理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</si>
  <si>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</si>
  <si>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</si>
  <si>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</si>
  <si>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</si>
  <si>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</si>
  <si>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</si>
  <si>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</si>
  <si>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</si>
  <si>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</si>
  <si>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</si>
  <si>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</si>
  <si>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</si>
  <si>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</si>
  <si>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</si>
  <si>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</si>
  <si>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</si>
  <si>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</si>
  <si>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</si>
  <si>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</si>
  <si>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</si>
  <si>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</si>
  <si>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广播</t>
  </si>
  <si>
    <t xml:space="preserve">    电视</t>
  </si>
  <si>
    <t xml:space="preserve">    其他广播电视支出</t>
  </si>
  <si>
    <t xml:space="preserve">  其他文化体育与传媒支出</t>
  </si>
  <si>
    <t xml:space="preserve">    宣传文化发展专项支出</t>
  </si>
  <si>
    <t xml:space="preserve">    文化产业发展专项支出</t>
  </si>
  <si>
    <t xml:space="preserve">    其他文化体育与传媒支出</t>
  </si>
  <si>
    <t>八、社会保障和就业支出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</si>
  <si>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</si>
  <si>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</si>
  <si>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</si>
  <si>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</si>
  <si>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</si>
  <si>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</si>
  <si>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</si>
  <si>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</si>
  <si>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其他人力资源和社会保障管理事务支出</t>
  </si>
  <si>
    <t xml:space="preserve">  民政管理事务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</si>
  <si>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</si>
  <si>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</si>
  <si>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</si>
  <si>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</si>
  <si>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</si>
  <si>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</si>
  <si>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  用其他财政资金补充基金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</si>
  <si>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</si>
  <si>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</si>
  <si>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</si>
  <si>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</si>
  <si>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</si>
  <si>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</si>
  <si>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</si>
  <si>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</si>
  <si>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</si>
  <si>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</si>
  <si>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</si>
  <si>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</si>
  <si>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</si>
  <si>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</si>
  <si>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</si>
  <si>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</si>
  <si>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</si>
  <si>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</si>
  <si>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</si>
  <si>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</si>
  <si>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</si>
  <si>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</si>
  <si>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</si>
  <si>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</si>
  <si>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</si>
  <si>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</si>
  <si>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</si>
  <si>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</si>
  <si>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</si>
  <si>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</si>
  <si>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烈士纪念设施管理维护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</si>
  <si>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</si>
  <si>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</si>
  <si>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</si>
  <si>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</si>
  <si>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</si>
  <si>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</si>
  <si>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</si>
  <si>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</si>
  <si>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</si>
  <si>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</si>
  <si>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</si>
  <si>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康复辅具</t>
  </si>
  <si>
    <t xml:space="preserve">    殡葬</t>
  </si>
  <si>
    <t xml:space="preserve">    社会福利事业单位</t>
  </si>
  <si>
    <t xml:space="preserve">    养老服务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</si>
  <si>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</si>
  <si>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</si>
  <si>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</si>
  <si>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</si>
  <si>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</si>
  <si>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</si>
  <si>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</si>
  <si>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</si>
  <si>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</si>
  <si>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</si>
  <si>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</si>
  <si>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</si>
  <si>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</si>
  <si>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</si>
  <si>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</si>
  <si>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</si>
  <si>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</si>
  <si>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</si>
  <si>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</si>
  <si>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</si>
  <si>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</si>
  <si>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</si>
  <si>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</si>
  <si>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</si>
  <si>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</si>
  <si>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</si>
  <si>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</si>
  <si>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</si>
  <si>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</si>
  <si>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</si>
  <si>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</si>
  <si>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</si>
  <si>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</si>
  <si>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</si>
  <si>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</si>
  <si>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部队供应</t>
  </si>
  <si>
    <t xml:space="preserve">    其他退役军人事务管理支出</t>
  </si>
  <si>
    <t xml:space="preserve">  财政代缴社会保险费支出</t>
  </si>
  <si>
    <t xml:space="preserve">    财政代缴城乡居民基本养老保险费支出</t>
  </si>
  <si>
    <t xml:space="preserve">    财政代缴其他社会保险费支出</t>
  </si>
  <si>
    <t xml:space="preserve">  其他社会保障和就业支出</t>
  </si>
  <si>
    <t xml:space="preserve">    其他社会保障和就业支出</t>
  </si>
  <si>
    <t>九、卫生健康支出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</si>
  <si>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</si>
  <si>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</si>
  <si>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</si>
  <si>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</si>
  <si>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中医（民族）医院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</si>
  <si>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</si>
  <si>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</si>
  <si>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</si>
  <si>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</si>
  <si>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</si>
  <si>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</si>
  <si>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</si>
  <si>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</si>
  <si>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康复医院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</si>
  <si>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</si>
  <si>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</si>
  <si>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</si>
  <si>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</si>
  <si>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</si>
  <si>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</si>
  <si>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</si>
  <si>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</si>
  <si>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</si>
  <si>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</si>
  <si>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</si>
  <si>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</si>
  <si>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</si>
  <si>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</si>
  <si>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</si>
  <si>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</si>
  <si>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</si>
  <si>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</si>
  <si>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中医（民族医）药专项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</si>
  <si>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</si>
  <si>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</si>
  <si>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</si>
  <si>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</si>
  <si>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</si>
  <si>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</si>
  <si>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</si>
  <si>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</si>
  <si>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</si>
  <si>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</si>
  <si>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</si>
  <si>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</si>
  <si>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</si>
  <si>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</si>
  <si>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</si>
  <si>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</si>
  <si>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</si>
  <si>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</si>
  <si>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</si>
  <si>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</si>
  <si>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</si>
  <si>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</si>
  <si>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医疗保障经办事务</t>
  </si>
  <si>
    <t xml:space="preserve">    其他医疗保障管理事务支出</t>
  </si>
  <si>
    <t xml:space="preserve">  老龄卫生健康事务</t>
  </si>
  <si>
    <t xml:space="preserve">    老龄卫生健康事务</t>
  </si>
  <si>
    <t xml:space="preserve">  其他卫生健康支出</t>
  </si>
  <si>
    <t xml:space="preserve">    其他卫生健康支出</t>
  </si>
  <si>
    <t>十、节能环保支出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</si>
  <si>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</si>
  <si>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</si>
  <si>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</si>
  <si>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</si>
  <si>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</si>
  <si>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</si>
  <si>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</si>
  <si>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</si>
  <si>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</si>
  <si>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</si>
  <si>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</si>
  <si>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</si>
  <si>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</si>
  <si>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</si>
  <si>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</si>
  <si>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</si>
  <si>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</si>
  <si>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土壤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</si>
  <si>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</si>
  <si>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</si>
  <si>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</si>
  <si>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</si>
  <si>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</si>
  <si>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自然保护地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</si>
  <si>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</si>
  <si>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</si>
  <si>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</si>
  <si>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</si>
  <si>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</si>
  <si>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</si>
  <si>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</si>
  <si>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</si>
  <si>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退耕还林还草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</si>
  <si>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</si>
  <si>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</si>
  <si>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</si>
  <si>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</si>
  <si>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其他退耕还林还草支出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</si>
  <si>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</si>
  <si>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</si>
  <si>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</si>
  <si>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</si>
  <si>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</si>
  <si>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</si>
  <si>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</t>
  </si>
  <si>
    <t xml:space="preserve">    已垦草原退耕还草</t>
  </si>
  <si>
    <t xml:space="preserve">  能源节约利用</t>
  </si>
  <si>
    <t xml:space="preserve">    能源节约利用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</si>
  <si>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</si>
  <si>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</si>
  <si>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</si>
  <si>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</si>
  <si>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</si>
  <si>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</si>
  <si>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</t>
  </si>
  <si>
    <t xml:space="preserve">    可再生能源</t>
  </si>
  <si>
    <t xml:space="preserve">  循环经济</t>
  </si>
  <si>
    <t xml:space="preserve">    循环经济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</si>
  <si>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</si>
  <si>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</si>
  <si>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</si>
  <si>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</si>
  <si>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</si>
  <si>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</si>
  <si>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</si>
  <si>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</si>
  <si>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</si>
  <si>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</si>
  <si>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</t>
  </si>
  <si>
    <t xml:space="preserve">    其他节能环保支出</t>
  </si>
  <si>
    <t>十一、城乡社区支出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</si>
  <si>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</si>
  <si>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</si>
  <si>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</si>
  <si>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</si>
  <si>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</si>
  <si>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</si>
  <si>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</si>
  <si>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</si>
  <si>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</si>
  <si>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</si>
  <si>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</si>
  <si>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</si>
  <si>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</si>
  <si>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</si>
  <si>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</si>
  <si>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建设市场管理与监督</t>
  </si>
  <si>
    <t xml:space="preserve">    建设市场管理与监督</t>
  </si>
  <si>
    <t xml:space="preserve">  其他城乡社区支出</t>
  </si>
  <si>
    <t xml:space="preserve">    其他城乡社区支出</t>
  </si>
  <si>
    <t>十二、农林水支出</t>
  </si>
  <si>
    <t xml:space="preserve">  农业农村</t>
  </si>
  <si>
    <t xml:space="preserve">    农业生产发展</t>
  </si>
  <si>
    <t xml:space="preserve">    农村合作经济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</si>
  <si>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</si>
  <si>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</si>
  <si>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</si>
  <si>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</si>
  <si>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</si>
  <si>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</si>
  <si>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</si>
  <si>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</si>
  <si>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</si>
  <si>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</si>
  <si>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农产品加工与促销</t>
  </si>
  <si>
    <t xml:space="preserve">    农村社会事业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</si>
  <si>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</si>
  <si>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</si>
  <si>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</si>
  <si>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</si>
  <si>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农田建设</t>
  </si>
  <si>
    <t xml:space="preserve">    其他农业农村支出</t>
  </si>
  <si>
    <t xml:space="preserve">  林业和草原</t>
  </si>
  <si>
    <t xml:space="preserve">    事业机构</t>
  </si>
  <si>
    <t xml:space="preserve">    森林培育</t>
  </si>
  <si>
    <t xml:space="preserve">    技术推广与转化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</si>
  <si>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</si>
  <si>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</si>
  <si>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</si>
  <si>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</si>
  <si>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</si>
  <si>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</si>
  <si>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</si>
  <si>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</si>
  <si>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</si>
  <si>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</si>
  <si>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</si>
  <si>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</si>
  <si>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成品油价格改革对林业的补贴</t>
  </si>
  <si>
    <t xml:space="preserve">    林业草原防灾减灾</t>
  </si>
  <si>
    <t xml:space="preserve">    国家公园</t>
  </si>
  <si>
    <t xml:space="preserve">    草原管理</t>
  </si>
  <si>
    <t xml:space="preserve">    行业业务管理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</si>
  <si>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</si>
  <si>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</si>
  <si>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</si>
  <si>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</si>
  <si>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</si>
  <si>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</si>
  <si>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</si>
  <si>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</si>
  <si>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</si>
  <si>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</si>
  <si>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</si>
  <si>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</si>
  <si>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</si>
  <si>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</si>
  <si>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农村水利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</si>
  <si>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</si>
  <si>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</si>
  <si>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</si>
  <si>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</si>
  <si>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</si>
  <si>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</si>
  <si>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</si>
  <si>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</si>
  <si>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</si>
  <si>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</si>
  <si>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</si>
  <si>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</si>
  <si>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</si>
  <si>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</si>
  <si>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</si>
  <si>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</si>
  <si>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巩固脱贫衔接乡村振兴</t>
  </si>
  <si>
    <t xml:space="preserve">    农村基础设施建设</t>
  </si>
  <si>
    <t xml:space="preserve">    生产发展</t>
  </si>
  <si>
    <t xml:space="preserve">    社会发展</t>
  </si>
  <si>
    <t xml:space="preserve">    贷款奖补和贴息</t>
  </si>
  <si>
    <t xml:space="preserve">    “三西”农业建设专项补助</t>
  </si>
  <si>
    <t xml:space="preserve">    其他巩固脱贫衔接乡村振兴支出</t>
  </si>
  <si>
    <t xml:space="preserve">  农业综合开发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</si>
  <si>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</si>
  <si>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</si>
  <si>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</si>
  <si>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</si>
  <si>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农村综合改革</t>
  </si>
  <si>
    <t xml:space="preserve">    对村级公益事业建设的补助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</si>
  <si>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</si>
  <si>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</si>
  <si>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</si>
  <si>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</si>
  <si>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</si>
  <si>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</si>
  <si>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</si>
  <si>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</si>
  <si>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</si>
  <si>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</si>
  <si>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</si>
  <si>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</si>
  <si>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</si>
  <si>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其他目标价格补贴</t>
  </si>
  <si>
    <t xml:space="preserve">  其他农林水支出</t>
  </si>
  <si>
    <t xml:space="preserve">    化解其他公益性乡村债务支出</t>
  </si>
  <si>
    <t xml:space="preserve">    其他农林水支出</t>
  </si>
  <si>
    <t>十三、交通运输支出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</si>
  <si>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</si>
  <si>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</si>
  <si>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</si>
  <si>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</si>
  <si>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</si>
  <si>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</si>
  <si>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</si>
  <si>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</si>
  <si>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</si>
  <si>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</si>
  <si>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</si>
  <si>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</si>
  <si>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</si>
  <si>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</si>
  <si>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</si>
  <si>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</si>
  <si>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</si>
  <si>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</si>
  <si>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</si>
  <si>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</si>
  <si>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</si>
  <si>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</si>
  <si>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</si>
  <si>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</si>
  <si>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</si>
  <si>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</si>
  <si>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</si>
  <si>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</si>
  <si>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</si>
  <si>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</si>
  <si>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</si>
  <si>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</si>
  <si>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</si>
  <si>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</si>
  <si>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</si>
  <si>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</si>
  <si>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</si>
  <si>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</si>
  <si>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</si>
  <si>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</si>
  <si>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</si>
  <si>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</si>
  <si>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</si>
  <si>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</si>
  <si>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</si>
  <si>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</si>
  <si>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</si>
  <si>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</t>
  </si>
  <si>
    <t xml:space="preserve">    公共交通运营补助</t>
  </si>
  <si>
    <t xml:space="preserve">    其他交通运输支出</t>
  </si>
  <si>
    <t>十四、资源勘探信息等支出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</si>
  <si>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</si>
  <si>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</si>
  <si>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</si>
  <si>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</si>
  <si>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</si>
  <si>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</si>
  <si>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</si>
  <si>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</si>
  <si>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</si>
  <si>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</si>
  <si>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</si>
  <si>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</si>
  <si>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</si>
  <si>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</si>
  <si>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</si>
  <si>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</si>
  <si>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</si>
  <si>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</si>
  <si>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</si>
  <si>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</si>
  <si>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</si>
  <si>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</si>
  <si>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</si>
  <si>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</si>
  <si>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</si>
  <si>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</si>
  <si>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产业发展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</si>
  <si>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</si>
  <si>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</si>
  <si>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</si>
  <si>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</si>
  <si>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</si>
  <si>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</si>
  <si>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</si>
  <si>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</si>
  <si>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</si>
  <si>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</si>
  <si>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</si>
  <si>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</si>
  <si>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</si>
  <si>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</si>
  <si>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</si>
  <si>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</si>
  <si>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</si>
  <si>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</si>
  <si>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</si>
  <si>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</t>
  </si>
  <si>
    <t>十五、商业服务业等支出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</si>
  <si>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</si>
  <si>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</si>
  <si>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</si>
  <si>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</si>
  <si>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</si>
  <si>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</si>
  <si>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</si>
  <si>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</si>
  <si>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</si>
  <si>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</t>
  </si>
  <si>
    <t xml:space="preserve">    服务业基础设施建设</t>
  </si>
  <si>
    <t xml:space="preserve">    其他商业服务业等支出</t>
  </si>
  <si>
    <t>十六、金融支出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</si>
  <si>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</si>
  <si>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</si>
  <si>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</si>
  <si>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</si>
  <si>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</si>
  <si>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</si>
  <si>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</si>
  <si>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</si>
  <si>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</si>
  <si>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</si>
  <si>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</si>
  <si>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</si>
  <si>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</si>
  <si>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</si>
  <si>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</si>
  <si>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</si>
  <si>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</si>
  <si>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</si>
  <si>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</si>
  <si>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</si>
  <si>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</si>
  <si>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</si>
  <si>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</t>
  </si>
  <si>
    <t xml:space="preserve">    其他金融支出</t>
  </si>
  <si>
    <t>十七、援助其他地区支出</t>
  </si>
  <si>
    <t>十八、自然资源海洋气象等支出</t>
  </si>
  <si>
    <t xml:space="preserve">  自然资源事务</t>
  </si>
  <si>
    <t xml:space="preserve">    自然资源规划及管理</t>
  </si>
  <si>
    <t xml:space="preserve">    土地资源调查</t>
  </si>
  <si>
    <t xml:space="preserve">    自然资源利用与保护</t>
  </si>
  <si>
    <t xml:space="preserve">    自然资源社会公益服务</t>
  </si>
  <si>
    <t xml:space="preserve">    自然资源行业业务管理</t>
  </si>
  <si>
    <t xml:space="preserve">    自然资源调查</t>
  </si>
  <si>
    <t xml:space="preserve">    国土整治</t>
  </si>
  <si>
    <t xml:space="preserve">    土地资源储备支出</t>
  </si>
  <si>
    <t xml:space="preserve">    地质矿产资源与环境调查</t>
  </si>
  <si>
    <t xml:space="preserve">    地质勘查与矿产资源管理</t>
  </si>
  <si>
    <t xml:space="preserve">    地质转产项目财政贴息</t>
  </si>
  <si>
    <t xml:space="preserve">    国外风险勘查</t>
  </si>
  <si>
    <t xml:space="preserve">    地质勘查基金（周转金）支出</t>
  </si>
  <si>
    <t xml:space="preserve">    其他自然资源事物支出</t>
  </si>
  <si>
    <t xml:space="preserve">  海洋管理事务</t>
  </si>
  <si>
    <t xml:space="preserve">  测绘事务</t>
  </si>
  <si>
    <t xml:space="preserve">    其他测绘事务支出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</si>
  <si>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</si>
  <si>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</si>
  <si>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</si>
  <si>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</si>
  <si>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</si>
  <si>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</si>
  <si>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</si>
  <si>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</si>
  <si>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</si>
  <si>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</si>
  <si>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</si>
  <si>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</si>
  <si>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</t>
  </si>
  <si>
    <t xml:space="preserve">    其他自然资源海洋气象等支出</t>
  </si>
  <si>
    <t>十九、住房保障支出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</si>
  <si>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</si>
  <si>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</si>
  <si>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</si>
  <si>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</si>
  <si>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</si>
  <si>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>n</t>
  </si>
  <si>
    <t xml:space="preserve">    农村危房改造</t>
  </si>
  <si>
    <t xml:space="preserve">    公共租赁住房</t>
  </si>
  <si>
    <t xml:space="preserve">    老旧小区改造</t>
  </si>
  <si>
    <t xml:space="preserve">    保障性租赁住房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</si>
  <si>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</si>
  <si>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</si>
  <si>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</si>
  <si>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</si>
  <si>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</si>
  <si>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</si>
  <si>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</si>
  <si>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</si>
  <si>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</si>
  <si>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二十、粮油物资储备支出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</si>
  <si>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</si>
  <si>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</si>
  <si>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</si>
  <si>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</si>
  <si>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</si>
  <si>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</si>
  <si>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</si>
  <si>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物资保管保养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</si>
  <si>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</si>
  <si>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</si>
  <si>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</si>
  <si>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</si>
  <si>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</si>
  <si>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</si>
  <si>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</si>
  <si>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</si>
  <si>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</si>
  <si>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</si>
  <si>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</si>
  <si>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</si>
  <si>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</si>
  <si>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</si>
  <si>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</si>
  <si>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</si>
  <si>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</si>
  <si>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</si>
  <si>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</si>
  <si>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</si>
  <si>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</si>
  <si>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储备粮（油）库建设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</si>
  <si>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</si>
  <si>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</si>
  <si>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</si>
  <si>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</si>
  <si>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</si>
  <si>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</si>
  <si>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</si>
  <si>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</si>
  <si>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</si>
  <si>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</si>
  <si>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</si>
  <si>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</si>
  <si>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</si>
  <si>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</si>
  <si>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二十一、灾害防治及应急管理支出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</si>
  <si>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</si>
  <si>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</si>
  <si>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</si>
  <si>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</si>
  <si>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安全生产基础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</si>
  <si>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</si>
  <si>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</si>
  <si>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</si>
  <si>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</si>
  <si>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</si>
  <si>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</si>
  <si>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</si>
  <si>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</si>
  <si>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</si>
  <si>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矿山安全</t>
  </si>
  <si>
    <t xml:space="preserve">    矿山安全监察事务</t>
  </si>
  <si>
    <t xml:space="preserve">    矿山应急救援事务</t>
  </si>
  <si>
    <t xml:space="preserve">    其他矿山安全支出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</si>
  <si>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</si>
  <si>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</si>
  <si>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</si>
  <si>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</si>
  <si>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</si>
  <si>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</si>
  <si>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</si>
  <si>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</si>
  <si>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</si>
  <si>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</si>
  <si>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</si>
  <si>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</si>
  <si>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</si>
  <si>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</si>
  <si>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</si>
  <si>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中央自然灾害生活补助</t>
  </si>
  <si>
    <t xml:space="preserve">    地方自然灾害生活补助</t>
  </si>
  <si>
    <t xml:space="preserve">    自然灾害救灾补助</t>
  </si>
  <si>
    <t xml:space="preserve">    自然灾害灾后重建补助</t>
  </si>
  <si>
    <t xml:space="preserve">    其他自然灾害救灾及恢复重建支出</t>
  </si>
  <si>
    <t xml:space="preserve">  其他灾害防治及应急管理支出</t>
  </si>
  <si>
    <t>二十二、预备费</t>
  </si>
  <si>
    <t xml:space="preserve">  预备费</t>
  </si>
  <si>
    <t>二十三、其他支出</t>
  </si>
  <si>
    <t xml:space="preserve">  年初预留</t>
  </si>
  <si>
    <t xml:space="preserve">    年初预留</t>
  </si>
  <si>
    <t xml:space="preserve">  其他支出</t>
  </si>
  <si>
    <t xml:space="preserve">    其他支出</t>
  </si>
  <si>
    <t>二十四、债务付息支出</t>
  </si>
  <si>
    <t xml:space="preserve">  地方政府一般债务付息支出</t>
  </si>
  <si>
    <t xml:space="preserve">    地方政府一般债券付息支出</t>
  </si>
  <si>
    <t xml:space="preserve">    地方政府向国际组织借款付息支出</t>
  </si>
  <si>
    <t xml:space="preserve">    地方政府其他一般债务付息支出</t>
  </si>
  <si>
    <t>二十五、债务发行费用支出</t>
  </si>
  <si>
    <t xml:space="preserve">  地方政府一般债务发行费用支出</t>
  </si>
  <si>
    <t xml:space="preserve">    地方政府一般债务发行费用支出</t>
  </si>
  <si>
    <t>本级支出总计</t>
  </si>
  <si>
    <t>上解上级支出</t>
  </si>
  <si>
    <t xml:space="preserve">        体制上解支出</t>
  </si>
  <si>
    <t xml:space="preserve">        专项上解支出</t>
  </si>
  <si>
    <t>债务还本支出</t>
  </si>
  <si>
    <t>安排预算稳定调节基金</t>
  </si>
  <si>
    <t>年终结余</t>
  </si>
  <si>
    <t>一般公共预算支出总计</t>
  </si>
  <si>
    <t>表三</t>
  </si>
  <si>
    <t>2023年广元市朝天区一般公共预算收支执行情况平衡表</t>
  </si>
  <si>
    <t>收入</t>
  </si>
  <si>
    <t>执行数</t>
  </si>
  <si>
    <t>支出</t>
  </si>
  <si>
    <t>一般公共预算收入</t>
  </si>
  <si>
    <t>一般公共预算支出</t>
  </si>
  <si>
    <t>上级补助收入</t>
  </si>
  <si>
    <t>补助下级支出</t>
  </si>
  <si>
    <t xml:space="preserve">  返还性收入</t>
  </si>
  <si>
    <t xml:space="preserve">  返还性支出</t>
  </si>
  <si>
    <t xml:space="preserve">    所得税基数返还收入</t>
  </si>
  <si>
    <t xml:space="preserve">    所得税基数返还支出</t>
  </si>
  <si>
    <t xml:space="preserve">    成品油税费改革税收返还收入</t>
  </si>
  <si>
    <t xml:space="preserve">    成品油税费改革税收返还支出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</si>
  <si>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</si>
  <si>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</si>
  <si>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</si>
  <si>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</si>
  <si>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</si>
  <si>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</si>
  <si>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其他返还性收入</t>
  </si>
  <si>
    <t xml:space="preserve">    其他返还性支出</t>
  </si>
  <si>
    <t xml:space="preserve">  一般性转移支付收入</t>
  </si>
  <si>
    <t xml:space="preserve">  一般性转移支付支出</t>
  </si>
  <si>
    <t xml:space="preserve">    原体制补助收入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</si>
  <si>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</si>
  <si>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</si>
  <si>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</si>
  <si>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增值税留抵退税转移支付</t>
  </si>
  <si>
    <t xml:space="preserve">    县级基本财力保障机制奖补资金支出</t>
  </si>
  <si>
    <t xml:space="preserve">    其他退税减税留抵退税转移支付</t>
  </si>
  <si>
    <t xml:space="preserve">    结算补助支出</t>
  </si>
  <si>
    <t xml:space="preserve">    补充县区财力转移支付</t>
  </si>
  <si>
    <t xml:space="preserve">    资源枯竭型城市转移支付补助支出</t>
  </si>
  <si>
    <t xml:space="preserve">    县级基本财力保障机制奖补资金收入</t>
  </si>
  <si>
    <t xml:space="preserve">    企业事业单位划转补助支出</t>
  </si>
  <si>
    <t xml:space="preserve">    结算补助收入</t>
  </si>
  <si>
    <t xml:space="preserve">    产粮(油)大县奖励资金支出</t>
  </si>
  <si>
    <t xml:space="preserve">    资源枯竭型城市转移支付补助收入</t>
  </si>
  <si>
    <t xml:space="preserve">    重点生态功能区转移支付支出</t>
  </si>
  <si>
    <t xml:space="preserve">    企业事业单位划转补助收入</t>
  </si>
  <si>
    <t xml:space="preserve">    固定数额补助支出</t>
  </si>
  <si>
    <t xml:space="preserve">    产粮(油)大县奖励资金收入</t>
  </si>
  <si>
    <t xml:space="preserve">    革命老区转移支付支出</t>
  </si>
  <si>
    <t xml:space="preserve">    重点生态功能区转移支付收入</t>
  </si>
  <si>
    <t xml:space="preserve">    民族地区转移支付支出</t>
  </si>
  <si>
    <t xml:space="preserve">    固定数额补助收入</t>
  </si>
  <si>
    <t xml:space="preserve">    边境地区转移支付支出</t>
  </si>
  <si>
    <t xml:space="preserve">    革命老区转移支付收入</t>
  </si>
  <si>
    <t xml:space="preserve">    贫困地区转移支付支出</t>
  </si>
  <si>
    <t xml:space="preserve">    民族地区转移支付收入</t>
  </si>
  <si>
    <t xml:space="preserve">    一般公共服务共同财政事权转移支付支出  </t>
  </si>
  <si>
    <t xml:space="preserve">    边境地区转移支付收入</t>
  </si>
  <si>
    <t xml:space="preserve">    外交共同财政事权转移支付支出 </t>
  </si>
  <si>
    <t xml:space="preserve">    巩固脱贫攻坚成果衔接乡村振兴转移支付</t>
  </si>
  <si>
    <t xml:space="preserve">    国防共同财政事权转移支付支出 </t>
  </si>
  <si>
    <t xml:space="preserve">    一般公共服务共同财政事权转移支付收入  </t>
  </si>
  <si>
    <t xml:space="preserve">    公共安全共同财政事权转移支付支出 </t>
  </si>
  <si>
    <t xml:space="preserve">    外交共同财政事权转移支付收入  </t>
  </si>
  <si>
    <t xml:space="preserve">    教育共同财政事权转移支付支出 </t>
  </si>
  <si>
    <t xml:space="preserve">    国防共同财政事权转移支付收入  </t>
  </si>
  <si>
    <t xml:space="preserve">    科学技术共同财政事权转移支付支出  </t>
  </si>
  <si>
    <t xml:space="preserve">    公共安全共同财政事权转移支付收入  </t>
  </si>
  <si>
    <t xml:space="preserve">    文化旅游体育与传媒共同财政事权转移支付支出  </t>
  </si>
  <si>
    <t xml:space="preserve">    教育共同财政事权转移支付收入  </t>
  </si>
  <si>
    <t xml:space="preserve">    社会保障和就业共同财政事权转移支付支出 </t>
  </si>
  <si>
    <t xml:space="preserve">    科学技术共同财政事权转移支付收入  </t>
  </si>
  <si>
    <t xml:space="preserve">    医疗卫生共同财政事权转移支付支出  </t>
  </si>
  <si>
    <t xml:space="preserve">    文化旅游体育与传媒共同财政事权转移支付收入  </t>
  </si>
  <si>
    <t xml:space="preserve">    节能环保共同财政事权转移支付支出</t>
  </si>
  <si>
    <t xml:space="preserve">    社会保障和就业共同财政事权转移支付收入  </t>
  </si>
  <si>
    <t xml:space="preserve">    城乡社区共同财政事权转移支付支出</t>
  </si>
  <si>
    <t xml:space="preserve">    医疗卫生共同财政事权转移支付收入  </t>
  </si>
  <si>
    <t xml:space="preserve">    农林水共同财政事权转移支付支出</t>
  </si>
  <si>
    <t xml:space="preserve">    节能环保共同财政事权转移支付收入  </t>
  </si>
  <si>
    <t xml:space="preserve">    交通运输共同财政事权转移支付支出 </t>
  </si>
  <si>
    <t xml:space="preserve">    城乡社区共同财政事权转移支付收入  </t>
  </si>
  <si>
    <t xml:space="preserve">    资源勘探信息等共同财政事权转移支付支出 </t>
  </si>
  <si>
    <t xml:space="preserve">    农林水共同财政事权转移支付收入  </t>
  </si>
  <si>
    <t xml:space="preserve">    商业服务业等共同财政事权转移支付支出</t>
  </si>
  <si>
    <t xml:space="preserve">    交通运输共同财政事权转移支付收入  </t>
  </si>
  <si>
    <t xml:space="preserve">    金融共同财政事权转移支付支出 </t>
  </si>
  <si>
    <t xml:space="preserve">    资源勘探信息等共同财政事权转移支付收入  </t>
  </si>
  <si>
    <t xml:space="preserve">    自然资源海洋气象等共同财政事权转移支付支出  </t>
  </si>
  <si>
    <t xml:space="preserve">    商业服务业等共同财政事权转移支付收入  </t>
  </si>
  <si>
    <t xml:space="preserve">    住房保障共同财政事权转移支付支出</t>
  </si>
  <si>
    <t xml:space="preserve">    金融共同财政事权转移支付收入  </t>
  </si>
  <si>
    <t xml:space="preserve">    粮油物资储备共同财政事权转移支付支出</t>
  </si>
  <si>
    <t xml:space="preserve">    自然资源海洋气象等共同财政事权转移支付收入  </t>
  </si>
  <si>
    <t xml:space="preserve">    灾害防治及应急管理共同财政事权转移支付支出  </t>
  </si>
  <si>
    <t xml:space="preserve">    住房保障共同财政事权转移支付收入  </t>
  </si>
  <si>
    <t xml:space="preserve">    其他共同财政事权转移支付支出 </t>
  </si>
  <si>
    <t xml:space="preserve">    粮油物资储备共同财政事权转移支付收入  </t>
  </si>
  <si>
    <t xml:space="preserve">    其他一般性转移支付支出</t>
  </si>
  <si>
    <t xml:space="preserve">    灾害防治及应急管理共同财政事权转移支付收入  </t>
  </si>
  <si>
    <t xml:space="preserve">    其他共同财政事权转移支付收入  </t>
  </si>
  <si>
    <t xml:space="preserve">    其他一般性转移支付收入</t>
  </si>
  <si>
    <t xml:space="preserve">  专项转移支付收入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</si>
  <si>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</si>
  <si>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</si>
  <si>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</si>
  <si>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</si>
  <si>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</si>
  <si>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</si>
  <si>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</si>
  <si>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</si>
  <si>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</si>
  <si>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</si>
  <si>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</si>
  <si>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</si>
  <si>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</si>
  <si>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</si>
  <si>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资源勘探工业信息等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</si>
  <si>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</si>
  <si>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</si>
  <si>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</si>
  <si>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</si>
  <si>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</si>
  <si>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</si>
  <si>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</si>
  <si>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>下级上解收入</t>
  </si>
  <si>
    <t xml:space="preserve">  体制上解收入</t>
  </si>
  <si>
    <t xml:space="preserve">  体制上解支出</t>
  </si>
  <si>
    <t xml:space="preserve">  专项上解收入</t>
  </si>
  <si>
    <t xml:space="preserve">  专项上解支出</t>
  </si>
  <si>
    <t>待偿债置换一般债券上年结余</t>
  </si>
  <si>
    <t>上年结余</t>
  </si>
  <si>
    <t xml:space="preserve">调入资金   </t>
  </si>
  <si>
    <t>调出资金</t>
  </si>
  <si>
    <t xml:space="preserve">  从政府性基金预算调入</t>
  </si>
  <si>
    <t xml:space="preserve">  从抗疫特别国债调入</t>
  </si>
  <si>
    <t xml:space="preserve">  从国有资本经营预算调入</t>
  </si>
  <si>
    <t xml:space="preserve">  从其他资金调入</t>
  </si>
  <si>
    <t>债务收入</t>
  </si>
  <si>
    <t xml:space="preserve">  地方政府债务收入</t>
  </si>
  <si>
    <t xml:space="preserve">  地方政府一般债务还本支出</t>
  </si>
  <si>
    <t xml:space="preserve">    一般债务收入</t>
  </si>
  <si>
    <t xml:space="preserve">    地方政府一般债券还本支出</t>
  </si>
  <si>
    <t xml:space="preserve">      地方政府一般债券收入</t>
  </si>
  <si>
    <t xml:space="preserve">    地方政府向外国政府借款还本支出</t>
  </si>
  <si>
    <t xml:space="preserve">      地方政府向外国政府借款收入</t>
  </si>
  <si>
    <t xml:space="preserve">    地方政府向国际组织借款还本支出</t>
  </si>
  <si>
    <t xml:space="preserve">      地方政府向国际组织借款收入</t>
  </si>
  <si>
    <t xml:space="preserve">    地方政府其他一般债务还本支出</t>
  </si>
  <si>
    <t xml:space="preserve">      地方政府其他一般债务收入</t>
  </si>
  <si>
    <t>债务转贷收入</t>
  </si>
  <si>
    <t>债务转贷支出</t>
  </si>
  <si>
    <t xml:space="preserve">  地方政府一般债务转贷收入</t>
  </si>
  <si>
    <t xml:space="preserve">  地方政府一般债券转贷支出</t>
  </si>
  <si>
    <t xml:space="preserve">    地方政府一般债券转贷收入</t>
  </si>
  <si>
    <t xml:space="preserve">  地方政府向外国政府借款转贷支出</t>
  </si>
  <si>
    <t xml:space="preserve">    地方政府向外国政府借款转贷收入</t>
  </si>
  <si>
    <t xml:space="preserve">  地方政府向国际组织借款转贷支出</t>
  </si>
  <si>
    <t xml:space="preserve">    地方政府向国际组织借款转贷收入</t>
  </si>
  <si>
    <t xml:space="preserve">  地方政府其他一般债务转贷支出</t>
  </si>
  <si>
    <t xml:space="preserve">    地方政府其他一般债务转贷收入</t>
  </si>
  <si>
    <t>国债转贷收入</t>
  </si>
  <si>
    <t>补充预算周转金</t>
  </si>
  <si>
    <t>国债转贷资金上年结余</t>
  </si>
  <si>
    <t>拨付国债转贷资金数</t>
  </si>
  <si>
    <t>国债转贷转补助数</t>
  </si>
  <si>
    <t>国债转贷资金结余</t>
  </si>
  <si>
    <t>动用预算稳定调节基金</t>
  </si>
  <si>
    <t>接受其他地区援助收入</t>
  </si>
  <si>
    <t>援助其他地区支出</t>
  </si>
  <si>
    <t xml:space="preserve">  接受其他省(自治区、直辖市、计划单列市)援助收入</t>
  </si>
  <si>
    <t xml:space="preserve">  援助其他省(自治区、直辖市、计划单列市)支出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</si>
  <si>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</si>
  <si>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</si>
  <si>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</si>
  <si>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</si>
  <si>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省补助计划单列市收入</t>
  </si>
  <si>
    <t>计划单列市上解省支出</t>
  </si>
  <si>
    <t>计划单列市上解省收入</t>
  </si>
  <si>
    <t>省补助计划单列市支出</t>
  </si>
  <si>
    <t>待偿债置换一般债券结余</t>
  </si>
  <si>
    <t>减:结转下年的支出</t>
  </si>
  <si>
    <t>净结余</t>
  </si>
  <si>
    <t>收  入  总  计</t>
  </si>
  <si>
    <t>支  出  总  计</t>
  </si>
  <si>
    <t>表四</t>
  </si>
  <si>
    <t>2024年广元市朝天区地方一般公共预算收入预算（草案）表</t>
  </si>
  <si>
    <t>预算数</t>
  </si>
  <si>
    <t>一、增 值 税</t>
  </si>
  <si>
    <t>二、企业所得税</t>
  </si>
  <si>
    <t>三、企业所得税退税</t>
  </si>
  <si>
    <t>四、个人所得税</t>
  </si>
  <si>
    <t>五、资源税</t>
  </si>
  <si>
    <t>六、城市维护建设税</t>
  </si>
  <si>
    <t>七、房产税</t>
  </si>
  <si>
    <t>八、印花税</t>
  </si>
  <si>
    <t>九、城镇土地使用税</t>
  </si>
  <si>
    <t>十、土地增值税</t>
  </si>
  <si>
    <t>十一、车船税</t>
  </si>
  <si>
    <t>十二、耕地占用税</t>
  </si>
  <si>
    <t>十三、契税</t>
  </si>
  <si>
    <t>十四、烟叶税</t>
  </si>
  <si>
    <t>十五、环境保护税</t>
  </si>
  <si>
    <t>十六、其他税收收入</t>
  </si>
  <si>
    <t>十七、专项收入</t>
  </si>
  <si>
    <t>十八、行政事业性收费收入</t>
  </si>
  <si>
    <t>十九、罚没收入</t>
  </si>
  <si>
    <t>二十、国有资本经营收入</t>
  </si>
  <si>
    <t>二十一、国有资源(资产)有偿使用收入</t>
  </si>
  <si>
    <t>二十二、捐赠收入</t>
  </si>
  <si>
    <t>二十三、其他收入</t>
  </si>
  <si>
    <t>收入合计</t>
  </si>
  <si>
    <t>表五</t>
  </si>
  <si>
    <t>2024年广元市朝天区一般公共预算支出预算（草案）表</t>
  </si>
  <si>
    <t>支出预算数</t>
  </si>
  <si>
    <t>备注</t>
  </si>
  <si>
    <t>支出来源</t>
  </si>
  <si>
    <t>小计</t>
  </si>
  <si>
    <t>本级当年自有财力</t>
  </si>
  <si>
    <t>上年结转收入</t>
  </si>
  <si>
    <t>提前通知一般性转移支付补助</t>
  </si>
  <si>
    <t>提前通知专项转移支付补助</t>
  </si>
  <si>
    <t xml:space="preserve">  信访事务</t>
  </si>
  <si>
    <t xml:space="preserve">    信访业务</t>
  </si>
  <si>
    <t xml:space="preserve">    重大科学工程</t>
  </si>
  <si>
    <t xml:space="preserve">    劳动人事争议调解仲裁</t>
  </si>
  <si>
    <t xml:space="preserve">    处理医疗欠费</t>
  </si>
  <si>
    <t xml:space="preserve">    重大公共卫生服务</t>
  </si>
  <si>
    <t xml:space="preserve">    生物及物种资源保护</t>
  </si>
  <si>
    <t xml:space="preserve">  退耕还林</t>
  </si>
  <si>
    <t xml:space="preserve">    其他退耕还林支出</t>
  </si>
  <si>
    <t xml:space="preserve">    农业组织化与产业化经营</t>
  </si>
  <si>
    <t xml:space="preserve">    乡村道路建设</t>
  </si>
  <si>
    <t xml:space="preserve">    耕地建设与利用</t>
  </si>
  <si>
    <t xml:space="preserve">    森林资源培育</t>
  </si>
  <si>
    <t xml:space="preserve">    扶贫贷款奖补和贴息</t>
  </si>
  <si>
    <t xml:space="preserve">    对村级一事一议的补助</t>
  </si>
  <si>
    <t xml:space="preserve">    创业担保贷款贴息及奖补</t>
  </si>
  <si>
    <t xml:space="preserve">    棉花目标价格补贴</t>
  </si>
  <si>
    <t xml:space="preserve">    工程建设及运行维护</t>
  </si>
  <si>
    <t xml:space="preserve">    土地资源利用与保护</t>
  </si>
  <si>
    <t xml:space="preserve">    自然资源调查与确权登记</t>
  </si>
  <si>
    <t xml:space="preserve">    地质矿产资源利用与保护</t>
  </si>
  <si>
    <t xml:space="preserve">    设施建设</t>
  </si>
  <si>
    <t xml:space="preserve">    其他自然灾害生活救助支出</t>
  </si>
  <si>
    <t>本级支出合计</t>
  </si>
  <si>
    <t>表六</t>
  </si>
  <si>
    <t>2024年广元市朝天区一般公共预算基本支出预算（草案）表</t>
  </si>
  <si>
    <t>项    目</t>
  </si>
  <si>
    <t>金额</t>
  </si>
  <si>
    <t>一、机关工资福利支出</t>
  </si>
  <si>
    <t>  工资奖金津补贴</t>
  </si>
  <si>
    <t>  社会保障缴费</t>
  </si>
  <si>
    <t>  住房公积金</t>
  </si>
  <si>
    <t>  其他工资福利支出</t>
  </si>
  <si>
    <t>二、机关商品和服务支出</t>
  </si>
  <si>
    <t>  办公经费</t>
  </si>
  <si>
    <t>  会议费</t>
  </si>
  <si>
    <t>  培训费</t>
  </si>
  <si>
    <t>  专用材料购置费</t>
  </si>
  <si>
    <t>  委托业务费</t>
  </si>
  <si>
    <t>  公务接待费</t>
  </si>
  <si>
    <t>  因公出国（境）费用</t>
  </si>
  <si>
    <t>  公务用车运行维护费</t>
  </si>
  <si>
    <t>  维修（护）费</t>
  </si>
  <si>
    <t>  其他商品和服务支出</t>
  </si>
  <si>
    <t>三、对个人和家庭的补助</t>
  </si>
  <si>
    <t>  社会福利和救助</t>
  </si>
  <si>
    <t>  助学金</t>
  </si>
  <si>
    <t>  离退休费</t>
  </si>
  <si>
    <t xml:space="preserve">    其他对个人和家庭的补助</t>
  </si>
  <si>
    <t>四、其他支出</t>
  </si>
  <si>
    <t>  其他支出</t>
  </si>
  <si>
    <t>支出合计</t>
  </si>
  <si>
    <t>表七</t>
  </si>
  <si>
    <t>2024年广元市朝天区一般公共预算收支预算平衡（草案）表</t>
  </si>
  <si>
    <t>一般公共预算支出合计</t>
  </si>
  <si>
    <t xml:space="preserve">上级补助收入         </t>
  </si>
  <si>
    <t>转移性支出</t>
  </si>
  <si>
    <t xml:space="preserve">    增值税和消费税税收返还收入</t>
  </si>
  <si>
    <t xml:space="preserve">    增值税和消费税税收返还支出</t>
  </si>
  <si>
    <t xml:space="preserve">    成品油价格和税费改革税收返还收入</t>
  </si>
  <si>
    <t xml:space="preserve">    成品油价格和税费改革税收返还支出</t>
  </si>
  <si>
    <t xml:space="preserve">    其他税收返还收入</t>
  </si>
  <si>
    <t xml:space="preserve">    其他税收返还支出</t>
  </si>
  <si>
    <t xml:space="preserve">    增值税收入划分改革返还补助</t>
  </si>
  <si>
    <t xml:space="preserve">    体制补助收入</t>
  </si>
  <si>
    <t xml:space="preserve">    化解债务补助支出</t>
  </si>
  <si>
    <t xml:space="preserve">    成品油价格和税费改革转移支付补助支出</t>
  </si>
  <si>
    <t xml:space="preserve">    基层公检法司转移支付支出</t>
  </si>
  <si>
    <t xml:space="preserve">    义务教育等转移支付支出</t>
  </si>
  <si>
    <t xml:space="preserve">    基本养老金转移支付支出</t>
  </si>
  <si>
    <t xml:space="preserve">    城乡居民医疗保险转移支付支出</t>
  </si>
  <si>
    <t xml:space="preserve">    贫困地区转移支付收入</t>
  </si>
  <si>
    <t xml:space="preserve">    农村综合改革转移支付支出</t>
  </si>
  <si>
    <t xml:space="preserve">    其他退税减税降费转移支付收入</t>
  </si>
  <si>
    <t xml:space="preserve">    增值税留抵退税转移支付收入</t>
  </si>
  <si>
    <t xml:space="preserve">    文化体育与传媒</t>
  </si>
  <si>
    <t xml:space="preserve">    医疗卫生</t>
  </si>
  <si>
    <t xml:space="preserve">    资源勘探电力信息等</t>
  </si>
  <si>
    <t xml:space="preserve">    国土海洋气象等</t>
  </si>
  <si>
    <t xml:space="preserve">  地方政府债券收入</t>
  </si>
  <si>
    <t>上年结余收入</t>
  </si>
  <si>
    <t xml:space="preserve">    地方政府一般债券还本</t>
  </si>
  <si>
    <t xml:space="preserve">    地方政府其他一般债务还本</t>
  </si>
  <si>
    <t>增设预算周转金</t>
  </si>
  <si>
    <t>地方政府一般债券收入</t>
  </si>
  <si>
    <t>地方政府一般债券转贷收入</t>
  </si>
  <si>
    <t>结转下年支出</t>
  </si>
  <si>
    <t>收入总计</t>
  </si>
  <si>
    <t>支出总计</t>
  </si>
  <si>
    <t>表八</t>
  </si>
  <si>
    <t>2023年朝天区地方政府一般债务余额情况表</t>
  </si>
  <si>
    <t>项        目</t>
  </si>
  <si>
    <t>金    额</t>
  </si>
  <si>
    <t>一、2022年末地方政府债务余额</t>
  </si>
  <si>
    <t>二、2023年地方政府债务举借额</t>
  </si>
  <si>
    <t>三、2023年地方政府债务偿还减少额</t>
  </si>
  <si>
    <t>四、2023年末地方政府债务余额</t>
  </si>
  <si>
    <t>注：本表反映举借额和偿还额均包含置换债券。</t>
  </si>
  <si>
    <t>表九</t>
  </si>
  <si>
    <t>2023年朝天区地方政府一般债务限额情况表</t>
  </si>
  <si>
    <t>地区</t>
  </si>
  <si>
    <t>2023年限额</t>
  </si>
  <si>
    <t>朝天区</t>
  </si>
  <si>
    <t>表十</t>
  </si>
  <si>
    <t>2024年广元市朝天区重大政府投资计划和重大投资项目情况表</t>
  </si>
  <si>
    <t>序号</t>
  </si>
  <si>
    <t>项目名称</t>
  </si>
  <si>
    <t>建设   性质</t>
  </si>
  <si>
    <t>建设工期</t>
  </si>
  <si>
    <t>总投资</t>
  </si>
  <si>
    <t>已安排    投资</t>
  </si>
  <si>
    <t>建设内容</t>
  </si>
  <si>
    <t>建设总规模</t>
  </si>
  <si>
    <t>2024年建设内容</t>
  </si>
  <si>
    <t>朝天区2024年高标准农田建设项目</t>
  </si>
  <si>
    <t>新增</t>
  </si>
  <si>
    <t>2024.5.6-2024.12.19</t>
  </si>
  <si>
    <t>改造提升高标椎农田1万亩。</t>
  </si>
  <si>
    <t>四川省广元市朝天区中子镇转斗河山洪沟治理项目</t>
  </si>
  <si>
    <t>2024.5.1-2024.12.30</t>
  </si>
  <si>
    <t>综合治理河长3.5km，其中新建堤防1834.35m，加固河岸909.83m，疏浚河道600m。影响范围涉及乡镇1个，行政村3个，保护人口2500人，山洪灾害风险程度高。</t>
  </si>
  <si>
    <t>综合治理河长3.5km，其中新建堤防1834.35m，加固河岸909.83m，疏浚河道600m。</t>
  </si>
  <si>
    <t>四川省广元市朝天区源溪水库工程</t>
  </si>
  <si>
    <t>2024.3.20-2026.5.20</t>
  </si>
  <si>
    <t>新建小型水库一座，总库容202万m3，由枢纽工程和灌区工程组成，其中枢纽工程由主坝、副坝、溢洪道、取水（放空）隧洞等建筑物组成，灌区工程由干管、支管等组成。水库工程的开发任务是防洪、农业灌溉、乡村供水等综合利用，水库防洪库容30万m3，设计灌溉面积6100亩，其中新增灌面5400亩，改善灌面700亩。</t>
  </si>
  <si>
    <t>完成导流洞开挖，枢纽工程主体施工。</t>
  </si>
  <si>
    <t>广元市朝天区井沟里水库工程</t>
  </si>
  <si>
    <t>2024.3.30-2026.11.30</t>
  </si>
  <si>
    <t>新建小型水库一座，总库容69.09万m3，由枢纽工程和灌区工程组成，其中枢纽工程由拦河坝、溢洪道及导流放空隧洞组成，灌区工程由管道、分水阀井、排泥阀井及配套水工构筑物组成。水库工程的开发任务是防洪、农业灌溉、乡村供水等综合利用，水库防洪库容10万m3，设计灌溉面积0.45万亩，其中新增灌面0.25万亩，改善灌面0.20万亩。</t>
  </si>
  <si>
    <t>完成导流洞开挖、枢纽工程主体施工。</t>
  </si>
  <si>
    <t>朝天区2024年小型灌区建设项目</t>
  </si>
  <si>
    <t>2024.4.15-2025.5.30</t>
  </si>
  <si>
    <t>6个小型灌区建设，新建渠道50公里，配套渠系建筑物。新增灌面0.2万亩，可改善灌溉面积0.45万亩、恢复灌溉面积0.33万亩，总灌溉面积达0.98万亩。</t>
  </si>
  <si>
    <t>6个小型灌区建设，新建渠道30公里，配套渠系建筑物。</t>
  </si>
  <si>
    <t>朝天区城区排水防涝设施建设项目</t>
  </si>
  <si>
    <t>2023.11.27-2024.12.27</t>
  </si>
  <si>
    <t>改建朝天中心城区排水管渠管网13.5公里（管网：DN600-2000、埋深约2m；通道：1.0m--1.8m宽、1.1m--2m深）；新建朝天城区羊木片排水管渠管网11公里（管网：DN400-2000、埋深约2m；通道：1.0m--1.5m宽、1.2m--1.6m深）；改建中子片排水管渠管网13公里（管网：DN600-2000、埋深约2m；通道：1.0m--1.5m宽、1.1m--1.5m深）；同时配套排涝除险等排水防涝设施、设备。</t>
  </si>
  <si>
    <t>完成朝天中心城区及中子片排水管渠管网及配套排水防涝设施、设备。</t>
  </si>
  <si>
    <t>朝天区未专门设立重大投资计划预算。</t>
  </si>
  <si>
    <t>表十一</t>
  </si>
  <si>
    <t>2023年广元市朝天区政府性基金预算收入执行情况表</t>
  </si>
  <si>
    <r>
      <t>预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算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科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目</t>
    </r>
  </si>
  <si>
    <t>实际
执行数</t>
  </si>
  <si>
    <t>累计占
预算%</t>
  </si>
  <si>
    <t>上年
决算数</t>
  </si>
  <si>
    <r>
      <t>说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明</t>
    </r>
  </si>
  <si>
    <t>一、农网还贷资金收入</t>
  </si>
  <si>
    <t>二、海南省高等级公路车辆通行附加费收入</t>
  </si>
  <si>
    <t>三、港口建设费收入</t>
  </si>
  <si>
    <t>四、散装水泥专项资金收入</t>
  </si>
  <si>
    <t>五、新型墙体材料专项基金收入</t>
  </si>
  <si>
    <t>六、新菜地开发建设基金收入</t>
  </si>
  <si>
    <t>七、新增建设用地土地有偿使用费收入</t>
  </si>
  <si>
    <t>八、南水北调工程建设基金收入</t>
  </si>
  <si>
    <t>九、城市公用事业附加收入</t>
  </si>
  <si>
    <t>十、国有土地收益基金收入</t>
  </si>
  <si>
    <t>十一、农业土地开发资金收入</t>
  </si>
  <si>
    <t>十二、国有土地使用权出让收入</t>
  </si>
  <si>
    <t>十三、大中型水库库区基金收入</t>
  </si>
  <si>
    <t>十四、彩票公益金收入</t>
  </si>
  <si>
    <t>十五、城市基础设施配套费收入</t>
  </si>
  <si>
    <t>十六、小型水库移民扶助基金收入</t>
  </si>
  <si>
    <t>十七、国家重大水利工程建设基金收入</t>
  </si>
  <si>
    <t>十八、车辆通行费</t>
  </si>
  <si>
    <t>十九、污水处理费收入</t>
  </si>
  <si>
    <t>二十、彩票发行机构和彩票销售机构的业务费用</t>
  </si>
  <si>
    <t>二十一、其他政府性基金专项债务对应项目专项收入</t>
  </si>
  <si>
    <t>转移性收入</t>
  </si>
  <si>
    <t xml:space="preserve">    政府性基金转移收入</t>
  </si>
  <si>
    <t xml:space="preserve">    　政府性基金转移支付收入</t>
  </si>
  <si>
    <t xml:space="preserve">      抗疫特别国债转移支付收入</t>
  </si>
  <si>
    <t xml:space="preserve">    上年结余收入</t>
  </si>
  <si>
    <t xml:space="preserve">    调入资金</t>
  </si>
  <si>
    <t xml:space="preserve">    其中：地方政府性基金调入专项收入</t>
  </si>
  <si>
    <t xml:space="preserve">    地方政府专项债务收入</t>
  </si>
  <si>
    <t xml:space="preserve">    地方政府专项债券转贷收入</t>
  </si>
  <si>
    <t>表十二</t>
  </si>
  <si>
    <t>2023年广元市朝天区政府性基金预算支出执行情况表</t>
  </si>
  <si>
    <t>预算科目</t>
  </si>
  <si>
    <t>一、科学技术支出</t>
  </si>
  <si>
    <t>二、文化体育与传媒支出</t>
  </si>
  <si>
    <t xml:space="preserve">    旅游发展基金支出</t>
  </si>
  <si>
    <t xml:space="preserve">      其他旅游发展基金支出</t>
  </si>
  <si>
    <t>三、农林水支出</t>
  </si>
  <si>
    <t xml:space="preserve">   大中型水库库区基金安排的支出</t>
  </si>
  <si>
    <t xml:space="preserve">      基础设施建设和经济发展</t>
  </si>
  <si>
    <t xml:space="preserve">      其他大中型水库库区基金支出</t>
  </si>
  <si>
    <t xml:space="preserve">     大中型水库移民后期扶持基金支出</t>
  </si>
  <si>
    <t xml:space="preserve">       移民补助</t>
  </si>
  <si>
    <t xml:space="preserve">       基础设施建设和经济发展</t>
  </si>
  <si>
    <t xml:space="preserve">       其他大中型水库移民后期扶持基金支出</t>
  </si>
  <si>
    <t>四、节能环保支出</t>
  </si>
  <si>
    <t>五、城乡社区支出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</si>
  <si>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</si>
  <si>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</si>
  <si>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</si>
  <si>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农村基础设施建设支出</t>
  </si>
  <si>
    <t xml:space="preserve">      城市建设支出</t>
  </si>
  <si>
    <t xml:space="preserve">      补助被征地农民支出</t>
  </si>
  <si>
    <t xml:space="preserve">      棚户区改造支出</t>
  </si>
  <si>
    <t xml:space="preserve">      公共租赁住房支出</t>
  </si>
  <si>
    <t xml:space="preserve">      农业生产发展支出</t>
  </si>
  <si>
    <t xml:space="preserve">      农村社会事业支出</t>
  </si>
  <si>
    <t xml:space="preserve">      农业农村生态环境支出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</si>
  <si>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</si>
  <si>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</si>
  <si>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</si>
  <si>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</si>
  <si>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城市防洪</t>
  </si>
  <si>
    <t xml:space="preserve">      其他城市公用事业附加安排的支出</t>
  </si>
  <si>
    <t xml:space="preserve">    国有土地收益基金安排的支出</t>
  </si>
  <si>
    <t>　    征地和拆迁补偿支出</t>
  </si>
  <si>
    <t>　    土地开发支出</t>
  </si>
  <si>
    <t>　    其他国有土地收益基金支出</t>
  </si>
  <si>
    <t xml:space="preserve">    农业土地开发资金安排的支出</t>
  </si>
  <si>
    <t xml:space="preserve">    城市基础设施配套费安排的支出</t>
  </si>
  <si>
    <t xml:space="preserve">      公有房屋</t>
  </si>
  <si>
    <t xml:space="preserve">      其他城市基础设施配套费安排的支出</t>
  </si>
  <si>
    <t xml:space="preserve">   污水处理费安排的支出</t>
  </si>
  <si>
    <t xml:space="preserve">      污水处理设施建设和运营</t>
  </si>
  <si>
    <t xml:space="preserve">      代征手续费</t>
  </si>
  <si>
    <t xml:space="preserve">      其他污水处理费安排的支出</t>
  </si>
  <si>
    <t>六、交通运输支出</t>
  </si>
  <si>
    <t>七、资源勘探信息等支出</t>
  </si>
  <si>
    <t>八、商业服务业等支出</t>
  </si>
  <si>
    <t>九、其他支出</t>
  </si>
  <si>
    <t xml:space="preserve">    其他政府性基金及对应专项债务收入安排的支出</t>
  </si>
  <si>
    <t xml:space="preserve">      其他政府性基金安排的支出</t>
  </si>
  <si>
    <t xml:space="preserve">      其他地方自行试点项目收益专项债券收入安排的支出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</si>
  <si>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</si>
  <si>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</si>
  <si>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</si>
  <si>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</si>
  <si>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</si>
  <si>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</si>
  <si>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</si>
  <si>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</si>
  <si>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</si>
  <si>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</si>
  <si>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</si>
  <si>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十、债务还本支出</t>
  </si>
  <si>
    <t xml:space="preserve">    地方政府专项债务还本支出 </t>
  </si>
  <si>
    <t xml:space="preserve">      国有土地使用权出让金债务还本支出</t>
  </si>
  <si>
    <t>十一、债务付息支出</t>
  </si>
  <si>
    <t xml:space="preserve">    地方政府专项债务付息支出 </t>
  </si>
  <si>
    <t xml:space="preserve">      国有土地使用权出让金债务付息支出</t>
  </si>
  <si>
    <t xml:space="preserve">      棚户区改造专项债券付息支出</t>
  </si>
  <si>
    <t xml:space="preserve">      其他地方自行试点项目收益专项债券付息支出</t>
  </si>
  <si>
    <t>十二、债务发行费用支出</t>
  </si>
  <si>
    <t xml:space="preserve">    地方政府专项债务发行费用支出</t>
  </si>
  <si>
    <t xml:space="preserve">      国有土地使用权出让金债务发行费用支出</t>
  </si>
  <si>
    <t xml:space="preserve"> </t>
  </si>
  <si>
    <t xml:space="preserve">      其他地方自行试点项目收益专项债券发行费用支出</t>
  </si>
  <si>
    <t>政府性基金预算调出资金</t>
  </si>
  <si>
    <t>表十三</t>
  </si>
  <si>
    <t>2023年广元市朝天区政府性基金预算收支执行情况平衡表</t>
  </si>
  <si>
    <t>收 入</t>
  </si>
  <si>
    <t>支 出</t>
  </si>
  <si>
    <t>政府性基金预算收入</t>
  </si>
  <si>
    <t>政府性基金预算支出</t>
  </si>
  <si>
    <t>政府性基金预算上级补助收入</t>
  </si>
  <si>
    <t>政府性基金预算补助下级支出</t>
  </si>
  <si>
    <t>政府性基金预算下级上解收入</t>
  </si>
  <si>
    <t>政府性基金预算上解上级支出</t>
  </si>
  <si>
    <t>待偿债置换专项债券上年结余</t>
  </si>
  <si>
    <t>政府性基金预算上年结余</t>
  </si>
  <si>
    <t>政府性基金预算调入资金</t>
  </si>
  <si>
    <t xml:space="preserve">  一般公共预算调入</t>
  </si>
  <si>
    <t xml:space="preserve">  其他调入资金</t>
  </si>
  <si>
    <t xml:space="preserve">  地方政府专项债务还本支出</t>
  </si>
  <si>
    <t xml:space="preserve">    专项债务收入</t>
  </si>
  <si>
    <t xml:space="preserve">  地方政府专项债务转贷收入</t>
  </si>
  <si>
    <t>政府性基金预算省补助计划单列市收入</t>
  </si>
  <si>
    <t>政府性基金预算计划单列市上解省支出</t>
  </si>
  <si>
    <t>政府性基金预算计划单列市上解省收入</t>
  </si>
  <si>
    <t>政府性基金预算省补助计划单列市支出</t>
  </si>
  <si>
    <t>结转下年的支出</t>
  </si>
  <si>
    <t>表十四</t>
  </si>
  <si>
    <t>2024年广元市朝天区政府性基金预算收入预算（草案）表</t>
  </si>
  <si>
    <t xml:space="preserve">    　政府性基金补助收入</t>
  </si>
  <si>
    <t xml:space="preserve">    　政府性基金上解收入</t>
  </si>
  <si>
    <t>表十五</t>
  </si>
  <si>
    <t>2024年广元市朝天区政府性基金预算支出预算（草案）表</t>
  </si>
  <si>
    <t xml:space="preserve">    国家电影事业发展专项资金安排的支出</t>
  </si>
  <si>
    <t xml:space="preserve">      资助国产影片放映</t>
  </si>
  <si>
    <t xml:space="preserve">    大中型水库库区基金安排的支出</t>
  </si>
  <si>
    <t xml:space="preserve">    大中型水库移民后期扶持基金支出</t>
  </si>
  <si>
    <t xml:space="preserve">      移民补助</t>
  </si>
  <si>
    <t xml:space="preserve">      廉租住房支出</t>
  </si>
  <si>
    <t xml:space="preserve">    污水处理费安排的支出</t>
  </si>
  <si>
    <t xml:space="preserve">    国有土地使用权出让收入对应专项债务收入安排的支出</t>
  </si>
  <si>
    <t>　    城市建设支出</t>
  </si>
  <si>
    <t>　    其他国有土地使用权出让收入对应专项债务收入安排的支出</t>
  </si>
  <si>
    <t xml:space="preserve">    彩票公益金安排的支出</t>
  </si>
  <si>
    <t>十、债务付息支出</t>
  </si>
  <si>
    <t>十一、债务发行费用支出</t>
  </si>
  <si>
    <t xml:space="preserve">    地方政府专项债务发行费用的支出</t>
  </si>
  <si>
    <t xml:space="preserve">      棚户区改造专项债券发行费用支出</t>
  </si>
  <si>
    <t xml:space="preserve">地方政府专项债务还本支出 </t>
  </si>
  <si>
    <t>表十六</t>
  </si>
  <si>
    <t>2023年朝天区地方政府专项债务余额情况表</t>
  </si>
  <si>
    <t>表十七</t>
  </si>
  <si>
    <t>2023年朝天区地方政府专项债务限额情况表</t>
  </si>
  <si>
    <t>表十八</t>
  </si>
  <si>
    <t>2023年广元市朝天区国有资本经营预算收入执行情况表</t>
  </si>
  <si>
    <t>项      目</t>
  </si>
  <si>
    <t>一、利润收入</t>
  </si>
  <si>
    <t xml:space="preserve">    金融企业利润收入</t>
  </si>
  <si>
    <t xml:space="preserve">    石油石化企业利润收入</t>
  </si>
  <si>
    <t xml:space="preserve">    电力企业利润收入</t>
  </si>
  <si>
    <t xml:space="preserve">    地质勘查企业利润收入</t>
  </si>
  <si>
    <t xml:space="preserve">    卫生体育福利企业利润收入</t>
  </si>
  <si>
    <t xml:space="preserve">    教育文化广播企业利润收入</t>
  </si>
  <si>
    <t xml:space="preserve">    其他国有资本经营预算企业利润收入</t>
  </si>
  <si>
    <t>二、股利、股息收入</t>
  </si>
  <si>
    <t xml:space="preserve">    国有控股公司股利、股息收入</t>
  </si>
  <si>
    <t xml:space="preserve">    国有参股公司股利、股息收入</t>
  </si>
  <si>
    <t xml:space="preserve">    其他国有资本经营预算企业股利、股息收入</t>
  </si>
  <si>
    <t>三、产权转让收入</t>
  </si>
  <si>
    <t xml:space="preserve">    国有股权、股份转让收入</t>
  </si>
  <si>
    <t xml:space="preserve">    国有独资企业产权转让收入</t>
  </si>
  <si>
    <t xml:space="preserve">    其他国有资本经营预算企业产权转让收入</t>
  </si>
  <si>
    <t>四、其他收入</t>
  </si>
  <si>
    <t xml:space="preserve">    其他国有资本经营预算收入</t>
  </si>
  <si>
    <t xml:space="preserve">    国有资本经营预算转移支付收入</t>
  </si>
  <si>
    <t>表十九</t>
  </si>
  <si>
    <t>2023年广元市朝天区国有资本经营预算支出执行情况表</t>
  </si>
  <si>
    <t xml:space="preserve">    解决历史遗留问题及改革成本支出</t>
  </si>
  <si>
    <t xml:space="preserve">       厂办大集体改革支出</t>
  </si>
  <si>
    <t xml:space="preserve">       “三供一业”移交补助支出</t>
  </si>
  <si>
    <t xml:space="preserve">       国有企业退休人员社会化管理补助支出</t>
  </si>
  <si>
    <t xml:space="preserve">       国有企业改革成本支出</t>
  </si>
  <si>
    <t xml:space="preserve">       其他解决历史遗留问题及改革成本支出</t>
  </si>
  <si>
    <t xml:space="preserve">    国有企业资本金注入</t>
  </si>
  <si>
    <t xml:space="preserve">       国有经济结构调整支出   </t>
  </si>
  <si>
    <t xml:space="preserve">       公益性设施投资支出</t>
  </si>
  <si>
    <t xml:space="preserve">       前瞻性战略性产业发展支出</t>
  </si>
  <si>
    <t xml:space="preserve">       其他国有企业资本金注入</t>
  </si>
  <si>
    <t xml:space="preserve">    国有企业政策性补贴</t>
  </si>
  <si>
    <t xml:space="preserve">       国有企业政策性补贴</t>
  </si>
  <si>
    <t xml:space="preserve">    金融国有资本经营预算支出</t>
  </si>
  <si>
    <t xml:space="preserve">       资本性支出</t>
  </si>
  <si>
    <t xml:space="preserve">       改革性支出</t>
  </si>
  <si>
    <t xml:space="preserve">       其他金融国有资本经营预算支出</t>
  </si>
  <si>
    <t xml:space="preserve">    其他国有资本经营预算支出</t>
  </si>
  <si>
    <t xml:space="preserve">       其他国有资本经营预算支出</t>
  </si>
  <si>
    <t>国有资本经营预算支出合计</t>
  </si>
  <si>
    <t>国有资本经营预算调出资金</t>
  </si>
  <si>
    <t>表二十</t>
  </si>
  <si>
    <t>2024年广元市朝天区国有资本经营收入预算（草案）表</t>
  </si>
  <si>
    <t xml:space="preserve">    建筑施工企业利润收入</t>
  </si>
  <si>
    <t>表二十一</t>
  </si>
  <si>
    <t>2024年广元市朝天区国有资本经营支出预算（草案）表</t>
  </si>
  <si>
    <t xml:space="preserve">国有资本经营预算支出 </t>
  </si>
  <si>
    <t xml:space="preserve">       国有企业办职教幼教补助支出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</si>
</sst>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-* #,##0_-;\-* #,##0_-;_-* &quot;-&quot;_-;_-@_-"/>
    <numFmt numFmtId="178" formatCode="_-* #,##0.00_-;\-* #,##0.00_-;_-* &quot;-&quot;??_-;_-@_-"/>
    <numFmt numFmtId="179" formatCode="0.00_ "/>
    <numFmt numFmtId="180" formatCode="#,##0_ "/>
    <numFmt numFmtId="181" formatCode="#,##0.00_ "/>
    <numFmt numFmtId="182" formatCode="0.00_);[Red]\(0.00\)"/>
    <numFmt numFmtId="183" formatCode="0_ "/>
    <numFmt numFmtId="184" formatCode="0_ ;[Red]\-0\ "/>
    <numFmt numFmtId="185" formatCode="0_);[Red]\(0\)"/>
  </numFmts>
  <fonts count="70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b/>
      <sz val="16"/>
      <name val="方正大标宋简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Arial Narrow"/>
      <family val="2"/>
    </font>
    <font>
      <b/>
      <sz val="18"/>
      <name val="方正大标宋简体"/>
      <family val="0"/>
    </font>
    <font>
      <b/>
      <sz val="20"/>
      <name val="方正小标宋简体"/>
      <family val="4"/>
    </font>
    <font>
      <sz val="11"/>
      <color indexed="8"/>
      <name val="宋体"/>
      <family val="0"/>
    </font>
    <font>
      <b/>
      <sz val="18"/>
      <color indexed="8"/>
      <name val="方正大标宋简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0"/>
      <name val="方正大标宋简体"/>
      <family val="0"/>
    </font>
    <font>
      <b/>
      <sz val="12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方正大标宋简体"/>
      <family val="0"/>
    </font>
    <font>
      <b/>
      <sz val="10"/>
      <name val="黑体"/>
      <family val="3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20"/>
      <name val="宋体"/>
      <family val="0"/>
    </font>
    <font>
      <sz val="18"/>
      <name val="方正小标宋简体"/>
      <family val="4"/>
    </font>
    <font>
      <sz val="9"/>
      <color indexed="8"/>
      <name val="宋体"/>
      <family val="0"/>
    </font>
    <font>
      <sz val="10"/>
      <name val="黑体"/>
      <family val="3"/>
    </font>
    <font>
      <b/>
      <sz val="10"/>
      <color indexed="8"/>
      <name val="方正大标宋简体"/>
      <family val="0"/>
    </font>
    <font>
      <sz val="10"/>
      <color indexed="10"/>
      <name val="宋体"/>
      <family val="0"/>
    </font>
    <font>
      <b/>
      <sz val="22"/>
      <name val="方正大标宋简体"/>
      <family val="0"/>
    </font>
    <font>
      <sz val="14"/>
      <name val="宋体"/>
      <family val="0"/>
    </font>
    <font>
      <b/>
      <sz val="1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2"/>
      <name val="Times New Roman"/>
      <family val="1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indexed="8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sz val="12"/>
      <name val="仿宋_GB2312"/>
      <family val="3"/>
    </font>
    <font>
      <sz val="12"/>
      <name val="Courier"/>
      <family val="2"/>
    </font>
    <font>
      <sz val="10"/>
      <name val="Times New Roman"/>
      <family val="1"/>
    </font>
    <font>
      <sz val="12"/>
      <color rgb="FFFF0000"/>
      <name val="宋体"/>
      <family val="0"/>
    </font>
    <font>
      <b/>
      <sz val="18"/>
      <color theme="1"/>
      <name val="方正大标宋简体"/>
      <family val="0"/>
    </font>
    <font>
      <sz val="10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方正大标宋简体"/>
      <family val="0"/>
    </font>
    <font>
      <b/>
      <sz val="10"/>
      <color theme="1"/>
      <name val="宋体"/>
      <family val="0"/>
    </font>
    <font>
      <sz val="10"/>
      <name val="Calibri"/>
      <family val="0"/>
    </font>
    <font>
      <sz val="9"/>
      <color theme="1"/>
      <name val="宋体"/>
      <family val="0"/>
    </font>
    <font>
      <b/>
      <sz val="10"/>
      <color theme="1"/>
      <name val="方正大标宋简体"/>
      <family val="0"/>
    </font>
    <font>
      <sz val="10"/>
      <color rgb="FFFF0000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4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34" fillId="6" borderId="0" applyNumberFormat="0" applyBorder="0" applyAlignment="0" applyProtection="0"/>
    <xf numFmtId="43" fontId="0" fillId="0" borderId="0" applyFont="0" applyFill="0" applyBorder="0" applyAlignment="0" applyProtection="0"/>
    <xf numFmtId="0" fontId="43" fillId="5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8" borderId="2" applyNumberFormat="0" applyFont="0" applyAlignment="0" applyProtection="0"/>
    <xf numFmtId="0" fontId="43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1" fillId="0" borderId="4" applyNumberFormat="0" applyFill="0" applyAlignment="0" applyProtection="0"/>
    <xf numFmtId="0" fontId="43" fillId="10" borderId="0" applyNumberFormat="0" applyBorder="0" applyAlignment="0" applyProtection="0"/>
    <xf numFmtId="0" fontId="37" fillId="0" borderId="5" applyNumberFormat="0" applyFill="0" applyAlignment="0" applyProtection="0"/>
    <xf numFmtId="0" fontId="43" fillId="11" borderId="0" applyNumberFormat="0" applyBorder="0" applyAlignment="0" applyProtection="0"/>
    <xf numFmtId="0" fontId="42" fillId="12" borderId="6" applyNumberFormat="0" applyAlignment="0" applyProtection="0"/>
    <xf numFmtId="0" fontId="50" fillId="12" borderId="1" applyNumberFormat="0" applyAlignment="0" applyProtection="0"/>
    <xf numFmtId="0" fontId="49" fillId="3" borderId="1" applyNumberFormat="0" applyAlignment="0" applyProtection="0"/>
    <xf numFmtId="0" fontId="40" fillId="13" borderId="7" applyNumberFormat="0" applyAlignment="0" applyProtection="0"/>
    <xf numFmtId="0" fontId="12" fillId="3" borderId="0" applyNumberFormat="0" applyBorder="0" applyAlignment="0" applyProtection="0"/>
    <xf numFmtId="0" fontId="43" fillId="14" borderId="0" applyNumberFormat="0" applyBorder="0" applyAlignment="0" applyProtection="0"/>
    <xf numFmtId="0" fontId="51" fillId="0" borderId="8" applyNumberFormat="0" applyFill="0" applyAlignment="0" applyProtection="0"/>
    <xf numFmtId="0" fontId="45" fillId="0" borderId="9" applyNumberFormat="0" applyFill="0" applyAlignment="0" applyProtection="0"/>
    <xf numFmtId="0" fontId="52" fillId="2" borderId="0" applyNumberFormat="0" applyBorder="0" applyAlignment="0" applyProtection="0"/>
    <xf numFmtId="0" fontId="48" fillId="15" borderId="0" applyNumberFormat="0" applyBorder="0" applyAlignment="0" applyProtection="0"/>
    <xf numFmtId="0" fontId="37" fillId="0" borderId="5" applyNumberFormat="0" applyFill="0" applyAlignment="0" applyProtection="0"/>
    <xf numFmtId="0" fontId="12" fillId="16" borderId="0" applyNumberFormat="0" applyBorder="0" applyAlignment="0" applyProtection="0"/>
    <xf numFmtId="0" fontId="43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36" fillId="0" borderId="0">
      <alignment/>
      <protection/>
    </xf>
    <xf numFmtId="0" fontId="12" fillId="9" borderId="0" applyNumberFormat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43" fillId="20" borderId="0" applyNumberFormat="0" applyBorder="0" applyAlignment="0" applyProtection="0"/>
    <xf numFmtId="0" fontId="43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12" fillId="16" borderId="0" applyNumberFormat="0" applyBorder="0" applyAlignment="0" applyProtection="0"/>
    <xf numFmtId="0" fontId="43" fillId="10" borderId="0" applyNumberFormat="0" applyBorder="0" applyAlignment="0" applyProtection="0"/>
    <xf numFmtId="0" fontId="43" fillId="21" borderId="0" applyNumberFormat="0" applyBorder="0" applyAlignment="0" applyProtection="0"/>
    <xf numFmtId="0" fontId="1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3" borderId="0" applyNumberFormat="0" applyBorder="0" applyAlignment="0" applyProtection="0"/>
    <xf numFmtId="0" fontId="43" fillId="21" borderId="0" applyNumberFormat="0" applyBorder="0" applyAlignment="0" applyProtection="0"/>
    <xf numFmtId="0" fontId="0" fillId="0" borderId="0">
      <alignment vertical="center"/>
      <protection/>
    </xf>
    <xf numFmtId="0" fontId="43" fillId="22" borderId="0" applyNumberFormat="0" applyBorder="0" applyAlignment="0" applyProtection="0"/>
    <xf numFmtId="0" fontId="12" fillId="7" borderId="0" applyNumberFormat="0" applyBorder="0" applyAlignment="0" applyProtection="0"/>
    <xf numFmtId="0" fontId="43" fillId="23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0" fillId="0" borderId="0">
      <alignment/>
      <protection/>
    </xf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19" borderId="0" applyNumberFormat="0" applyBorder="0" applyAlignment="0" applyProtection="0"/>
    <xf numFmtId="0" fontId="43" fillId="11" borderId="0" applyNumberFormat="0" applyBorder="0" applyAlignment="0" applyProtection="0"/>
    <xf numFmtId="0" fontId="43" fillId="21" borderId="0" applyNumberFormat="0" applyBorder="0" applyAlignment="0" applyProtection="0"/>
    <xf numFmtId="0" fontId="43" fillId="23" borderId="0" applyNumberFormat="0" applyBorder="0" applyAlignment="0" applyProtection="0"/>
    <xf numFmtId="0" fontId="43" fillId="17" borderId="0" applyNumberFormat="0" applyBorder="0" applyAlignment="0" applyProtection="0"/>
    <xf numFmtId="0" fontId="43" fillId="14" borderId="0" applyNumberFormat="0" applyBorder="0" applyAlignment="0" applyProtection="0"/>
    <xf numFmtId="0" fontId="43" fillId="20" borderId="0" applyNumberFormat="0" applyBorder="0" applyAlignment="0" applyProtection="0"/>
    <xf numFmtId="0" fontId="43" fillId="11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34" fillId="6" borderId="0" applyNumberFormat="0" applyBorder="0" applyAlignment="0" applyProtection="0"/>
    <xf numFmtId="0" fontId="50" fillId="12" borderId="1" applyNumberFormat="0" applyAlignment="0" applyProtection="0"/>
    <xf numFmtId="0" fontId="40" fillId="13" borderId="7" applyNumberFormat="0" applyAlignment="0" applyProtection="0"/>
    <xf numFmtId="0" fontId="35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44" fillId="0" borderId="3" applyNumberFormat="0" applyFill="0" applyAlignment="0" applyProtection="0"/>
    <xf numFmtId="0" fontId="41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48" fillId="15" borderId="0" applyNumberFormat="0" applyBorder="0" applyAlignment="0" applyProtection="0"/>
    <xf numFmtId="37" fontId="54" fillId="0" borderId="0">
      <alignment/>
      <protection/>
    </xf>
    <xf numFmtId="0" fontId="55" fillId="0" borderId="0">
      <alignment/>
      <protection/>
    </xf>
    <xf numFmtId="0" fontId="0" fillId="8" borderId="2" applyNumberFormat="0" applyFont="0" applyAlignment="0" applyProtection="0"/>
    <xf numFmtId="0" fontId="42" fillId="12" borderId="6" applyNumberFormat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>
      <alignment vertical="center"/>
      <protection/>
    </xf>
    <xf numFmtId="0" fontId="45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5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5" fillId="0" borderId="0">
      <alignment/>
      <protection/>
    </xf>
    <xf numFmtId="176" fontId="0" fillId="0" borderId="0" applyFont="0" applyFill="0" applyBorder="0" applyAlignment="0" applyProtection="0"/>
    <xf numFmtId="4" fontId="55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7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46">
    <xf numFmtId="0" fontId="0" fillId="0" borderId="0" xfId="0" applyFont="1" applyAlignment="1">
      <alignment vertical="center"/>
    </xf>
    <xf numFmtId="0" fontId="0" fillId="0" borderId="0" xfId="66" applyBorder="1">
      <alignment vertical="center"/>
      <protection/>
    </xf>
    <xf numFmtId="0" fontId="1" fillId="0" borderId="0" xfId="66" applyFont="1" applyBorder="1">
      <alignment vertical="center"/>
      <protection/>
    </xf>
    <xf numFmtId="0" fontId="2" fillId="0" borderId="0" xfId="66" applyFont="1" applyFill="1">
      <alignment vertical="center"/>
      <protection/>
    </xf>
    <xf numFmtId="0" fontId="3" fillId="0" borderId="0" xfId="66" applyFont="1" applyFill="1">
      <alignment vertical="center"/>
      <protection/>
    </xf>
    <xf numFmtId="0" fontId="1" fillId="0" borderId="0" xfId="66" applyFont="1" applyFill="1">
      <alignment vertical="center"/>
      <protection/>
    </xf>
    <xf numFmtId="0" fontId="0" fillId="0" borderId="0" xfId="66" applyFont="1" applyFill="1">
      <alignment vertical="center"/>
      <protection/>
    </xf>
    <xf numFmtId="0" fontId="0" fillId="0" borderId="0" xfId="66">
      <alignment vertical="center"/>
      <protection/>
    </xf>
    <xf numFmtId="179" fontId="0" fillId="0" borderId="0" xfId="66" applyNumberFormat="1">
      <alignment vertical="center"/>
      <protection/>
    </xf>
    <xf numFmtId="0" fontId="4" fillId="0" borderId="0" xfId="66" applyFont="1" applyAlignment="1">
      <alignment horizontal="left" vertical="center"/>
      <protection/>
    </xf>
    <xf numFmtId="179" fontId="5" fillId="0" borderId="0" xfId="66" applyNumberFormat="1" applyFont="1" applyAlignment="1">
      <alignment horizontal="center" vertical="center"/>
      <protection/>
    </xf>
    <xf numFmtId="0" fontId="6" fillId="24" borderId="0" xfId="72" applyFont="1" applyFill="1" applyAlignment="1">
      <alignment horizontal="center" vertical="center"/>
      <protection/>
    </xf>
    <xf numFmtId="179" fontId="6" fillId="24" borderId="0" xfId="72" applyNumberFormat="1" applyFont="1" applyFill="1" applyAlignment="1">
      <alignment horizontal="center" vertical="center"/>
      <protection/>
    </xf>
    <xf numFmtId="0" fontId="7" fillId="0" borderId="0" xfId="66" applyFont="1" applyBorder="1" applyAlignment="1">
      <alignment horizontal="center" vertical="center"/>
      <protection/>
    </xf>
    <xf numFmtId="179" fontId="7" fillId="0" borderId="0" xfId="66" applyNumberFormat="1" applyFont="1" applyBorder="1" applyAlignment="1">
      <alignment horizontal="right" vertical="center"/>
      <protection/>
    </xf>
    <xf numFmtId="0" fontId="7" fillId="0" borderId="10" xfId="66" applyFont="1" applyBorder="1" applyAlignment="1">
      <alignment horizontal="center" vertical="center"/>
      <protection/>
    </xf>
    <xf numFmtId="179" fontId="7" fillId="0" borderId="10" xfId="66" applyNumberFormat="1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vertical="center"/>
    </xf>
    <xf numFmtId="179" fontId="7" fillId="24" borderId="12" xfId="0" applyNumberFormat="1" applyFont="1" applyFill="1" applyBorder="1" applyAlignment="1">
      <alignment horizontal="right" vertical="center" wrapText="1"/>
    </xf>
    <xf numFmtId="179" fontId="7" fillId="0" borderId="12" xfId="72" applyNumberFormat="1" applyFont="1" applyBorder="1" applyAlignment="1">
      <alignment horizontal="right" vertical="center"/>
      <protection/>
    </xf>
    <xf numFmtId="0" fontId="7" fillId="0" borderId="11" xfId="0" applyFont="1" applyBorder="1" applyAlignment="1">
      <alignment horizontal="left" vertical="center"/>
    </xf>
    <xf numFmtId="179" fontId="8" fillId="0" borderId="12" xfId="72" applyNumberFormat="1" applyFont="1" applyBorder="1" applyAlignment="1">
      <alignment horizontal="right" vertical="center"/>
      <protection/>
    </xf>
    <xf numFmtId="179" fontId="7" fillId="0" borderId="12" xfId="66" applyNumberFormat="1" applyFont="1" applyFill="1" applyBorder="1" applyAlignment="1">
      <alignment horizontal="center" vertical="center"/>
      <protection/>
    </xf>
    <xf numFmtId="0" fontId="7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179" fontId="8" fillId="24" borderId="12" xfId="0" applyNumberFormat="1" applyFont="1" applyFill="1" applyBorder="1" applyAlignment="1">
      <alignment horizontal="right" vertical="center" wrapText="1"/>
    </xf>
    <xf numFmtId="0" fontId="7" fillId="0" borderId="12" xfId="0" applyFont="1" applyBorder="1" applyAlignment="1">
      <alignment horizontal="left" vertical="center"/>
    </xf>
    <xf numFmtId="179" fontId="1" fillId="0" borderId="0" xfId="66" applyNumberFormat="1" applyFont="1" applyFill="1" applyAlignment="1">
      <alignment horizontal="center" vertical="center"/>
      <protection/>
    </xf>
    <xf numFmtId="179" fontId="0" fillId="0" borderId="0" xfId="66" applyNumberFormat="1" applyFont="1" applyFill="1" applyAlignment="1">
      <alignment horizontal="center" vertical="center"/>
      <protection/>
    </xf>
    <xf numFmtId="0" fontId="9" fillId="0" borderId="0" xfId="66" applyFont="1" applyFill="1">
      <alignment vertical="center"/>
      <protection/>
    </xf>
    <xf numFmtId="0" fontId="1" fillId="0" borderId="0" xfId="66" applyFont="1">
      <alignment vertical="center"/>
      <protection/>
    </xf>
    <xf numFmtId="179" fontId="1" fillId="0" borderId="0" xfId="66" applyNumberFormat="1" applyFont="1" applyAlignment="1">
      <alignment horizontal="center" vertical="center"/>
      <protection/>
    </xf>
    <xf numFmtId="0" fontId="0" fillId="0" borderId="0" xfId="66" applyFont="1">
      <alignment vertical="center"/>
      <protection/>
    </xf>
    <xf numFmtId="179" fontId="0" fillId="0" borderId="0" xfId="66" applyNumberFormat="1" applyFont="1" applyAlignment="1">
      <alignment horizontal="center" vertical="center"/>
      <protection/>
    </xf>
    <xf numFmtId="0" fontId="1" fillId="0" borderId="0" xfId="66" applyFont="1">
      <alignment vertical="center"/>
      <protection/>
    </xf>
    <xf numFmtId="0" fontId="4" fillId="0" borderId="0" xfId="66" applyFont="1">
      <alignment vertical="center"/>
      <protection/>
    </xf>
    <xf numFmtId="0" fontId="10" fillId="24" borderId="0" xfId="66" applyFont="1" applyFill="1" applyAlignment="1">
      <alignment horizontal="center" vertical="center"/>
      <protection/>
    </xf>
    <xf numFmtId="179" fontId="10" fillId="24" borderId="0" xfId="66" applyNumberFormat="1" applyFont="1" applyFill="1" applyAlignment="1">
      <alignment horizontal="center" vertical="center"/>
      <protection/>
    </xf>
    <xf numFmtId="0" fontId="7" fillId="0" borderId="11" xfId="72" applyFont="1" applyBorder="1" applyAlignment="1">
      <alignment vertical="center"/>
      <protection/>
    </xf>
    <xf numFmtId="179" fontId="7" fillId="0" borderId="12" xfId="72" applyNumberFormat="1" applyFont="1" applyFill="1" applyBorder="1" applyAlignment="1">
      <alignment horizontal="right" vertical="center"/>
      <protection/>
    </xf>
    <xf numFmtId="0" fontId="8" fillId="0" borderId="12" xfId="66" applyFont="1" applyBorder="1" applyAlignment="1">
      <alignment horizontal="center" vertical="center"/>
      <protection/>
    </xf>
    <xf numFmtId="0" fontId="8" fillId="0" borderId="11" xfId="0" applyFont="1" applyFill="1" applyBorder="1" applyAlignment="1">
      <alignment vertical="center"/>
    </xf>
    <xf numFmtId="179" fontId="7" fillId="0" borderId="12" xfId="135" applyNumberFormat="1" applyFont="1" applyFill="1" applyBorder="1" applyAlignment="1" applyProtection="1">
      <alignment horizontal="right" vertical="center" wrapText="1"/>
      <protection/>
    </xf>
    <xf numFmtId="0" fontId="7" fillId="0" borderId="11" xfId="0" applyFont="1" applyFill="1" applyBorder="1" applyAlignment="1">
      <alignment vertical="center"/>
    </xf>
    <xf numFmtId="180" fontId="8" fillId="0" borderId="12" xfId="135" applyNumberFormat="1" applyFont="1" applyBorder="1" applyAlignment="1">
      <alignment horizontal="center" vertical="center"/>
      <protection/>
    </xf>
    <xf numFmtId="179" fontId="8" fillId="0" borderId="12" xfId="135" applyNumberFormat="1" applyFont="1" applyFill="1" applyBorder="1" applyAlignment="1" applyProtection="1">
      <alignment horizontal="right" vertical="center" wrapText="1"/>
      <protection/>
    </xf>
    <xf numFmtId="0" fontId="0" fillId="0" borderId="0" xfId="66" applyFont="1" applyBorder="1">
      <alignment vertical="center"/>
      <protection/>
    </xf>
    <xf numFmtId="0" fontId="0" fillId="24" borderId="0" xfId="66" applyFill="1">
      <alignment vertical="center"/>
      <protection/>
    </xf>
    <xf numFmtId="179" fontId="0" fillId="24" borderId="0" xfId="66" applyNumberFormat="1" applyFill="1" applyAlignment="1">
      <alignment horizontal="right" vertical="center"/>
      <protection/>
    </xf>
    <xf numFmtId="180" fontId="4" fillId="24" borderId="0" xfId="72" applyNumberFormat="1" applyFont="1" applyFill="1">
      <alignment/>
      <protection/>
    </xf>
    <xf numFmtId="0" fontId="6" fillId="24" borderId="0" xfId="66" applyFont="1" applyFill="1" applyAlignment="1">
      <alignment horizontal="center" vertical="center"/>
      <protection/>
    </xf>
    <xf numFmtId="0" fontId="7" fillId="24" borderId="0" xfId="66" applyFont="1" applyFill="1" applyBorder="1" applyAlignment="1">
      <alignment horizontal="center" vertical="center"/>
      <protection/>
    </xf>
    <xf numFmtId="179" fontId="7" fillId="24" borderId="0" xfId="66" applyNumberFormat="1" applyFont="1" applyFill="1" applyBorder="1" applyAlignment="1">
      <alignment horizontal="right" vertical="center"/>
      <protection/>
    </xf>
    <xf numFmtId="179" fontId="7" fillId="24" borderId="0" xfId="66" applyNumberFormat="1" applyFont="1" applyFill="1" applyAlignment="1">
      <alignment horizontal="right" vertical="center"/>
      <protection/>
    </xf>
    <xf numFmtId="179" fontId="7" fillId="0" borderId="0" xfId="66" applyNumberFormat="1" applyFont="1" applyBorder="1" applyAlignment="1">
      <alignment horizontal="center" vertical="center" wrapText="1"/>
      <protection/>
    </xf>
    <xf numFmtId="0" fontId="7" fillId="24" borderId="10" xfId="66" applyFont="1" applyFill="1" applyBorder="1" applyAlignment="1">
      <alignment horizontal="center" vertical="center"/>
      <protection/>
    </xf>
    <xf numFmtId="179" fontId="7" fillId="24" borderId="13" xfId="66" applyNumberFormat="1" applyFont="1" applyFill="1" applyBorder="1" applyAlignment="1">
      <alignment horizontal="center" vertical="center" wrapText="1"/>
      <protection/>
    </xf>
    <xf numFmtId="179" fontId="7" fillId="24" borderId="12" xfId="135" applyNumberFormat="1" applyFont="1" applyFill="1" applyBorder="1" applyAlignment="1">
      <alignment horizontal="center" vertical="center" wrapText="1"/>
      <protection/>
    </xf>
    <xf numFmtId="179" fontId="7" fillId="24" borderId="10" xfId="132" applyNumberFormat="1" applyFont="1" applyFill="1" applyBorder="1" applyAlignment="1">
      <alignment horizontal="center" vertical="center" wrapText="1"/>
      <protection/>
    </xf>
    <xf numFmtId="179" fontId="7" fillId="24" borderId="13" xfId="132" applyNumberFormat="1" applyFont="1" applyFill="1" applyBorder="1" applyAlignment="1">
      <alignment horizontal="center" vertical="center" wrapText="1"/>
      <protection/>
    </xf>
    <xf numFmtId="179" fontId="7" fillId="24" borderId="12" xfId="132" applyNumberFormat="1" applyFont="1" applyFill="1" applyBorder="1" applyAlignment="1">
      <alignment horizontal="center" vertical="center" wrapText="1"/>
      <protection/>
    </xf>
    <xf numFmtId="0" fontId="7" fillId="0" borderId="12" xfId="132" applyFont="1" applyFill="1" applyBorder="1" applyAlignment="1">
      <alignment horizontal="center" vertical="center" wrapText="1"/>
      <protection/>
    </xf>
    <xf numFmtId="0" fontId="7" fillId="24" borderId="11" xfId="0" applyFont="1" applyFill="1" applyBorder="1" applyAlignment="1">
      <alignment vertical="center"/>
    </xf>
    <xf numFmtId="179" fontId="7" fillId="24" borderId="12" xfId="72" applyNumberFormat="1" applyFont="1" applyFill="1" applyBorder="1" applyAlignment="1">
      <alignment horizontal="right" vertical="center"/>
      <protection/>
    </xf>
    <xf numFmtId="0" fontId="0" fillId="24" borderId="11" xfId="66" applyFont="1" applyFill="1" applyBorder="1">
      <alignment vertical="center"/>
      <protection/>
    </xf>
    <xf numFmtId="0" fontId="0" fillId="0" borderId="12" xfId="66" applyFont="1" applyBorder="1">
      <alignment vertical="center"/>
      <protection/>
    </xf>
    <xf numFmtId="179" fontId="7" fillId="24" borderId="11" xfId="72" applyNumberFormat="1" applyFont="1" applyFill="1" applyBorder="1" applyAlignment="1">
      <alignment horizontal="right" vertical="center"/>
      <protection/>
    </xf>
    <xf numFmtId="0" fontId="0" fillId="24" borderId="12" xfId="66" applyFill="1" applyBorder="1">
      <alignment vertical="center"/>
      <protection/>
    </xf>
    <xf numFmtId="0" fontId="0" fillId="24" borderId="12" xfId="66" applyFont="1" applyFill="1" applyBorder="1">
      <alignment vertical="center"/>
      <protection/>
    </xf>
    <xf numFmtId="0" fontId="0" fillId="0" borderId="14" xfId="66" applyFont="1" applyBorder="1">
      <alignment vertical="center"/>
      <protection/>
    </xf>
    <xf numFmtId="0" fontId="7" fillId="24" borderId="11" xfId="0" applyFont="1" applyFill="1" applyBorder="1" applyAlignment="1">
      <alignment horizontal="left" vertical="center"/>
    </xf>
    <xf numFmtId="179" fontId="8" fillId="24" borderId="11" xfId="72" applyNumberFormat="1" applyFont="1" applyFill="1" applyBorder="1" applyAlignment="1">
      <alignment horizontal="right" vertical="center"/>
      <protection/>
    </xf>
    <xf numFmtId="0" fontId="1" fillId="24" borderId="12" xfId="66" applyFont="1" applyFill="1" applyBorder="1">
      <alignment vertical="center"/>
      <protection/>
    </xf>
    <xf numFmtId="179" fontId="7" fillId="24" borderId="11" xfId="66" applyNumberFormat="1" applyFont="1" applyFill="1" applyBorder="1" applyAlignment="1">
      <alignment horizontal="center" vertical="center"/>
      <protection/>
    </xf>
    <xf numFmtId="0" fontId="2" fillId="24" borderId="12" xfId="66" applyFont="1" applyFill="1" applyBorder="1">
      <alignment vertical="center"/>
      <protection/>
    </xf>
    <xf numFmtId="179" fontId="7" fillId="24" borderId="12" xfId="66" applyNumberFormat="1" applyFont="1" applyFill="1" applyBorder="1" applyAlignment="1">
      <alignment horizontal="right" vertical="center"/>
      <protection/>
    </xf>
    <xf numFmtId="0" fontId="7" fillId="24" borderId="13" xfId="0" applyFont="1" applyFill="1" applyBorder="1" applyAlignment="1">
      <alignment horizontal="left" vertical="center"/>
    </xf>
    <xf numFmtId="0" fontId="1" fillId="0" borderId="12" xfId="66" applyFont="1" applyBorder="1">
      <alignment vertical="center"/>
      <protection/>
    </xf>
    <xf numFmtId="0" fontId="1" fillId="0" borderId="12" xfId="66" applyFont="1" applyFill="1" applyBorder="1">
      <alignment vertical="center"/>
      <protection/>
    </xf>
    <xf numFmtId="0" fontId="2" fillId="0" borderId="12" xfId="66" applyFont="1" applyFill="1" applyBorder="1">
      <alignment vertical="center"/>
      <protection/>
    </xf>
    <xf numFmtId="0" fontId="0" fillId="24" borderId="0" xfId="66" applyFont="1" applyFill="1">
      <alignment vertical="center"/>
      <protection/>
    </xf>
    <xf numFmtId="179" fontId="0" fillId="24" borderId="0" xfId="66" applyNumberFormat="1" applyFont="1" applyFill="1" applyAlignment="1">
      <alignment horizontal="right" vertical="center"/>
      <protection/>
    </xf>
    <xf numFmtId="0" fontId="2" fillId="24" borderId="0" xfId="66" applyFont="1" applyFill="1">
      <alignment vertical="center"/>
      <protection/>
    </xf>
    <xf numFmtId="0" fontId="1" fillId="24" borderId="0" xfId="66" applyFont="1" applyFill="1">
      <alignment vertical="center"/>
      <protection/>
    </xf>
    <xf numFmtId="179" fontId="1" fillId="24" borderId="0" xfId="66" applyNumberFormat="1" applyFont="1" applyFill="1" applyAlignment="1">
      <alignment horizontal="right" vertical="center"/>
      <protection/>
    </xf>
    <xf numFmtId="0" fontId="0" fillId="0" borderId="0" xfId="66" applyFont="1">
      <alignment vertical="center"/>
      <protection/>
    </xf>
    <xf numFmtId="179" fontId="0" fillId="24" borderId="0" xfId="66" applyNumberFormat="1" applyFill="1">
      <alignment vertical="center"/>
      <protection/>
    </xf>
    <xf numFmtId="179" fontId="7" fillId="24" borderId="0" xfId="66" applyNumberFormat="1" applyFont="1" applyFill="1" applyBorder="1" applyAlignment="1">
      <alignment horizontal="center" vertical="center"/>
      <protection/>
    </xf>
    <xf numFmtId="179" fontId="7" fillId="24" borderId="0" xfId="66" applyNumberFormat="1" applyFont="1" applyFill="1">
      <alignment vertical="center"/>
      <protection/>
    </xf>
    <xf numFmtId="179" fontId="7" fillId="24" borderId="0" xfId="66" applyNumberFormat="1" applyFont="1" applyFill="1" applyBorder="1" applyAlignment="1">
      <alignment horizontal="center" vertical="center" wrapText="1"/>
      <protection/>
    </xf>
    <xf numFmtId="179" fontId="7" fillId="24" borderId="11" xfId="132" applyNumberFormat="1" applyFont="1" applyFill="1" applyBorder="1" applyAlignment="1">
      <alignment horizontal="center" vertical="center" wrapText="1"/>
      <protection/>
    </xf>
    <xf numFmtId="0" fontId="7" fillId="24" borderId="12" xfId="132" applyFont="1" applyFill="1" applyBorder="1" applyAlignment="1">
      <alignment horizontal="center" vertical="center" wrapText="1"/>
      <protection/>
    </xf>
    <xf numFmtId="0" fontId="7" fillId="24" borderId="11" xfId="72" applyFont="1" applyFill="1" applyBorder="1" applyAlignment="1">
      <alignment vertical="center"/>
      <protection/>
    </xf>
    <xf numFmtId="0" fontId="0" fillId="24" borderId="12" xfId="66" applyFill="1" applyBorder="1">
      <alignment vertical="center"/>
      <protection/>
    </xf>
    <xf numFmtId="179" fontId="7" fillId="24" borderId="11" xfId="66" applyNumberFormat="1" applyFont="1" applyFill="1" applyBorder="1" applyAlignment="1">
      <alignment horizontal="right" vertical="center"/>
      <protection/>
    </xf>
    <xf numFmtId="0" fontId="0" fillId="24" borderId="12" xfId="66" applyFont="1" applyFill="1" applyBorder="1">
      <alignment vertical="center"/>
      <protection/>
    </xf>
    <xf numFmtId="0" fontId="2" fillId="24" borderId="12" xfId="66" applyFont="1" applyFill="1" applyBorder="1">
      <alignment vertical="center"/>
      <protection/>
    </xf>
    <xf numFmtId="0" fontId="0" fillId="24" borderId="12" xfId="66" applyFont="1" applyFill="1" applyBorder="1">
      <alignment vertical="center"/>
      <protection/>
    </xf>
    <xf numFmtId="0" fontId="8" fillId="24" borderId="12" xfId="66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4" fillId="0" borderId="0" xfId="135" applyFont="1" applyFill="1" applyAlignment="1">
      <alignment vertical="center"/>
      <protection/>
    </xf>
    <xf numFmtId="0" fontId="11" fillId="24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1" fillId="24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/>
    </xf>
    <xf numFmtId="179" fontId="12" fillId="0" borderId="12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/>
    </xf>
    <xf numFmtId="180" fontId="0" fillId="0" borderId="0" xfId="135" applyNumberFormat="1" applyFont="1" applyAlignment="1">
      <alignment vertical="center"/>
      <protection/>
    </xf>
    <xf numFmtId="180" fontId="0" fillId="0" borderId="0" xfId="135" applyNumberFormat="1" applyFont="1">
      <alignment/>
      <protection/>
    </xf>
    <xf numFmtId="179" fontId="0" fillId="24" borderId="0" xfId="135" applyNumberFormat="1" applyFont="1" applyFill="1" applyAlignment="1">
      <alignment horizontal="center"/>
      <protection/>
    </xf>
    <xf numFmtId="180" fontId="4" fillId="0" borderId="0" xfId="135" applyNumberFormat="1" applyFont="1">
      <alignment/>
      <protection/>
    </xf>
    <xf numFmtId="180" fontId="10" fillId="24" borderId="0" xfId="137" applyNumberFormat="1" applyFont="1" applyFill="1" applyAlignment="1">
      <alignment horizontal="center" vertical="top"/>
      <protection/>
    </xf>
    <xf numFmtId="179" fontId="10" fillId="24" borderId="0" xfId="137" applyNumberFormat="1" applyFont="1" applyFill="1" applyAlignment="1">
      <alignment horizontal="center" vertical="top"/>
      <protection/>
    </xf>
    <xf numFmtId="179" fontId="7" fillId="24" borderId="0" xfId="135" applyNumberFormat="1" applyFont="1" applyFill="1" applyAlignment="1">
      <alignment horizontal="right" vertical="center" wrapText="1"/>
      <protection/>
    </xf>
    <xf numFmtId="180" fontId="7" fillId="0" borderId="12" xfId="135" applyNumberFormat="1" applyFont="1" applyBorder="1" applyAlignment="1">
      <alignment horizontal="center" vertical="center"/>
      <protection/>
    </xf>
    <xf numFmtId="179" fontId="7" fillId="24" borderId="12" xfId="113" applyNumberFormat="1" applyFont="1" applyFill="1" applyBorder="1" applyAlignment="1">
      <alignment horizontal="center" vertical="center"/>
      <protection/>
    </xf>
    <xf numFmtId="180" fontId="7" fillId="0" borderId="12" xfId="135" applyNumberFormat="1" applyFont="1" applyBorder="1" applyAlignment="1">
      <alignment vertical="center"/>
      <protection/>
    </xf>
    <xf numFmtId="3" fontId="7" fillId="0" borderId="12" xfId="0" applyNumberFormat="1" applyFont="1" applyFill="1" applyBorder="1" applyAlignment="1" applyProtection="1">
      <alignment vertical="center"/>
      <protection/>
    </xf>
    <xf numFmtId="179" fontId="7" fillId="24" borderId="12" xfId="113" applyNumberFormat="1" applyFont="1" applyFill="1" applyBorder="1" applyAlignment="1">
      <alignment horizontal="right" vertical="center"/>
      <protection/>
    </xf>
    <xf numFmtId="179" fontId="7" fillId="24" borderId="12" xfId="135" applyNumberFormat="1" applyFont="1" applyFill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>
      <alignment horizontal="left" vertical="center"/>
    </xf>
    <xf numFmtId="179" fontId="7" fillId="24" borderId="15" xfId="135" applyNumberFormat="1" applyFont="1" applyFill="1" applyBorder="1" applyAlignment="1" applyProtection="1">
      <alignment horizontal="right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179" fontId="8" fillId="24" borderId="10" xfId="135" applyNumberFormat="1" applyFont="1" applyFill="1" applyBorder="1" applyAlignment="1" applyProtection="1">
      <alignment horizontal="right" vertical="center" wrapText="1"/>
      <protection/>
    </xf>
    <xf numFmtId="3" fontId="7" fillId="0" borderId="10" xfId="0" applyNumberFormat="1" applyFont="1" applyFill="1" applyBorder="1" applyAlignment="1" applyProtection="1">
      <alignment horizontal="left" vertical="center"/>
      <protection/>
    </xf>
    <xf numFmtId="179" fontId="7" fillId="24" borderId="10" xfId="135" applyNumberFormat="1" applyFont="1" applyFill="1" applyBorder="1" applyAlignment="1" applyProtection="1">
      <alignment horizontal="right" vertical="center" wrapText="1"/>
      <protection/>
    </xf>
    <xf numFmtId="0" fontId="8" fillId="0" borderId="12" xfId="0" applyFont="1" applyFill="1" applyBorder="1" applyAlignment="1">
      <alignment horizontal="center" vertical="center"/>
    </xf>
    <xf numFmtId="179" fontId="8" fillId="24" borderId="12" xfId="135" applyNumberFormat="1" applyFont="1" applyFill="1" applyBorder="1" applyAlignment="1" applyProtection="1">
      <alignment horizontal="right" vertical="center" wrapText="1"/>
      <protection/>
    </xf>
    <xf numFmtId="180" fontId="59" fillId="0" borderId="0" xfId="135" applyNumberFormat="1" applyFont="1">
      <alignment/>
      <protection/>
    </xf>
    <xf numFmtId="179" fontId="0" fillId="0" borderId="0" xfId="135" applyNumberFormat="1" applyFont="1" applyAlignment="1">
      <alignment horizontal="right"/>
      <protection/>
    </xf>
    <xf numFmtId="180" fontId="60" fillId="24" borderId="0" xfId="137" applyNumberFormat="1" applyFont="1" applyFill="1" applyAlignment="1">
      <alignment horizontal="center" vertical="top"/>
      <protection/>
    </xf>
    <xf numFmtId="179" fontId="60" fillId="24" borderId="0" xfId="137" applyNumberFormat="1" applyFont="1" applyFill="1" applyAlignment="1">
      <alignment horizontal="right" vertical="top"/>
      <protection/>
    </xf>
    <xf numFmtId="180" fontId="7" fillId="0" borderId="0" xfId="135" applyNumberFormat="1" applyFont="1" applyAlignment="1">
      <alignment vertical="center"/>
      <protection/>
    </xf>
    <xf numFmtId="179" fontId="7" fillId="0" borderId="0" xfId="135" applyNumberFormat="1" applyFont="1" applyAlignment="1">
      <alignment horizontal="right" vertical="center"/>
      <protection/>
    </xf>
    <xf numFmtId="179" fontId="7" fillId="0" borderId="12" xfId="113" applyNumberFormat="1" applyFont="1" applyFill="1" applyBorder="1" applyAlignment="1">
      <alignment horizontal="center" vertical="center"/>
      <protection/>
    </xf>
    <xf numFmtId="179" fontId="7" fillId="0" borderId="12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 applyProtection="1">
      <alignment vertical="center"/>
      <protection/>
    </xf>
    <xf numFmtId="1" fontId="61" fillId="0" borderId="11" xfId="0" applyNumberFormat="1" applyFont="1" applyFill="1" applyBorder="1" applyAlignment="1" applyProtection="1">
      <alignment vertical="center"/>
      <protection locked="0"/>
    </xf>
    <xf numFmtId="1" fontId="7" fillId="0" borderId="13" xfId="0" applyNumberFormat="1" applyFont="1" applyFill="1" applyBorder="1" applyAlignment="1" applyProtection="1">
      <alignment vertical="center"/>
      <protection locked="0"/>
    </xf>
    <xf numFmtId="0" fontId="15" fillId="0" borderId="0" xfId="135" applyFont="1" applyFill="1">
      <alignment/>
      <protection/>
    </xf>
    <xf numFmtId="0" fontId="16" fillId="0" borderId="0" xfId="135" applyFont="1" applyFill="1">
      <alignment/>
      <protection/>
    </xf>
    <xf numFmtId="0" fontId="0" fillId="0" borderId="0" xfId="135" applyFill="1">
      <alignment/>
      <protection/>
    </xf>
    <xf numFmtId="179" fontId="0" fillId="0" borderId="0" xfId="135" applyNumberFormat="1" applyFill="1">
      <alignment/>
      <protection/>
    </xf>
    <xf numFmtId="180" fontId="4" fillId="0" borderId="0" xfId="135" applyNumberFormat="1" applyFont="1" applyFill="1">
      <alignment/>
      <protection/>
    </xf>
    <xf numFmtId="179" fontId="16" fillId="0" borderId="0" xfId="113" applyNumberFormat="1" applyFont="1" applyFill="1" applyAlignment="1">
      <alignment vertical="center"/>
      <protection/>
    </xf>
    <xf numFmtId="0" fontId="16" fillId="0" borderId="0" xfId="113" applyFont="1" applyFill="1" applyAlignment="1">
      <alignment vertical="center"/>
      <protection/>
    </xf>
    <xf numFmtId="0" fontId="10" fillId="24" borderId="0" xfId="113" applyFont="1" applyFill="1" applyAlignment="1">
      <alignment horizontal="center" vertical="center"/>
      <protection/>
    </xf>
    <xf numFmtId="179" fontId="10" fillId="24" borderId="0" xfId="113" applyNumberFormat="1" applyFont="1" applyFill="1" applyAlignment="1">
      <alignment horizontal="center" vertical="center"/>
      <protection/>
    </xf>
    <xf numFmtId="179" fontId="8" fillId="0" borderId="0" xfId="113" applyNumberFormat="1" applyFont="1" applyFill="1" applyAlignment="1">
      <alignment vertical="center"/>
      <protection/>
    </xf>
    <xf numFmtId="179" fontId="7" fillId="0" borderId="16" xfId="113" applyNumberFormat="1" applyFont="1" applyFill="1" applyBorder="1" applyAlignment="1">
      <alignment horizontal="right" vertical="center"/>
      <protection/>
    </xf>
    <xf numFmtId="179" fontId="7" fillId="0" borderId="12" xfId="128" applyNumberFormat="1" applyFont="1" applyFill="1" applyBorder="1" applyAlignment="1">
      <alignment horizontal="center" vertical="center"/>
      <protection/>
    </xf>
    <xf numFmtId="0" fontId="7" fillId="24" borderId="12" xfId="0" applyNumberFormat="1" applyFont="1" applyFill="1" applyBorder="1" applyAlignment="1" applyProtection="1">
      <alignment vertical="center"/>
      <protection/>
    </xf>
    <xf numFmtId="179" fontId="7" fillId="25" borderId="12" xfId="0" applyNumberFormat="1" applyFont="1" applyFill="1" applyBorder="1" applyAlignment="1" applyProtection="1">
      <alignment horizontal="right" vertical="center"/>
      <protection/>
    </xf>
    <xf numFmtId="179" fontId="7" fillId="24" borderId="12" xfId="0" applyNumberFormat="1" applyFont="1" applyFill="1" applyBorder="1" applyAlignment="1" applyProtection="1">
      <alignment horizontal="right" vertical="center"/>
      <protection/>
    </xf>
    <xf numFmtId="179" fontId="8" fillId="0" borderId="12" xfId="113" applyNumberFormat="1" applyFont="1" applyFill="1" applyBorder="1" applyAlignment="1">
      <alignment horizontal="center" vertical="center"/>
      <protection/>
    </xf>
    <xf numFmtId="0" fontId="7" fillId="0" borderId="0" xfId="135" applyFont="1" applyFill="1" applyAlignment="1">
      <alignment vertical="center"/>
      <protection/>
    </xf>
    <xf numFmtId="0" fontId="0" fillId="0" borderId="0" xfId="135" applyFont="1" applyFill="1">
      <alignment/>
      <protection/>
    </xf>
    <xf numFmtId="0" fontId="1" fillId="0" borderId="0" xfId="135" applyFont="1" applyFill="1">
      <alignment/>
      <protection/>
    </xf>
    <xf numFmtId="0" fontId="0" fillId="24" borderId="0" xfId="135" applyFont="1" applyFill="1">
      <alignment/>
      <protection/>
    </xf>
    <xf numFmtId="0" fontId="4" fillId="24" borderId="0" xfId="135" applyFont="1" applyFill="1">
      <alignment/>
      <protection/>
    </xf>
    <xf numFmtId="179" fontId="17" fillId="24" borderId="0" xfId="135" applyNumberFormat="1" applyFont="1" applyFill="1" applyBorder="1" applyAlignment="1">
      <alignment horizontal="center"/>
      <protection/>
    </xf>
    <xf numFmtId="0" fontId="18" fillId="24" borderId="0" xfId="135" applyFont="1" applyFill="1" applyAlignment="1">
      <alignment/>
      <protection/>
    </xf>
    <xf numFmtId="0" fontId="0" fillId="24" borderId="0" xfId="135" applyFont="1" applyFill="1" applyAlignment="1">
      <alignment/>
      <protection/>
    </xf>
    <xf numFmtId="0" fontId="7" fillId="24" borderId="0" xfId="135" applyFont="1" applyFill="1" applyAlignment="1">
      <alignment horizontal="right" vertical="center" wrapText="1"/>
      <protection/>
    </xf>
    <xf numFmtId="179" fontId="7" fillId="0" borderId="12" xfId="135" applyNumberFormat="1" applyFont="1" applyFill="1" applyBorder="1" applyAlignment="1">
      <alignment horizontal="center" vertical="center" wrapText="1"/>
      <protection/>
    </xf>
    <xf numFmtId="0" fontId="7" fillId="24" borderId="10" xfId="135" applyFont="1" applyFill="1" applyBorder="1" applyAlignment="1">
      <alignment horizontal="center" vertical="center" wrapText="1"/>
      <protection/>
    </xf>
    <xf numFmtId="0" fontId="7" fillId="24" borderId="12" xfId="135" applyFont="1" applyFill="1" applyBorder="1" applyAlignment="1">
      <alignment horizontal="center" vertical="center" wrapText="1"/>
      <protection/>
    </xf>
    <xf numFmtId="179" fontId="8" fillId="24" borderId="12" xfId="113" applyNumberFormat="1" applyFont="1" applyFill="1" applyBorder="1" applyAlignment="1">
      <alignment horizontal="right" vertical="center"/>
      <protection/>
    </xf>
    <xf numFmtId="179" fontId="7" fillId="24" borderId="12" xfId="135" applyNumberFormat="1" applyFont="1" applyFill="1" applyBorder="1" applyAlignment="1">
      <alignment horizontal="right" vertical="center" wrapText="1"/>
      <protection/>
    </xf>
    <xf numFmtId="179" fontId="7" fillId="24" borderId="12" xfId="135" applyNumberFormat="1" applyFont="1" applyFill="1" applyBorder="1" applyAlignment="1">
      <alignment horizontal="right" vertical="center"/>
      <protection/>
    </xf>
    <xf numFmtId="179" fontId="7" fillId="24" borderId="12" xfId="135" applyNumberFormat="1" applyFont="1" applyFill="1" applyBorder="1" applyAlignment="1">
      <alignment vertical="center"/>
      <protection/>
    </xf>
    <xf numFmtId="179" fontId="7" fillId="0" borderId="12" xfId="113" applyNumberFormat="1" applyFont="1" applyFill="1" applyBorder="1" applyAlignment="1">
      <alignment horizontal="right" vertical="center"/>
      <protection/>
    </xf>
    <xf numFmtId="179" fontId="7" fillId="24" borderId="12" xfId="135" applyNumberFormat="1" applyFont="1" applyFill="1" applyBorder="1" applyAlignment="1">
      <alignment vertical="center" wrapText="1"/>
      <protection/>
    </xf>
    <xf numFmtId="179" fontId="7" fillId="24" borderId="11" xfId="135" applyNumberFormat="1" applyFont="1" applyFill="1" applyBorder="1" applyAlignment="1" applyProtection="1">
      <alignment horizontal="right" vertical="center" wrapText="1"/>
      <protection/>
    </xf>
    <xf numFmtId="180" fontId="7" fillId="24" borderId="12" xfId="138" applyNumberFormat="1" applyFont="1" applyFill="1" applyBorder="1" applyAlignment="1">
      <alignment vertical="center" wrapText="1"/>
      <protection/>
    </xf>
    <xf numFmtId="181" fontId="7" fillId="24" borderId="12" xfId="138" applyNumberFormat="1" applyFont="1" applyFill="1" applyBorder="1" applyAlignment="1">
      <alignment horizontal="left" vertical="center" wrapText="1"/>
      <protection/>
    </xf>
    <xf numFmtId="0" fontId="7" fillId="24" borderId="12" xfId="135" applyFont="1" applyFill="1" applyBorder="1" applyAlignment="1">
      <alignment vertical="center"/>
      <protection/>
    </xf>
    <xf numFmtId="180" fontId="7" fillId="24" borderId="12" xfId="138" applyNumberFormat="1" applyFont="1" applyFill="1" applyBorder="1" applyAlignment="1">
      <alignment vertical="center"/>
      <protection/>
    </xf>
    <xf numFmtId="180" fontId="7" fillId="24" borderId="12" xfId="140" applyNumberFormat="1" applyFont="1" applyFill="1" applyBorder="1" applyAlignment="1">
      <alignment vertical="center"/>
      <protection/>
    </xf>
    <xf numFmtId="179" fontId="7" fillId="24" borderId="17" xfId="135" applyNumberFormat="1" applyFont="1" applyFill="1" applyBorder="1" applyAlignment="1" applyProtection="1">
      <alignment horizontal="right" vertical="center" wrapText="1"/>
      <protection/>
    </xf>
    <xf numFmtId="0" fontId="7" fillId="0" borderId="0" xfId="135" applyFont="1" applyFill="1" applyAlignment="1">
      <alignment horizontal="right" vertical="center"/>
      <protection/>
    </xf>
    <xf numFmtId="3" fontId="7" fillId="0" borderId="15" xfId="0" applyNumberFormat="1" applyFont="1" applyFill="1" applyBorder="1" applyAlignment="1" applyProtection="1">
      <alignment horizontal="left" vertical="center"/>
      <protection/>
    </xf>
    <xf numFmtId="179" fontId="7" fillId="0" borderId="15" xfId="135" applyNumberFormat="1" applyFont="1" applyFill="1" applyBorder="1" applyAlignment="1" applyProtection="1">
      <alignment horizontal="right" vertical="center" wrapText="1"/>
      <protection/>
    </xf>
    <xf numFmtId="179" fontId="7" fillId="24" borderId="18" xfId="135" applyNumberFormat="1" applyFont="1" applyFill="1" applyBorder="1" applyAlignment="1" applyProtection="1">
      <alignment horizontal="right" vertical="center" wrapText="1"/>
      <protection/>
    </xf>
    <xf numFmtId="179" fontId="7" fillId="24" borderId="15" xfId="135" applyNumberFormat="1" applyFont="1" applyFill="1" applyBorder="1" applyAlignment="1">
      <alignment vertical="center" wrapText="1"/>
      <protection/>
    </xf>
    <xf numFmtId="179" fontId="7" fillId="0" borderId="18" xfId="135" applyNumberFormat="1" applyFont="1" applyFill="1" applyBorder="1" applyAlignment="1" applyProtection="1">
      <alignment horizontal="right" vertical="center" wrapText="1"/>
      <protection/>
    </xf>
    <xf numFmtId="0" fontId="0" fillId="24" borderId="15" xfId="135" applyFont="1" applyFill="1" applyBorder="1">
      <alignment/>
      <protection/>
    </xf>
    <xf numFmtId="179" fontId="8" fillId="24" borderId="12" xfId="135" applyNumberFormat="1" applyFont="1" applyFill="1" applyBorder="1" applyAlignment="1">
      <alignment horizontal="right" vertical="center" wrapText="1"/>
      <protection/>
    </xf>
    <xf numFmtId="0" fontId="1" fillId="24" borderId="12" xfId="135" applyFont="1" applyFill="1" applyBorder="1">
      <alignment/>
      <protection/>
    </xf>
    <xf numFmtId="179" fontId="7" fillId="0" borderId="10" xfId="135" applyNumberFormat="1" applyFont="1" applyFill="1" applyBorder="1" applyAlignment="1" applyProtection="1">
      <alignment horizontal="right" vertical="center" wrapText="1"/>
      <protection/>
    </xf>
    <xf numFmtId="179" fontId="7" fillId="24" borderId="12" xfId="135" applyNumberFormat="1" applyFont="1" applyFill="1" applyBorder="1" applyAlignment="1" applyProtection="1">
      <alignment horizontal="right" vertical="center" wrapText="1"/>
      <protection/>
    </xf>
    <xf numFmtId="0" fontId="0" fillId="24" borderId="12" xfId="135" applyFont="1" applyFill="1" applyBorder="1">
      <alignment/>
      <protection/>
    </xf>
    <xf numFmtId="0" fontId="7" fillId="0" borderId="0" xfId="135" applyFont="1" applyFill="1">
      <alignment/>
      <protection/>
    </xf>
    <xf numFmtId="0" fontId="8" fillId="0" borderId="0" xfId="135" applyFont="1" applyFill="1" applyAlignment="1">
      <alignment vertical="center"/>
      <protection/>
    </xf>
    <xf numFmtId="0" fontId="1" fillId="24" borderId="0" xfId="135" applyFont="1" applyFill="1">
      <alignment/>
      <protection/>
    </xf>
    <xf numFmtId="179" fontId="1" fillId="24" borderId="0" xfId="135" applyNumberFormat="1" applyFont="1" applyFill="1">
      <alignment/>
      <protection/>
    </xf>
    <xf numFmtId="179" fontId="62" fillId="24" borderId="0" xfId="135" applyNumberFormat="1" applyFont="1" applyFill="1">
      <alignment/>
      <protection/>
    </xf>
    <xf numFmtId="179" fontId="0" fillId="24" borderId="0" xfId="135" applyNumberFormat="1" applyFont="1" applyFill="1">
      <alignment/>
      <protection/>
    </xf>
    <xf numFmtId="179" fontId="63" fillId="24" borderId="0" xfId="135" applyNumberFormat="1" applyFont="1" applyFill="1">
      <alignment/>
      <protection/>
    </xf>
    <xf numFmtId="179" fontId="64" fillId="24" borderId="0" xfId="135" applyNumberFormat="1" applyFont="1" applyFill="1" applyBorder="1" applyAlignment="1">
      <alignment horizontal="center"/>
      <protection/>
    </xf>
    <xf numFmtId="0" fontId="22" fillId="24" borderId="0" xfId="135" applyFont="1" applyFill="1" applyAlignment="1">
      <alignment/>
      <protection/>
    </xf>
    <xf numFmtId="179" fontId="22" fillId="24" borderId="0" xfId="135" applyNumberFormat="1" applyFont="1" applyFill="1" applyAlignment="1">
      <alignment/>
      <protection/>
    </xf>
    <xf numFmtId="179" fontId="7" fillId="24" borderId="0" xfId="135" applyNumberFormat="1" applyFont="1" applyFill="1" applyAlignment="1">
      <alignment/>
      <protection/>
    </xf>
    <xf numFmtId="179" fontId="61" fillId="24" borderId="0" xfId="135" applyNumberFormat="1" applyFont="1" applyFill="1" applyAlignment="1">
      <alignment/>
      <protection/>
    </xf>
    <xf numFmtId="0" fontId="23" fillId="24" borderId="0" xfId="135" applyFont="1" applyFill="1" applyAlignment="1">
      <alignment horizontal="left" vertical="center" wrapText="1"/>
      <protection/>
    </xf>
    <xf numFmtId="179" fontId="61" fillId="24" borderId="10" xfId="135" applyNumberFormat="1" applyFont="1" applyFill="1" applyBorder="1" applyAlignment="1">
      <alignment horizontal="center" vertical="center" wrapText="1"/>
      <protection/>
    </xf>
    <xf numFmtId="179" fontId="7" fillId="24" borderId="10" xfId="135" applyNumberFormat="1" applyFont="1" applyFill="1" applyBorder="1" applyAlignment="1">
      <alignment horizontal="center" vertical="center" wrapText="1"/>
      <protection/>
    </xf>
    <xf numFmtId="179" fontId="61" fillId="24" borderId="12" xfId="135" applyNumberFormat="1" applyFont="1" applyFill="1" applyBorder="1" applyAlignment="1">
      <alignment horizontal="right" vertical="center" wrapText="1"/>
      <protection/>
    </xf>
    <xf numFmtId="0" fontId="8" fillId="24" borderId="12" xfId="135" applyFont="1" applyFill="1" applyBorder="1" applyAlignment="1">
      <alignment horizontal="center" vertical="center" wrapText="1"/>
      <protection/>
    </xf>
    <xf numFmtId="181" fontId="7" fillId="24" borderId="12" xfId="138" applyNumberFormat="1" applyFont="1" applyFill="1" applyBorder="1" applyAlignment="1">
      <alignment horizontal="left" vertical="center"/>
      <protection/>
    </xf>
    <xf numFmtId="181" fontId="7" fillId="24" borderId="12" xfId="138" applyNumberFormat="1" applyFont="1" applyFill="1" applyBorder="1" applyAlignment="1">
      <alignment horizontal="right" vertical="center"/>
      <protection/>
    </xf>
    <xf numFmtId="179" fontId="61" fillId="24" borderId="12" xfId="135" applyNumberFormat="1" applyFont="1" applyFill="1" applyBorder="1" applyAlignment="1" applyProtection="1">
      <alignment horizontal="right" vertical="center" wrapText="1"/>
      <protection/>
    </xf>
    <xf numFmtId="180" fontId="7" fillId="24" borderId="12" xfId="135" applyNumberFormat="1" applyFont="1" applyFill="1" applyBorder="1" applyAlignment="1">
      <alignment vertical="center" wrapText="1"/>
      <protection/>
    </xf>
    <xf numFmtId="3" fontId="7" fillId="0" borderId="15" xfId="0" applyNumberFormat="1" applyFont="1" applyFill="1" applyBorder="1" applyAlignment="1" applyProtection="1">
      <alignment vertical="center"/>
      <protection/>
    </xf>
    <xf numFmtId="0" fontId="7" fillId="24" borderId="12" xfId="135" applyNumberFormat="1" applyFont="1" applyFill="1" applyBorder="1" applyAlignment="1">
      <alignment vertical="center" wrapText="1"/>
      <protection/>
    </xf>
    <xf numFmtId="179" fontId="7" fillId="0" borderId="15" xfId="135" applyNumberFormat="1" applyFont="1" applyFill="1" applyBorder="1" applyAlignment="1" applyProtection="1">
      <alignment horizontal="right" vertical="center" wrapText="1"/>
      <protection/>
    </xf>
    <xf numFmtId="0" fontId="8" fillId="24" borderId="12" xfId="135" applyNumberFormat="1" applyFont="1" applyFill="1" applyBorder="1" applyAlignment="1">
      <alignment vertical="center" wrapText="1"/>
      <protection/>
    </xf>
    <xf numFmtId="179" fontId="65" fillId="0" borderId="12" xfId="135" applyNumberFormat="1" applyFont="1" applyFill="1" applyBorder="1" applyAlignment="1" applyProtection="1">
      <alignment horizontal="right" vertical="center" wrapText="1"/>
      <protection/>
    </xf>
    <xf numFmtId="0" fontId="8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79" fontId="61" fillId="0" borderId="12" xfId="135" applyNumberFormat="1" applyFont="1" applyFill="1" applyBorder="1" applyAlignment="1" applyProtection="1">
      <alignment horizontal="right" vertical="center" wrapText="1"/>
      <protection/>
    </xf>
    <xf numFmtId="179" fontId="61" fillId="24" borderId="15" xfId="135" applyNumberFormat="1" applyFont="1" applyFill="1" applyBorder="1" applyAlignment="1" applyProtection="1">
      <alignment horizontal="right" vertical="center" wrapText="1"/>
      <protection/>
    </xf>
    <xf numFmtId="0" fontId="7" fillId="24" borderId="15" xfId="135" applyNumberFormat="1" applyFont="1" applyFill="1" applyBorder="1" applyAlignment="1">
      <alignment vertical="center" wrapText="1"/>
      <protection/>
    </xf>
    <xf numFmtId="179" fontId="7" fillId="0" borderId="12" xfId="135" applyNumberFormat="1" applyFont="1" applyBorder="1" applyAlignment="1">
      <alignment horizontal="right" vertical="center"/>
      <protection/>
    </xf>
    <xf numFmtId="179" fontId="61" fillId="24" borderId="10" xfId="135" applyNumberFormat="1" applyFont="1" applyFill="1" applyBorder="1" applyAlignment="1" applyProtection="1">
      <alignment horizontal="right" vertical="center" wrapText="1"/>
      <protection/>
    </xf>
    <xf numFmtId="0" fontId="8" fillId="24" borderId="10" xfId="135" applyNumberFormat="1" applyFont="1" applyFill="1" applyBorder="1" applyAlignment="1">
      <alignment vertical="center" wrapText="1"/>
      <protection/>
    </xf>
    <xf numFmtId="179" fontId="7" fillId="0" borderId="12" xfId="135" applyNumberFormat="1" applyFont="1" applyBorder="1" applyAlignment="1">
      <alignment horizontal="right"/>
      <protection/>
    </xf>
    <xf numFmtId="179" fontId="62" fillId="24" borderId="12" xfId="135" applyNumberFormat="1" applyFont="1" applyFill="1" applyBorder="1">
      <alignment/>
      <protection/>
    </xf>
    <xf numFmtId="179" fontId="1" fillId="24" borderId="12" xfId="135" applyNumberFormat="1" applyFont="1" applyFill="1" applyBorder="1">
      <alignment/>
      <protection/>
    </xf>
    <xf numFmtId="1" fontId="7" fillId="0" borderId="12" xfId="0" applyNumberFormat="1" applyFont="1" applyFill="1" applyBorder="1" applyAlignment="1" applyProtection="1">
      <alignment vertical="center"/>
      <protection locked="0"/>
    </xf>
    <xf numFmtId="179" fontId="65" fillId="24" borderId="12" xfId="135" applyNumberFormat="1" applyFont="1" applyFill="1" applyBorder="1" applyAlignment="1" applyProtection="1">
      <alignment horizontal="right" vertical="center" wrapText="1"/>
      <protection/>
    </xf>
    <xf numFmtId="179" fontId="25" fillId="0" borderId="0" xfId="135" applyNumberFormat="1" applyFont="1" applyFill="1" applyBorder="1" applyAlignment="1">
      <alignment horizontal="center"/>
      <protection/>
    </xf>
    <xf numFmtId="0" fontId="8" fillId="0" borderId="0" xfId="135" applyFont="1" applyFill="1" applyBorder="1" applyAlignment="1">
      <alignment horizontal="center" vertical="center" wrapText="1"/>
      <protection/>
    </xf>
    <xf numFmtId="0" fontId="7" fillId="0" borderId="0" xfId="135" applyFont="1" applyFill="1" applyBorder="1" applyAlignment="1">
      <alignment vertical="center"/>
      <protection/>
    </xf>
    <xf numFmtId="181" fontId="7" fillId="0" borderId="0" xfId="138" applyNumberFormat="1" applyFont="1" applyFill="1" applyBorder="1" applyAlignment="1">
      <alignment horizontal="left" vertical="center"/>
      <protection/>
    </xf>
    <xf numFmtId="181" fontId="7" fillId="0" borderId="0" xfId="138" applyNumberFormat="1" applyFont="1" applyFill="1" applyBorder="1" applyAlignment="1">
      <alignment horizontal="right" vertical="center"/>
      <protection/>
    </xf>
    <xf numFmtId="180" fontId="7" fillId="0" borderId="0" xfId="135" applyNumberFormat="1" applyFont="1" applyFill="1" applyBorder="1" applyAlignment="1">
      <alignment vertical="center" wrapText="1"/>
      <protection/>
    </xf>
    <xf numFmtId="0" fontId="8" fillId="0" borderId="0" xfId="135" applyFont="1" applyFill="1" applyBorder="1" applyAlignment="1">
      <alignment vertical="center"/>
      <protection/>
    </xf>
    <xf numFmtId="0" fontId="26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Fill="1" applyBorder="1" applyAlignment="1">
      <alignment horizontal="justify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wrapText="1"/>
    </xf>
    <xf numFmtId="0" fontId="7" fillId="0" borderId="0" xfId="0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0" xfId="132" applyFont="1" applyFill="1" applyAlignment="1">
      <alignment vertical="center"/>
      <protection/>
    </xf>
    <xf numFmtId="0" fontId="1" fillId="0" borderId="0" xfId="132" applyFont="1" applyFill="1" applyAlignment="1">
      <alignment vertical="center"/>
      <protection/>
    </xf>
    <xf numFmtId="0" fontId="1" fillId="0" borderId="0" xfId="132" applyFont="1" applyFill="1">
      <alignment/>
      <protection/>
    </xf>
    <xf numFmtId="0" fontId="0" fillId="0" borderId="0" xfId="132" applyFont="1" applyFill="1">
      <alignment/>
      <protection/>
    </xf>
    <xf numFmtId="179" fontId="0" fillId="0" borderId="0" xfId="132" applyNumberFormat="1" applyFont="1" applyFill="1">
      <alignment/>
      <protection/>
    </xf>
    <xf numFmtId="179" fontId="4" fillId="0" borderId="0" xfId="132" applyNumberFormat="1" applyFont="1" applyFill="1">
      <alignment/>
      <protection/>
    </xf>
    <xf numFmtId="179" fontId="10" fillId="24" borderId="0" xfId="132" applyNumberFormat="1" applyFont="1" applyFill="1" applyBorder="1" applyAlignment="1">
      <alignment horizontal="center"/>
      <protection/>
    </xf>
    <xf numFmtId="0" fontId="18" fillId="0" borderId="0" xfId="132" applyFont="1" applyFill="1" applyAlignment="1">
      <alignment/>
      <protection/>
    </xf>
    <xf numFmtId="179" fontId="18" fillId="0" borderId="0" xfId="132" applyNumberFormat="1" applyFont="1" applyFill="1" applyAlignment="1">
      <alignment/>
      <protection/>
    </xf>
    <xf numFmtId="179" fontId="7" fillId="0" borderId="0" xfId="132" applyNumberFormat="1" applyFont="1" applyFill="1" applyAlignment="1">
      <alignment horizontal="right" vertical="center" wrapText="1"/>
      <protection/>
    </xf>
    <xf numFmtId="0" fontId="8" fillId="0" borderId="12" xfId="132" applyFont="1" applyFill="1" applyBorder="1" applyAlignment="1">
      <alignment horizontal="center" vertical="center"/>
      <protection/>
    </xf>
    <xf numFmtId="179" fontId="8" fillId="0" borderId="12" xfId="132" applyNumberFormat="1" applyFont="1" applyFill="1" applyBorder="1" applyAlignment="1">
      <alignment horizontal="center" vertical="center"/>
      <protection/>
    </xf>
    <xf numFmtId="179" fontId="8" fillId="0" borderId="12" xfId="132" applyNumberFormat="1" applyFont="1" applyFill="1" applyBorder="1" applyAlignment="1">
      <alignment horizontal="center" vertical="center" wrapText="1"/>
      <protection/>
    </xf>
    <xf numFmtId="0" fontId="8" fillId="0" borderId="12" xfId="134" applyFont="1" applyFill="1" applyBorder="1" applyAlignment="1">
      <alignment horizontal="left" vertical="center"/>
      <protection/>
    </xf>
    <xf numFmtId="179" fontId="8" fillId="0" borderId="12" xfId="135" applyNumberFormat="1" applyFont="1" applyBorder="1" applyAlignment="1">
      <alignment horizontal="right" vertical="center" wrapText="1"/>
      <protection/>
    </xf>
    <xf numFmtId="179" fontId="8" fillId="0" borderId="12" xfId="132" applyNumberFormat="1" applyFont="1" applyFill="1" applyBorder="1" applyAlignment="1">
      <alignment horizontal="left" vertical="center" wrapText="1"/>
      <protection/>
    </xf>
    <xf numFmtId="179" fontId="8" fillId="0" borderId="12" xfId="132" applyNumberFormat="1" applyFont="1" applyFill="1" applyBorder="1" applyAlignment="1">
      <alignment horizontal="right" vertical="center" wrapText="1"/>
      <protection/>
    </xf>
    <xf numFmtId="49" fontId="8" fillId="0" borderId="12" xfId="134" applyNumberFormat="1" applyFont="1" applyFill="1" applyBorder="1" applyAlignment="1">
      <alignment horizontal="left" vertical="center"/>
      <protection/>
    </xf>
    <xf numFmtId="179" fontId="8" fillId="0" borderId="12" xfId="135" applyNumberFormat="1" applyFont="1" applyFill="1" applyBorder="1" applyAlignment="1" applyProtection="1">
      <alignment horizontal="left" vertical="center"/>
      <protection/>
    </xf>
    <xf numFmtId="179" fontId="8" fillId="0" borderId="12" xfId="132" applyNumberFormat="1" applyFont="1" applyFill="1" applyBorder="1" applyAlignment="1">
      <alignment horizontal="right" vertical="center"/>
      <protection/>
    </xf>
    <xf numFmtId="49" fontId="7" fillId="0" borderId="12" xfId="134" applyNumberFormat="1" applyFont="1" applyFill="1" applyBorder="1" applyAlignment="1">
      <alignment horizontal="left" vertical="center"/>
      <protection/>
    </xf>
    <xf numFmtId="182" fontId="67" fillId="24" borderId="12" xfId="0" applyNumberFormat="1" applyFont="1" applyFill="1" applyBorder="1" applyAlignment="1">
      <alignment horizontal="right" vertical="center" wrapText="1"/>
    </xf>
    <xf numFmtId="179" fontId="7" fillId="0" borderId="12" xfId="135" applyNumberFormat="1" applyFont="1" applyFill="1" applyBorder="1" applyAlignment="1" applyProtection="1">
      <alignment horizontal="left" vertical="center"/>
      <protection/>
    </xf>
    <xf numFmtId="179" fontId="7" fillId="0" borderId="12" xfId="132" applyNumberFormat="1" applyFont="1" applyFill="1" applyBorder="1" applyAlignment="1">
      <alignment horizontal="right" vertical="center"/>
      <protection/>
    </xf>
    <xf numFmtId="179" fontId="67" fillId="24" borderId="12" xfId="0" applyNumberFormat="1" applyFont="1" applyFill="1" applyBorder="1" applyAlignment="1">
      <alignment horizontal="right" vertical="center" wrapText="1"/>
    </xf>
    <xf numFmtId="179" fontId="7" fillId="0" borderId="12" xfId="135" applyNumberFormat="1" applyFont="1" applyBorder="1" applyAlignment="1">
      <alignment horizontal="right" vertical="center" wrapText="1"/>
      <protection/>
    </xf>
    <xf numFmtId="179" fontId="7" fillId="0" borderId="12" xfId="134" applyNumberFormat="1" applyFont="1" applyFill="1" applyBorder="1" applyAlignment="1">
      <alignment horizontal="left" vertical="center"/>
      <protection/>
    </xf>
    <xf numFmtId="179" fontId="7" fillId="0" borderId="12" xfId="135" applyNumberFormat="1" applyFont="1" applyFill="1" applyBorder="1" applyAlignment="1" applyProtection="1">
      <alignment vertical="center"/>
      <protection locked="0"/>
    </xf>
    <xf numFmtId="179" fontId="7" fillId="0" borderId="12" xfId="60" applyNumberFormat="1" applyFont="1" applyFill="1" applyBorder="1" applyAlignment="1" applyProtection="1">
      <alignment vertical="center"/>
      <protection/>
    </xf>
    <xf numFmtId="0" fontId="8" fillId="0" borderId="12" xfId="135" applyNumberFormat="1" applyFont="1" applyFill="1" applyBorder="1" applyAlignment="1" applyProtection="1">
      <alignment horizontal="left" vertical="center"/>
      <protection/>
    </xf>
    <xf numFmtId="0" fontId="7" fillId="0" borderId="12" xfId="132" applyFont="1" applyFill="1" applyBorder="1">
      <alignment/>
      <protection/>
    </xf>
    <xf numFmtId="179" fontId="8" fillId="0" borderId="12" xfId="134" applyNumberFormat="1" applyFont="1" applyFill="1" applyBorder="1" applyAlignment="1">
      <alignment horizontal="left" vertical="center"/>
      <protection/>
    </xf>
    <xf numFmtId="0" fontId="8" fillId="0" borderId="12" xfId="134" applyFont="1" applyFill="1" applyBorder="1" applyAlignment="1">
      <alignment horizontal="center" vertical="center"/>
      <protection/>
    </xf>
    <xf numFmtId="179" fontId="8" fillId="0" borderId="12" xfId="71" applyNumberFormat="1" applyFont="1" applyFill="1" applyBorder="1" applyAlignment="1">
      <alignment horizontal="center" vertical="center"/>
      <protection/>
    </xf>
    <xf numFmtId="0" fontId="1" fillId="0" borderId="0" xfId="135" applyFont="1">
      <alignment/>
      <protection/>
    </xf>
    <xf numFmtId="0" fontId="1" fillId="0" borderId="0" xfId="135" applyFont="1">
      <alignment/>
      <protection/>
    </xf>
    <xf numFmtId="0" fontId="0" fillId="0" borderId="0" xfId="135" applyFont="1">
      <alignment/>
      <protection/>
    </xf>
    <xf numFmtId="0" fontId="0" fillId="0" borderId="0" xfId="135">
      <alignment/>
      <protection/>
    </xf>
    <xf numFmtId="179" fontId="0" fillId="0" borderId="0" xfId="135" applyNumberFormat="1">
      <alignment/>
      <protection/>
    </xf>
    <xf numFmtId="0" fontId="6" fillId="24" borderId="0" xfId="135" applyFont="1" applyFill="1" applyAlignment="1">
      <alignment horizontal="center" vertical="center"/>
      <protection/>
    </xf>
    <xf numFmtId="0" fontId="8" fillId="0" borderId="0" xfId="135" applyFont="1" applyAlignment="1">
      <alignment horizontal="center" vertical="center"/>
      <protection/>
    </xf>
    <xf numFmtId="179" fontId="7" fillId="0" borderId="0" xfId="135" applyNumberFormat="1" applyFont="1" applyFill="1" applyBorder="1" applyAlignment="1">
      <alignment horizontal="right" vertical="center" wrapText="1"/>
      <protection/>
    </xf>
    <xf numFmtId="0" fontId="8" fillId="26" borderId="12" xfId="0" applyFont="1" applyFill="1" applyBorder="1" applyAlignment="1">
      <alignment horizontal="center" vertical="center"/>
    </xf>
    <xf numFmtId="179" fontId="8" fillId="26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4" fontId="7" fillId="0" borderId="12" xfId="135" applyNumberFormat="1" applyFont="1" applyBorder="1" applyAlignment="1">
      <alignment horizontal="right" vertical="center" wrapText="1"/>
      <protection/>
    </xf>
    <xf numFmtId="0" fontId="8" fillId="0" borderId="12" xfId="0" applyFont="1" applyBorder="1" applyAlignment="1">
      <alignment horizontal="center" vertical="center"/>
    </xf>
    <xf numFmtId="0" fontId="1" fillId="24" borderId="0" xfId="135" applyFont="1" applyFill="1" applyAlignment="1">
      <alignment vertical="center"/>
      <protection/>
    </xf>
    <xf numFmtId="179" fontId="0" fillId="24" borderId="0" xfId="135" applyNumberFormat="1" applyFont="1" applyFill="1" applyAlignment="1">
      <alignment horizontal="right" vertical="center"/>
      <protection/>
    </xf>
    <xf numFmtId="179" fontId="7" fillId="24" borderId="0" xfId="135" applyNumberFormat="1" applyFont="1" applyFill="1" applyAlignment="1">
      <alignment horizontal="right" vertical="center"/>
      <protection/>
    </xf>
    <xf numFmtId="180" fontId="4" fillId="24" borderId="0" xfId="138" applyNumberFormat="1" applyFont="1" applyFill="1">
      <alignment/>
      <protection/>
    </xf>
    <xf numFmtId="179" fontId="4" fillId="24" borderId="0" xfId="138" applyNumberFormat="1" applyFont="1" applyFill="1" applyAlignment="1">
      <alignment horizontal="right" vertical="center"/>
      <protection/>
    </xf>
    <xf numFmtId="179" fontId="28" fillId="24" borderId="0" xfId="138" applyNumberFormat="1" applyFont="1" applyFill="1" applyAlignment="1">
      <alignment horizontal="right" vertical="center"/>
      <protection/>
    </xf>
    <xf numFmtId="0" fontId="64" fillId="24" borderId="0" xfId="135" applyFont="1" applyFill="1" applyAlignment="1">
      <alignment horizontal="center" vertical="center"/>
      <protection/>
    </xf>
    <xf numFmtId="179" fontId="64" fillId="24" borderId="0" xfId="135" applyNumberFormat="1" applyFont="1" applyFill="1" applyAlignment="1">
      <alignment horizontal="right" vertical="center"/>
      <protection/>
    </xf>
    <xf numFmtId="179" fontId="68" fillId="24" borderId="0" xfId="135" applyNumberFormat="1" applyFont="1" applyFill="1" applyAlignment="1">
      <alignment horizontal="right" vertical="center"/>
      <protection/>
    </xf>
    <xf numFmtId="0" fontId="7" fillId="24" borderId="0" xfId="135" applyFont="1" applyFill="1">
      <alignment/>
      <protection/>
    </xf>
    <xf numFmtId="0" fontId="8" fillId="24" borderId="10" xfId="135" applyFont="1" applyFill="1" applyBorder="1" applyAlignment="1">
      <alignment horizontal="center" vertical="center"/>
      <protection/>
    </xf>
    <xf numFmtId="179" fontId="8" fillId="24" borderId="12" xfId="135" applyNumberFormat="1" applyFont="1" applyFill="1" applyBorder="1" applyAlignment="1">
      <alignment horizontal="center" vertical="center" wrapText="1"/>
      <protection/>
    </xf>
    <xf numFmtId="0" fontId="8" fillId="24" borderId="12" xfId="135" applyFont="1" applyFill="1" applyBorder="1" applyAlignment="1">
      <alignment horizontal="center" vertical="center"/>
      <protection/>
    </xf>
    <xf numFmtId="0" fontId="8" fillId="24" borderId="20" xfId="135" applyFont="1" applyFill="1" applyBorder="1" applyAlignment="1">
      <alignment horizontal="center" vertical="center"/>
      <protection/>
    </xf>
    <xf numFmtId="0" fontId="8" fillId="24" borderId="14" xfId="135" applyFont="1" applyFill="1" applyBorder="1" applyAlignment="1">
      <alignment horizontal="center" vertical="center"/>
      <protection/>
    </xf>
    <xf numFmtId="0" fontId="7" fillId="24" borderId="12" xfId="134" applyFont="1" applyFill="1" applyBorder="1" applyAlignment="1">
      <alignment vertical="center"/>
      <protection/>
    </xf>
    <xf numFmtId="179" fontId="7" fillId="24" borderId="12" xfId="136" applyNumberFormat="1" applyFont="1" applyFill="1" applyBorder="1" applyAlignment="1">
      <alignment horizontal="right" vertical="center" wrapText="1"/>
      <protection/>
    </xf>
    <xf numFmtId="0" fontId="7" fillId="24" borderId="12" xfId="135" applyFont="1" applyFill="1" applyBorder="1" applyAlignment="1">
      <alignment horizontal="right" vertical="center" wrapText="1"/>
      <protection/>
    </xf>
    <xf numFmtId="0" fontId="7" fillId="24" borderId="12" xfId="135" applyFont="1" applyFill="1" applyBorder="1" applyAlignment="1">
      <alignment horizontal="right"/>
      <protection/>
    </xf>
    <xf numFmtId="0" fontId="7" fillId="24" borderId="12" xfId="135" applyFont="1" applyFill="1" applyBorder="1" applyAlignment="1">
      <alignment horizontal="left" wrapText="1"/>
      <protection/>
    </xf>
    <xf numFmtId="0" fontId="7" fillId="24" borderId="12" xfId="0" applyFont="1" applyFill="1" applyBorder="1" applyAlignment="1">
      <alignment vertical="center"/>
    </xf>
    <xf numFmtId="0" fontId="7" fillId="24" borderId="12" xfId="135" applyFont="1" applyFill="1" applyBorder="1">
      <alignment/>
      <protection/>
    </xf>
    <xf numFmtId="0" fontId="7" fillId="24" borderId="10" xfId="135" applyFont="1" applyFill="1" applyBorder="1">
      <alignment/>
      <protection/>
    </xf>
    <xf numFmtId="0" fontId="8" fillId="24" borderId="12" xfId="135" applyFont="1" applyFill="1" applyBorder="1">
      <alignment/>
      <protection/>
    </xf>
    <xf numFmtId="0" fontId="8" fillId="24" borderId="10" xfId="135" applyFont="1" applyFill="1" applyBorder="1">
      <alignment/>
      <protection/>
    </xf>
    <xf numFmtId="0" fontId="7" fillId="24" borderId="10" xfId="134" applyFont="1" applyFill="1" applyBorder="1" applyAlignment="1">
      <alignment vertical="center"/>
      <protection/>
    </xf>
    <xf numFmtId="0" fontId="7" fillId="24" borderId="12" xfId="135" applyFont="1" applyFill="1" applyBorder="1">
      <alignment/>
      <protection/>
    </xf>
    <xf numFmtId="0" fontId="8" fillId="24" borderId="12" xfId="0" applyNumberFormat="1" applyFont="1" applyFill="1" applyBorder="1" applyAlignment="1">
      <alignment horizontal="center" vertical="center"/>
    </xf>
    <xf numFmtId="179" fontId="8" fillId="24" borderId="12" xfId="136" applyNumberFormat="1" applyFont="1" applyFill="1" applyBorder="1" applyAlignment="1">
      <alignment horizontal="right" vertical="center" wrapText="1"/>
      <protection/>
    </xf>
    <xf numFmtId="0" fontId="15" fillId="0" borderId="0" xfId="135" applyFont="1">
      <alignment/>
      <protection/>
    </xf>
    <xf numFmtId="0" fontId="16" fillId="0" borderId="0" xfId="135" applyFont="1" applyAlignment="1">
      <alignment vertical="center"/>
      <protection/>
    </xf>
    <xf numFmtId="0" fontId="15" fillId="0" borderId="0" xfId="135" applyFont="1" applyAlignment="1">
      <alignment vertical="center"/>
      <protection/>
    </xf>
    <xf numFmtId="0" fontId="0" fillId="0" borderId="0" xfId="133" applyFont="1" applyAlignment="1">
      <alignment/>
      <protection/>
    </xf>
    <xf numFmtId="0" fontId="0" fillId="0" borderId="0" xfId="135" applyFont="1">
      <alignment/>
      <protection/>
    </xf>
    <xf numFmtId="179" fontId="0" fillId="0" borderId="0" xfId="135" applyNumberFormat="1" applyFont="1">
      <alignment/>
      <protection/>
    </xf>
    <xf numFmtId="180" fontId="4" fillId="0" borderId="0" xfId="138" applyNumberFormat="1" applyFont="1">
      <alignment/>
      <protection/>
    </xf>
    <xf numFmtId="0" fontId="6" fillId="24" borderId="0" xfId="135" applyFont="1" applyFill="1" applyAlignment="1">
      <alignment horizontal="center"/>
      <protection/>
    </xf>
    <xf numFmtId="179" fontId="6" fillId="24" borderId="0" xfId="135" applyNumberFormat="1" applyFont="1" applyFill="1" applyAlignment="1">
      <alignment horizontal="center"/>
      <protection/>
    </xf>
    <xf numFmtId="0" fontId="7" fillId="0" borderId="0" xfId="135" applyFont="1">
      <alignment/>
      <protection/>
    </xf>
    <xf numFmtId="179" fontId="7" fillId="0" borderId="0" xfId="135" applyNumberFormat="1" applyFont="1" applyAlignment="1">
      <alignment horizontal="right"/>
      <protection/>
    </xf>
    <xf numFmtId="0" fontId="8" fillId="0" borderId="10" xfId="135" applyFont="1" applyBorder="1" applyAlignment="1">
      <alignment horizontal="center" vertical="center"/>
      <protection/>
    </xf>
    <xf numFmtId="179" fontId="8" fillId="0" borderId="12" xfId="135" applyNumberFormat="1" applyFont="1" applyFill="1" applyBorder="1" applyAlignment="1">
      <alignment horizontal="center" vertical="center"/>
      <protection/>
    </xf>
    <xf numFmtId="0" fontId="8" fillId="0" borderId="12" xfId="135" applyFont="1" applyBorder="1" applyAlignment="1">
      <alignment vertical="center"/>
      <protection/>
    </xf>
    <xf numFmtId="183" fontId="15" fillId="0" borderId="0" xfId="135" applyNumberFormat="1" applyFont="1" applyAlignment="1">
      <alignment vertical="center"/>
      <protection/>
    </xf>
    <xf numFmtId="0" fontId="7" fillId="0" borderId="12" xfId="134" applyFont="1" applyFill="1" applyBorder="1" applyAlignment="1">
      <alignment vertical="center"/>
      <protection/>
    </xf>
    <xf numFmtId="179" fontId="14" fillId="0" borderId="12" xfId="148" applyNumberFormat="1" applyFont="1" applyFill="1" applyBorder="1" applyAlignment="1">
      <alignment horizontal="right" vertical="center" wrapText="1"/>
      <protection/>
    </xf>
    <xf numFmtId="0" fontId="8" fillId="0" borderId="11" xfId="135" applyFont="1" applyBorder="1" applyAlignment="1">
      <alignment vertical="center"/>
      <protection/>
    </xf>
    <xf numFmtId="179" fontId="14" fillId="27" borderId="12" xfId="148" applyNumberFormat="1" applyFont="1" applyFill="1" applyBorder="1" applyAlignment="1">
      <alignment horizontal="right" vertical="center" wrapText="1"/>
      <protection/>
    </xf>
    <xf numFmtId="0" fontId="8" fillId="0" borderId="11" xfId="135" applyFont="1" applyBorder="1" applyAlignment="1">
      <alignment horizontal="center" vertical="center"/>
      <protection/>
    </xf>
    <xf numFmtId="181" fontId="0" fillId="0" borderId="0" xfId="135" applyNumberFormat="1" applyFont="1">
      <alignment/>
      <protection/>
    </xf>
    <xf numFmtId="0" fontId="7" fillId="24" borderId="0" xfId="132" applyFont="1" applyFill="1" applyAlignment="1">
      <alignment vertical="center"/>
      <protection/>
    </xf>
    <xf numFmtId="0" fontId="8" fillId="24" borderId="0" xfId="132" applyFont="1" applyFill="1" applyAlignment="1">
      <alignment vertical="center"/>
      <protection/>
    </xf>
    <xf numFmtId="0" fontId="7" fillId="24" borderId="0" xfId="132" applyFont="1" applyFill="1">
      <alignment/>
      <protection/>
    </xf>
    <xf numFmtId="0" fontId="8" fillId="24" borderId="0" xfId="132" applyFont="1" applyFill="1">
      <alignment/>
      <protection/>
    </xf>
    <xf numFmtId="0" fontId="1" fillId="24" borderId="0" xfId="132" applyFont="1" applyFill="1">
      <alignment/>
      <protection/>
    </xf>
    <xf numFmtId="0" fontId="0" fillId="24" borderId="0" xfId="132" applyFont="1" applyFill="1">
      <alignment/>
      <protection/>
    </xf>
    <xf numFmtId="179" fontId="0" fillId="24" borderId="0" xfId="132" applyNumberFormat="1" applyFont="1" applyFill="1">
      <alignment/>
      <protection/>
    </xf>
    <xf numFmtId="0" fontId="4" fillId="24" borderId="0" xfId="132" applyFont="1" applyFill="1">
      <alignment/>
      <protection/>
    </xf>
    <xf numFmtId="179" fontId="4" fillId="24" borderId="0" xfId="132" applyNumberFormat="1" applyFont="1" applyFill="1">
      <alignment/>
      <protection/>
    </xf>
    <xf numFmtId="0" fontId="18" fillId="24" borderId="0" xfId="132" applyFont="1" applyFill="1" applyAlignment="1">
      <alignment/>
      <protection/>
    </xf>
    <xf numFmtId="179" fontId="18" fillId="24" borderId="0" xfId="132" applyNumberFormat="1" applyFont="1" applyFill="1" applyAlignment="1">
      <alignment/>
      <protection/>
    </xf>
    <xf numFmtId="179" fontId="22" fillId="24" borderId="0" xfId="132" applyNumberFormat="1" applyFont="1" applyFill="1" applyAlignment="1">
      <alignment/>
      <protection/>
    </xf>
    <xf numFmtId="179" fontId="7" fillId="24" borderId="0" xfId="132" applyNumberFormat="1" applyFont="1" applyFill="1" applyAlignment="1">
      <alignment horizontal="right" vertical="center" wrapText="1"/>
      <protection/>
    </xf>
    <xf numFmtId="0" fontId="8" fillId="24" borderId="12" xfId="132" applyFont="1" applyFill="1" applyBorder="1" applyAlignment="1">
      <alignment horizontal="center" vertical="center"/>
      <protection/>
    </xf>
    <xf numFmtId="179" fontId="8" fillId="24" borderId="12" xfId="132" applyNumberFormat="1" applyFont="1" applyFill="1" applyBorder="1" applyAlignment="1">
      <alignment horizontal="center" vertical="center"/>
      <protection/>
    </xf>
    <xf numFmtId="179" fontId="8" fillId="24" borderId="12" xfId="132" applyNumberFormat="1" applyFont="1" applyFill="1" applyBorder="1" applyAlignment="1">
      <alignment horizontal="center" vertical="center" wrapText="1"/>
      <protection/>
    </xf>
    <xf numFmtId="0" fontId="8" fillId="24" borderId="12" xfId="0" applyNumberFormat="1" applyFont="1" applyFill="1" applyBorder="1" applyAlignment="1" applyProtection="1">
      <alignment vertical="center"/>
      <protection/>
    </xf>
    <xf numFmtId="179" fontId="65" fillId="27" borderId="12" xfId="0" applyNumberFormat="1" applyFont="1" applyFill="1" applyBorder="1" applyAlignment="1" applyProtection="1">
      <alignment vertical="center" wrapText="1"/>
      <protection locked="0"/>
    </xf>
    <xf numFmtId="179" fontId="8" fillId="27" borderId="12" xfId="0" applyNumberFormat="1" applyFont="1" applyFill="1" applyBorder="1" applyAlignment="1" applyProtection="1">
      <alignment vertical="center" wrapText="1"/>
      <protection locked="0"/>
    </xf>
    <xf numFmtId="179" fontId="7" fillId="27" borderId="12" xfId="0" applyNumberFormat="1" applyFont="1" applyFill="1" applyBorder="1" applyAlignment="1" applyProtection="1">
      <alignment vertical="center" wrapText="1"/>
      <protection locked="0"/>
    </xf>
    <xf numFmtId="184" fontId="7" fillId="24" borderId="0" xfId="132" applyNumberFormat="1" applyFont="1" applyFill="1" applyAlignment="1">
      <alignment vertical="center"/>
      <protection/>
    </xf>
    <xf numFmtId="0" fontId="7" fillId="24" borderId="17" xfId="0" applyNumberFormat="1" applyFont="1" applyFill="1" applyBorder="1" applyAlignment="1" applyProtection="1">
      <alignment vertical="center"/>
      <protection/>
    </xf>
    <xf numFmtId="0" fontId="7" fillId="24" borderId="21" xfId="0" applyNumberFormat="1" applyFont="1" applyFill="1" applyBorder="1" applyAlignment="1" applyProtection="1">
      <alignment vertical="center"/>
      <protection/>
    </xf>
    <xf numFmtId="3" fontId="7" fillId="27" borderId="12" xfId="0" applyNumberFormat="1" applyFont="1" applyFill="1" applyBorder="1" applyAlignment="1" applyProtection="1">
      <alignment vertical="center"/>
      <protection locked="0"/>
    </xf>
    <xf numFmtId="0" fontId="69" fillId="24" borderId="0" xfId="132" applyFont="1" applyFill="1" applyAlignment="1">
      <alignment vertical="center"/>
      <protection/>
    </xf>
    <xf numFmtId="0" fontId="7" fillId="27" borderId="12" xfId="0" applyFont="1" applyFill="1" applyBorder="1" applyAlignment="1" applyProtection="1">
      <alignment vertical="center"/>
      <protection locked="0"/>
    </xf>
    <xf numFmtId="0" fontId="8" fillId="24" borderId="12" xfId="0" applyNumberFormat="1" applyFont="1" applyFill="1" applyBorder="1" applyAlignment="1" applyProtection="1">
      <alignment horizontal="center" vertical="center"/>
      <protection/>
    </xf>
    <xf numFmtId="0" fontId="0" fillId="24" borderId="0" xfId="0" applyFont="1" applyFill="1" applyAlignment="1">
      <alignment vertical="center"/>
    </xf>
    <xf numFmtId="179" fontId="7" fillId="24" borderId="0" xfId="132" applyNumberFormat="1" applyFont="1" applyFill="1">
      <alignment/>
      <protection/>
    </xf>
    <xf numFmtId="0" fontId="28" fillId="24" borderId="0" xfId="132" applyFont="1" applyFill="1">
      <alignment/>
      <protection/>
    </xf>
    <xf numFmtId="179" fontId="31" fillId="24" borderId="0" xfId="132" applyNumberFormat="1" applyFont="1" applyFill="1" applyBorder="1" applyAlignment="1">
      <alignment horizontal="center"/>
      <protection/>
    </xf>
    <xf numFmtId="0" fontId="22" fillId="24" borderId="0" xfId="132" applyFont="1" applyFill="1" applyAlignment="1">
      <alignment/>
      <protection/>
    </xf>
    <xf numFmtId="179" fontId="7" fillId="24" borderId="0" xfId="132" applyNumberFormat="1" applyFont="1" applyFill="1" applyAlignment="1">
      <alignment/>
      <protection/>
    </xf>
    <xf numFmtId="0" fontId="7" fillId="24" borderId="16" xfId="132" applyFont="1" applyFill="1" applyBorder="1" applyAlignment="1">
      <alignment horizontal="right" vertical="center" wrapText="1"/>
      <protection/>
    </xf>
    <xf numFmtId="0" fontId="7" fillId="24" borderId="12" xfId="135" applyFont="1" applyFill="1" applyBorder="1" applyAlignment="1">
      <alignment horizontal="center" vertical="center"/>
      <protection/>
    </xf>
    <xf numFmtId="179" fontId="7" fillId="24" borderId="12" xfId="135" applyNumberFormat="1" applyFont="1" applyFill="1" applyBorder="1" applyAlignment="1">
      <alignment horizontal="center" vertical="center"/>
      <protection/>
    </xf>
    <xf numFmtId="0" fontId="7" fillId="24" borderId="10" xfId="132" applyFont="1" applyFill="1" applyBorder="1" applyAlignment="1">
      <alignment horizontal="center" vertical="center" wrapText="1"/>
      <protection/>
    </xf>
    <xf numFmtId="0" fontId="8" fillId="24" borderId="12" xfId="134" applyFont="1" applyFill="1" applyBorder="1" applyAlignment="1">
      <alignment vertical="center"/>
      <protection/>
    </xf>
    <xf numFmtId="0" fontId="7" fillId="24" borderId="21" xfId="132" applyFont="1" applyFill="1" applyBorder="1" applyAlignment="1">
      <alignment vertical="center"/>
      <protection/>
    </xf>
    <xf numFmtId="0" fontId="7" fillId="24" borderId="21" xfId="132" applyFont="1" applyFill="1" applyBorder="1" applyAlignment="1">
      <alignment vertical="center" wrapText="1"/>
      <protection/>
    </xf>
    <xf numFmtId="0" fontId="7" fillId="24" borderId="21" xfId="135" applyFont="1" applyFill="1" applyBorder="1" applyAlignment="1">
      <alignment horizontal="left" vertical="center" wrapText="1"/>
      <protection/>
    </xf>
    <xf numFmtId="0" fontId="7" fillId="24" borderId="22" xfId="132" applyFont="1" applyFill="1" applyBorder="1" applyAlignment="1">
      <alignment vertical="center" wrapText="1"/>
      <protection/>
    </xf>
    <xf numFmtId="0" fontId="7" fillId="24" borderId="12" xfId="132" applyFont="1" applyFill="1" applyBorder="1">
      <alignment/>
      <protection/>
    </xf>
    <xf numFmtId="0" fontId="7" fillId="24" borderId="12" xfId="132" applyFont="1" applyFill="1" applyBorder="1" applyAlignment="1">
      <alignment vertical="center"/>
      <protection/>
    </xf>
    <xf numFmtId="183" fontId="7" fillId="24" borderId="12" xfId="132" applyNumberFormat="1" applyFont="1" applyFill="1" applyBorder="1" applyAlignment="1">
      <alignment vertical="center"/>
      <protection/>
    </xf>
    <xf numFmtId="0" fontId="8" fillId="24" borderId="17" xfId="0" applyNumberFormat="1" applyFont="1" applyFill="1" applyBorder="1" applyAlignment="1" applyProtection="1">
      <alignment horizontal="left" vertical="center"/>
      <protection/>
    </xf>
    <xf numFmtId="0" fontId="7" fillId="24" borderId="17" xfId="0" applyNumberFormat="1" applyFont="1" applyFill="1" applyBorder="1" applyAlignment="1" applyProtection="1">
      <alignment horizontal="left" vertical="center"/>
      <protection/>
    </xf>
    <xf numFmtId="182" fontId="7" fillId="24" borderId="12" xfId="135" applyNumberFormat="1" applyFont="1" applyFill="1" applyBorder="1" applyAlignment="1">
      <alignment horizontal="right" vertical="center" wrapText="1"/>
      <protection/>
    </xf>
    <xf numFmtId="179" fontId="7" fillId="24" borderId="12" xfId="132" applyNumberFormat="1" applyFont="1" applyFill="1" applyBorder="1">
      <alignment/>
      <protection/>
    </xf>
    <xf numFmtId="0" fontId="7" fillId="24" borderId="10" xfId="132" applyFont="1" applyFill="1" applyBorder="1">
      <alignment/>
      <protection/>
    </xf>
    <xf numFmtId="0" fontId="8" fillId="24" borderId="12" xfId="132" applyFont="1" applyFill="1" applyBorder="1">
      <alignment/>
      <protection/>
    </xf>
    <xf numFmtId="0" fontId="8" fillId="24" borderId="10" xfId="132" applyFont="1" applyFill="1" applyBorder="1">
      <alignment/>
      <protection/>
    </xf>
    <xf numFmtId="179" fontId="7" fillId="24" borderId="10" xfId="136" applyNumberFormat="1" applyFont="1" applyFill="1" applyBorder="1" applyAlignment="1">
      <alignment horizontal="right" vertical="center" wrapText="1"/>
      <protection/>
    </xf>
    <xf numFmtId="0" fontId="7" fillId="24" borderId="12" xfId="132" applyFont="1" applyFill="1" applyBorder="1">
      <alignment/>
      <protection/>
    </xf>
    <xf numFmtId="179" fontId="0" fillId="24" borderId="12" xfId="135" applyNumberFormat="1" applyFont="1" applyFill="1" applyBorder="1">
      <alignment/>
      <protection/>
    </xf>
    <xf numFmtId="179" fontId="7" fillId="24" borderId="11" xfId="136" applyNumberFormat="1" applyFont="1" applyFill="1" applyBorder="1" applyAlignment="1">
      <alignment horizontal="right" vertical="center" wrapText="1"/>
      <protection/>
    </xf>
    <xf numFmtId="179" fontId="7" fillId="24" borderId="12" xfId="132" applyNumberFormat="1" applyFont="1" applyFill="1" applyBorder="1">
      <alignment/>
      <protection/>
    </xf>
    <xf numFmtId="179" fontId="7" fillId="24" borderId="12" xfId="132" applyNumberFormat="1" applyFont="1" applyFill="1" applyBorder="1" applyAlignment="1">
      <alignment horizontal="right" vertical="center"/>
      <protection/>
    </xf>
    <xf numFmtId="179" fontId="7" fillId="24" borderId="12" xfId="136" applyNumberFormat="1" applyFont="1" applyFill="1" applyBorder="1" applyAlignment="1">
      <alignment horizontal="right" vertical="center" wrapText="1"/>
      <protection/>
    </xf>
    <xf numFmtId="179" fontId="1" fillId="24" borderId="12" xfId="135" applyNumberFormat="1" applyFont="1" applyFill="1" applyBorder="1">
      <alignment/>
      <protection/>
    </xf>
    <xf numFmtId="0" fontId="8" fillId="24" borderId="12" xfId="132" applyFont="1" applyFill="1" applyBorder="1">
      <alignment/>
      <protection/>
    </xf>
    <xf numFmtId="179" fontId="8" fillId="24" borderId="11" xfId="136" applyNumberFormat="1" applyFont="1" applyFill="1" applyBorder="1" applyAlignment="1">
      <alignment horizontal="right" vertical="center" wrapText="1"/>
      <protection/>
    </xf>
    <xf numFmtId="179" fontId="7" fillId="24" borderId="17" xfId="136" applyNumberFormat="1" applyFont="1" applyFill="1" applyBorder="1" applyAlignment="1">
      <alignment horizontal="right" vertical="center" wrapText="1"/>
      <protection/>
    </xf>
    <xf numFmtId="0" fontId="8" fillId="24" borderId="12" xfId="134" applyFont="1" applyFill="1" applyBorder="1" applyAlignment="1">
      <alignment horizontal="center" vertical="center"/>
      <protection/>
    </xf>
    <xf numFmtId="0" fontId="7" fillId="0" borderId="0" xfId="132" applyFont="1" applyFill="1" applyAlignment="1">
      <alignment vertical="center"/>
      <protection/>
    </xf>
    <xf numFmtId="0" fontId="8" fillId="0" borderId="0" xfId="132" applyFont="1" applyFill="1" applyAlignment="1">
      <alignment vertical="center"/>
      <protection/>
    </xf>
    <xf numFmtId="179" fontId="17" fillId="24" borderId="0" xfId="132" applyNumberFormat="1" applyFont="1" applyFill="1" applyBorder="1" applyAlignment="1">
      <alignment horizontal="center" vertical="center"/>
      <protection/>
    </xf>
    <xf numFmtId="179" fontId="7" fillId="24" borderId="0" xfId="132" applyNumberFormat="1" applyFont="1" applyFill="1" applyBorder="1" applyAlignment="1">
      <alignment horizontal="right" vertical="center" wrapText="1"/>
      <protection/>
    </xf>
    <xf numFmtId="0" fontId="7" fillId="24" borderId="0" xfId="132" applyFont="1" applyFill="1" applyBorder="1" applyAlignment="1">
      <alignment horizontal="right" vertical="center" wrapText="1"/>
      <protection/>
    </xf>
    <xf numFmtId="0" fontId="8" fillId="24" borderId="12" xfId="135" applyFont="1" applyFill="1" applyBorder="1" applyAlignment="1">
      <alignment vertical="center"/>
      <protection/>
    </xf>
    <xf numFmtId="185" fontId="8" fillId="24" borderId="12" xfId="132" applyNumberFormat="1" applyFont="1" applyFill="1" applyBorder="1" applyAlignment="1">
      <alignment horizontal="center" vertical="center"/>
      <protection/>
    </xf>
    <xf numFmtId="179" fontId="14" fillId="24" borderId="12" xfId="148" applyNumberFormat="1" applyFont="1" applyFill="1" applyBorder="1" applyAlignment="1">
      <alignment horizontal="right" vertical="center" wrapText="1"/>
      <protection/>
    </xf>
    <xf numFmtId="179" fontId="61" fillId="24" borderId="12" xfId="148" applyNumberFormat="1" applyFont="1" applyFill="1" applyBorder="1" applyAlignment="1">
      <alignment horizontal="right" vertical="center" wrapText="1"/>
      <protection/>
    </xf>
    <xf numFmtId="185" fontId="7" fillId="24" borderId="12" xfId="132" applyNumberFormat="1" applyFont="1" applyFill="1" applyBorder="1" applyAlignment="1">
      <alignment horizontal="center" vertical="center"/>
      <protection/>
    </xf>
    <xf numFmtId="185" fontId="7" fillId="24" borderId="12" xfId="132" applyNumberFormat="1" applyFont="1" applyFill="1" applyBorder="1" applyAlignment="1">
      <alignment horizontal="center" vertical="center" wrapText="1"/>
      <protection/>
    </xf>
    <xf numFmtId="179" fontId="69" fillId="24" borderId="12" xfId="148" applyNumberFormat="1" applyFont="1" applyFill="1" applyBorder="1" applyAlignment="1">
      <alignment horizontal="right" vertical="center" wrapText="1"/>
      <protection/>
    </xf>
    <xf numFmtId="179" fontId="65" fillId="24" borderId="12" xfId="135" applyNumberFormat="1" applyFont="1" applyFill="1" applyBorder="1" applyAlignment="1">
      <alignment horizontal="right" vertical="center" wrapText="1"/>
      <protection/>
    </xf>
    <xf numFmtId="179" fontId="7" fillId="24" borderId="12" xfId="132" applyNumberFormat="1" applyFont="1" applyFill="1" applyBorder="1" applyAlignment="1">
      <alignment horizontal="right" vertical="center" wrapText="1"/>
      <protection/>
    </xf>
    <xf numFmtId="49" fontId="7" fillId="24" borderId="12" xfId="134" applyNumberFormat="1" applyFont="1" applyFill="1" applyBorder="1" applyAlignment="1">
      <alignment horizontal="left" vertical="center"/>
      <protection/>
    </xf>
    <xf numFmtId="0" fontId="0" fillId="0" borderId="0" xfId="132" applyFont="1" applyFill="1" applyAlignment="1">
      <alignment/>
      <protection/>
    </xf>
    <xf numFmtId="0" fontId="32" fillId="0" borderId="0" xfId="135" applyFont="1">
      <alignment/>
      <protection/>
    </xf>
    <xf numFmtId="0" fontId="33" fillId="0" borderId="0" xfId="135" applyFont="1" applyAlignment="1">
      <alignment horizontal="left" vertical="top"/>
      <protection/>
    </xf>
    <xf numFmtId="0" fontId="33" fillId="0" borderId="0" xfId="135" applyFont="1" applyAlignment="1">
      <alignment horizontal="center" vertical="top"/>
      <protection/>
    </xf>
    <xf numFmtId="0" fontId="32" fillId="0" borderId="0" xfId="135" applyFont="1" applyFill="1" applyAlignment="1">
      <alignment horizontal="left" vertical="top"/>
      <protection/>
    </xf>
    <xf numFmtId="0" fontId="32" fillId="0" borderId="0" xfId="135" applyFont="1" applyFill="1" applyAlignment="1">
      <alignment horizontal="center" vertical="top"/>
      <protection/>
    </xf>
    <xf numFmtId="0" fontId="32" fillId="0" borderId="0" xfId="135" applyFont="1" applyAlignment="1">
      <alignment horizontal="left" vertical="top"/>
      <protection/>
    </xf>
    <xf numFmtId="0" fontId="32" fillId="0" borderId="0" xfId="135" applyFont="1" applyAlignment="1">
      <alignment horizontal="center" vertical="top"/>
      <protection/>
    </xf>
    <xf numFmtId="0" fontId="32" fillId="0" borderId="0" xfId="135" applyFont="1" applyAlignment="1">
      <alignment horizontal="center"/>
      <protection/>
    </xf>
    <xf numFmtId="0" fontId="0" fillId="0" borderId="0" xfId="135" applyAlignment="1">
      <alignment horizontal="center"/>
      <protection/>
    </xf>
  </cellXfs>
  <cellStyles count="13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20% - Accent4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40% - Accent6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Input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Heading 3" xfId="51"/>
    <cellStyle name="20% - 强调文字颜色 5" xfId="52"/>
    <cellStyle name="强调文字颜色 1" xfId="53"/>
    <cellStyle name="20% - 强调文字颜色 1" xfId="54"/>
    <cellStyle name="20% - Accent2" xfId="55"/>
    <cellStyle name="40% - 强调文字颜色 1" xfId="56"/>
    <cellStyle name="20% - 强调文字颜色 2" xfId="57"/>
    <cellStyle name="常规_2001年预算：收支预算草案（1月8日）" xfId="58"/>
    <cellStyle name="40% - 强调文字颜色 2" xfId="59"/>
    <cellStyle name="常规_录入表" xfId="60"/>
    <cellStyle name="20% - Accent3" xfId="61"/>
    <cellStyle name="强调文字颜色 3" xfId="62"/>
    <cellStyle name="强调文字颜色 4" xfId="63"/>
    <cellStyle name="20% - 强调文字颜色 4" xfId="64"/>
    <cellStyle name="40% - 强调文字颜色 4" xfId="65"/>
    <cellStyle name="常规_国有资本经营预算表样" xfId="66"/>
    <cellStyle name="20% - Accent5" xfId="67"/>
    <cellStyle name="60% - Accent1" xfId="68"/>
    <cellStyle name="强调文字颜色 5" xfId="69"/>
    <cellStyle name="40% - 强调文字颜色 5" xfId="70"/>
    <cellStyle name="常规_2007年全省及省级财政收支执行及2008年预算草案表（报人大电子版）" xfId="71"/>
    <cellStyle name="常规_2015广元市朝天区国有资本经营预算" xfId="72"/>
    <cellStyle name="20% - Accent6" xfId="73"/>
    <cellStyle name="60% - 强调文字颜色 5" xfId="74"/>
    <cellStyle name="常规 48 2" xfId="75"/>
    <cellStyle name="强调文字颜色 6" xfId="76"/>
    <cellStyle name="40% - 强调文字颜色 6" xfId="77"/>
    <cellStyle name="60% - 强调文字颜色 6" xfId="78"/>
    <cellStyle name="60% - Accent2" xfId="79"/>
    <cellStyle name="60% - Accent3" xfId="80"/>
    <cellStyle name="常规 2 3" xfId="81"/>
    <cellStyle name="20% - Accent1" xfId="82"/>
    <cellStyle name="40% - Accent1" xfId="83"/>
    <cellStyle name="40% - Accent2" xfId="84"/>
    <cellStyle name="40% - Accent3" xfId="85"/>
    <cellStyle name="40% - Accent4" xfId="86"/>
    <cellStyle name="40% - Accent5" xfId="87"/>
    <cellStyle name="60% - Accent4" xfId="88"/>
    <cellStyle name="60% - Accent5" xfId="89"/>
    <cellStyle name="60% - Accent6" xfId="90"/>
    <cellStyle name="Accent1" xfId="91"/>
    <cellStyle name="Accent2" xfId="92"/>
    <cellStyle name="Accent3" xfId="93"/>
    <cellStyle name="Accent4" xfId="94"/>
    <cellStyle name="Accent5" xfId="95"/>
    <cellStyle name="Accent6" xfId="96"/>
    <cellStyle name="Bad" xfId="97"/>
    <cellStyle name="Calculation" xfId="98"/>
    <cellStyle name="Check Cell" xfId="99"/>
    <cellStyle name="Explanatory Text" xfId="100"/>
    <cellStyle name="Good" xfId="101"/>
    <cellStyle name="Heading 1" xfId="102"/>
    <cellStyle name="Heading 2" xfId="103"/>
    <cellStyle name="Heading 4" xfId="104"/>
    <cellStyle name="Linked Cell" xfId="105"/>
    <cellStyle name="Neutral" xfId="106"/>
    <cellStyle name="no dec" xfId="107"/>
    <cellStyle name="Normal_APR" xfId="108"/>
    <cellStyle name="Note" xfId="109"/>
    <cellStyle name="Output" xfId="110"/>
    <cellStyle name="RowLevel_0" xfId="111"/>
    <cellStyle name="Title" xfId="112"/>
    <cellStyle name="常规 2" xfId="113"/>
    <cellStyle name="Total" xfId="114"/>
    <cellStyle name="Warning Text" xfId="115"/>
    <cellStyle name="常规 112" xfId="116"/>
    <cellStyle name="常规 115" xfId="117"/>
    <cellStyle name="常规 17" xfId="118"/>
    <cellStyle name="常规 17 2" xfId="119"/>
    <cellStyle name="常规 2 44" xfId="120"/>
    <cellStyle name="常规 21" xfId="121"/>
    <cellStyle name="常规 27" xfId="122"/>
    <cellStyle name="常规 27 2" xfId="123"/>
    <cellStyle name="常规 3" xfId="124"/>
    <cellStyle name="常规 30" xfId="125"/>
    <cellStyle name="常规 30 2" xfId="126"/>
    <cellStyle name="常规 4" xfId="127"/>
    <cellStyle name="常规 47" xfId="128"/>
    <cellStyle name="常规 47 2" xfId="129"/>
    <cellStyle name="常规 47 2 2" xfId="130"/>
    <cellStyle name="常规 48" xfId="131"/>
    <cellStyle name="常规_(陈诚修改稿)2006年全省及省级财政决算及07年预算执行情况表(A4 留底自用)" xfId="132"/>
    <cellStyle name="常规_2001年预算：预算收入及财力（12月21日上午定案表）" xfId="133"/>
    <cellStyle name="常规_200704(第一稿）" xfId="134"/>
    <cellStyle name="常规_2014年全省及省级财政收支执行及2015年预算草案表" xfId="135"/>
    <cellStyle name="常规_Sheet1" xfId="136"/>
    <cellStyle name="常规_基金分析表(99.3)" xfId="137"/>
    <cellStyle name="常规_基金预算_1" xfId="138"/>
    <cellStyle name="常规_社保基金预算报人大建议表样" xfId="139"/>
    <cellStyle name="常规_一般预算简表" xfId="140"/>
    <cellStyle name="普通_97-917" xfId="141"/>
    <cellStyle name="千分位[0]_laroux" xfId="142"/>
    <cellStyle name="千分位_97-917" xfId="143"/>
    <cellStyle name="千位[0]_ 表八" xfId="144"/>
    <cellStyle name="千位_ 表八" xfId="145"/>
    <cellStyle name="未定义" xfId="146"/>
    <cellStyle name="常规_2009年省与市县结算单（3.25改3定）" xfId="147"/>
    <cellStyle name="常规_市本级" xfId="148"/>
    <cellStyle name="常规_苍溪县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&#25253;&#20154;&#22823;\2015&#24180;&#39044;&#31639;&#25253;&#20154;&#22823;\aacde\WINDOWS\!gzq\2001\08&#20915;&#31639;&#36164;&#26009;&#21367;\2001&#24180;&#39044;&#31639;&#22806;&#20915;&#31639;\2001&#24180;&#30465;&#26412;&#32423;&#39044;&#31639;&#22806;&#20915;&#31639;&#65288;&#24635;&#3492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acde\WINDOWS\!gzq\2001\08&#20915;&#31639;&#36164;&#26009;&#21367;\2001&#24180;&#39044;&#31639;&#22806;&#20915;&#31639;\2001&#24180;&#30465;&#26412;&#32423;&#39044;&#31639;&#22806;&#20915;&#31639;&#65288;&#24635;&#34920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5&#25253;&#20154;&#22823;\2015&#24180;&#39044;&#31639;&#25253;&#20154;&#22823;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15&#25253;&#20154;&#22823;\2015&#24180;&#39044;&#31639;&#25253;&#20154;&#22823;\!gzq\2001\04&#39044;&#31639;&#26448;&#26009;&#21367;\2001&#24180;&#35843;&#25972;&#39044;&#31639;\2001&#24180;&#35843;&#25972;&#39044;&#31639;&#65288;06&#26376;&#24180;&#21021;&#39044;&#31639;&#19982;&#30495;&#23454;&#39044;&#31639;&#27604;&#36739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!gzq\2001\04&#39044;&#31639;&#26448;&#26009;&#21367;\2001&#24180;&#35843;&#25972;&#39044;&#31639;\2001&#24180;&#35843;&#25972;&#39044;&#31639;&#65288;06&#26376;&#24180;&#21021;&#39044;&#31639;&#19982;&#30495;&#23454;&#39044;&#31639;&#27604;&#36739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1\05&#39044;&#31639;&#26448;&#26009;&#21367;\2001&#24180;&#39044;&#31639;&#65306;&#22522;&#30784;&#26448;&#26009;&#23553;&#387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三种预算"/>
      <sheetName val="人代会与真实预算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三种预算"/>
      <sheetName val="人代会与真实预算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封面 (2)"/>
      <sheetName val="封面 (3)"/>
      <sheetName val="封面 (4)"/>
      <sheetName val="封面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zoomScale="85" zoomScaleNormal="85" workbookViewId="0" topLeftCell="A1">
      <selection activeCell="M10" sqref="M10"/>
    </sheetView>
  </sheetViews>
  <sheetFormatPr defaultColWidth="9.00390625" defaultRowHeight="14.25"/>
  <cols>
    <col min="1" max="1" width="9.50390625" style="296" customWidth="1"/>
    <col min="2" max="8" width="9.00390625" style="296" customWidth="1"/>
    <col min="9" max="9" width="16.625" style="296" customWidth="1"/>
    <col min="10" max="16384" width="9.00390625" style="296" customWidth="1"/>
  </cols>
  <sheetData>
    <row r="1" spans="1:9" ht="18.75" customHeight="1">
      <c r="A1" s="438" t="s">
        <v>0</v>
      </c>
      <c r="B1" s="438"/>
      <c r="C1" s="438"/>
      <c r="D1" s="438"/>
      <c r="E1" s="438"/>
      <c r="F1" s="438"/>
      <c r="G1" s="438"/>
      <c r="H1" s="438"/>
      <c r="I1" s="438"/>
    </row>
    <row r="2" spans="1:9" s="437" customFormat="1" ht="32.25" customHeight="1">
      <c r="A2" s="439" t="s">
        <v>1</v>
      </c>
      <c r="B2" s="439"/>
      <c r="C2" s="439"/>
      <c r="D2" s="439"/>
      <c r="E2" s="439"/>
      <c r="F2" s="439"/>
      <c r="G2" s="439"/>
      <c r="H2" s="439"/>
      <c r="I2" s="439"/>
    </row>
    <row r="3" spans="1:9" s="437" customFormat="1" ht="32.25" customHeight="1">
      <c r="A3" s="440" t="s">
        <v>2</v>
      </c>
      <c r="B3" s="440"/>
      <c r="C3" s="440"/>
      <c r="D3" s="440"/>
      <c r="E3" s="440"/>
      <c r="F3" s="440"/>
      <c r="G3" s="440"/>
      <c r="H3" s="440"/>
      <c r="I3" s="440"/>
    </row>
    <row r="4" spans="1:9" s="437" customFormat="1" ht="32.25" customHeight="1">
      <c r="A4" s="440" t="s">
        <v>3</v>
      </c>
      <c r="B4" s="440"/>
      <c r="C4" s="440"/>
      <c r="D4" s="440"/>
      <c r="E4" s="440"/>
      <c r="F4" s="440"/>
      <c r="G4" s="440"/>
      <c r="H4" s="440"/>
      <c r="I4" s="440"/>
    </row>
    <row r="5" spans="1:9" s="437" customFormat="1" ht="32.25" customHeight="1">
      <c r="A5" s="440" t="s">
        <v>4</v>
      </c>
      <c r="B5" s="440"/>
      <c r="C5" s="440"/>
      <c r="D5" s="440"/>
      <c r="E5" s="440"/>
      <c r="F5" s="440"/>
      <c r="G5" s="440"/>
      <c r="H5" s="440"/>
      <c r="I5" s="440"/>
    </row>
    <row r="6" spans="1:9" s="437" customFormat="1" ht="32.25" customHeight="1">
      <c r="A6" s="440" t="s">
        <v>5</v>
      </c>
      <c r="B6" s="440"/>
      <c r="C6" s="440"/>
      <c r="D6" s="440"/>
      <c r="E6" s="440"/>
      <c r="F6" s="440"/>
      <c r="G6" s="440"/>
      <c r="H6" s="440"/>
      <c r="I6" s="440"/>
    </row>
    <row r="7" spans="1:9" s="437" customFormat="1" ht="32.25" customHeight="1">
      <c r="A7" s="440" t="s">
        <v>6</v>
      </c>
      <c r="B7" s="440"/>
      <c r="C7" s="440"/>
      <c r="D7" s="440"/>
      <c r="E7" s="440"/>
      <c r="F7" s="440"/>
      <c r="G7" s="440"/>
      <c r="H7" s="440"/>
      <c r="I7" s="440"/>
    </row>
    <row r="8" spans="1:9" s="437" customFormat="1" ht="32.25" customHeight="1">
      <c r="A8" s="440" t="s">
        <v>7</v>
      </c>
      <c r="B8" s="440"/>
      <c r="C8" s="440"/>
      <c r="D8" s="440"/>
      <c r="E8" s="440"/>
      <c r="F8" s="440"/>
      <c r="G8" s="440"/>
      <c r="H8" s="440"/>
      <c r="I8" s="440"/>
    </row>
    <row r="9" spans="1:9" s="437" customFormat="1" ht="32.25" customHeight="1">
      <c r="A9" s="440" t="s">
        <v>8</v>
      </c>
      <c r="B9" s="440"/>
      <c r="C9" s="440"/>
      <c r="D9" s="440"/>
      <c r="E9" s="440"/>
      <c r="F9" s="440"/>
      <c r="G9" s="440"/>
      <c r="H9" s="440"/>
      <c r="I9" s="440"/>
    </row>
    <row r="10" spans="1:9" s="437" customFormat="1" ht="32.25" customHeight="1">
      <c r="A10" s="440" t="s">
        <v>9</v>
      </c>
      <c r="B10" s="440"/>
      <c r="C10" s="440"/>
      <c r="D10" s="440"/>
      <c r="E10" s="440"/>
      <c r="F10" s="440"/>
      <c r="G10" s="440"/>
      <c r="H10" s="440"/>
      <c r="I10" s="440"/>
    </row>
    <row r="11" spans="1:9" s="437" customFormat="1" ht="32.25" customHeight="1">
      <c r="A11" s="440" t="s">
        <v>10</v>
      </c>
      <c r="B11" s="440"/>
      <c r="C11" s="440"/>
      <c r="D11" s="440"/>
      <c r="E11" s="440"/>
      <c r="F11" s="440"/>
      <c r="G11" s="440"/>
      <c r="H11" s="440"/>
      <c r="I11" s="440"/>
    </row>
    <row r="12" spans="1:9" s="437" customFormat="1" ht="32.25" customHeight="1">
      <c r="A12" s="440" t="s">
        <v>11</v>
      </c>
      <c r="B12" s="440"/>
      <c r="C12" s="440"/>
      <c r="D12" s="440"/>
      <c r="E12" s="440"/>
      <c r="F12" s="440"/>
      <c r="G12" s="440"/>
      <c r="H12" s="440"/>
      <c r="I12" s="440"/>
    </row>
    <row r="13" spans="1:9" s="437" customFormat="1" ht="21.75" customHeight="1">
      <c r="A13" s="441"/>
      <c r="B13" s="441"/>
      <c r="C13" s="441"/>
      <c r="D13" s="441"/>
      <c r="E13" s="441"/>
      <c r="F13" s="441"/>
      <c r="G13" s="441"/>
      <c r="H13" s="441"/>
      <c r="I13" s="441"/>
    </row>
    <row r="14" spans="1:9" s="437" customFormat="1" ht="32.25" customHeight="1">
      <c r="A14" s="439" t="s">
        <v>12</v>
      </c>
      <c r="B14" s="439"/>
      <c r="C14" s="439"/>
      <c r="D14" s="439"/>
      <c r="E14" s="439"/>
      <c r="F14" s="439"/>
      <c r="G14" s="439"/>
      <c r="H14" s="439"/>
      <c r="I14" s="439"/>
    </row>
    <row r="15" spans="1:9" s="437" customFormat="1" ht="32.25" customHeight="1">
      <c r="A15" s="440" t="s">
        <v>13</v>
      </c>
      <c r="B15" s="440"/>
      <c r="C15" s="440"/>
      <c r="D15" s="440"/>
      <c r="E15" s="440"/>
      <c r="F15" s="440"/>
      <c r="G15" s="440"/>
      <c r="H15" s="440"/>
      <c r="I15" s="440"/>
    </row>
    <row r="16" spans="1:9" s="437" customFormat="1" ht="32.25" customHeight="1">
      <c r="A16" s="440" t="s">
        <v>14</v>
      </c>
      <c r="B16" s="440"/>
      <c r="C16" s="440"/>
      <c r="D16" s="440"/>
      <c r="E16" s="440"/>
      <c r="F16" s="440"/>
      <c r="G16" s="440"/>
      <c r="H16" s="440"/>
      <c r="I16" s="440"/>
    </row>
    <row r="17" spans="1:9" s="437" customFormat="1" ht="32.25" customHeight="1">
      <c r="A17" s="440" t="s">
        <v>15</v>
      </c>
      <c r="B17" s="440"/>
      <c r="C17" s="440"/>
      <c r="D17" s="440"/>
      <c r="E17" s="440"/>
      <c r="F17" s="440"/>
      <c r="G17" s="440"/>
      <c r="H17" s="440"/>
      <c r="I17" s="440"/>
    </row>
    <row r="18" spans="1:9" s="437" customFormat="1" ht="32.25" customHeight="1">
      <c r="A18" s="440" t="s">
        <v>16</v>
      </c>
      <c r="B18" s="440"/>
      <c r="C18" s="440"/>
      <c r="D18" s="440"/>
      <c r="E18" s="440"/>
      <c r="F18" s="440"/>
      <c r="G18" s="440"/>
      <c r="H18" s="440"/>
      <c r="I18" s="440"/>
    </row>
    <row r="19" spans="1:9" s="437" customFormat="1" ht="32.25" customHeight="1">
      <c r="A19" s="440" t="s">
        <v>17</v>
      </c>
      <c r="B19" s="440"/>
      <c r="C19" s="440"/>
      <c r="D19" s="440"/>
      <c r="E19" s="440"/>
      <c r="F19" s="440"/>
      <c r="G19" s="440"/>
      <c r="H19" s="440"/>
      <c r="I19" s="440"/>
    </row>
    <row r="20" spans="1:9" s="437" customFormat="1" ht="32.25" customHeight="1">
      <c r="A20" s="440" t="s">
        <v>18</v>
      </c>
      <c r="B20" s="440"/>
      <c r="C20" s="440"/>
      <c r="D20" s="440"/>
      <c r="E20" s="440"/>
      <c r="F20" s="440"/>
      <c r="G20" s="440"/>
      <c r="H20" s="440"/>
      <c r="I20" s="440"/>
    </row>
    <row r="21" spans="1:9" s="437" customFormat="1" ht="32.25" customHeight="1">
      <c r="A21" s="440" t="s">
        <v>19</v>
      </c>
      <c r="B21" s="440"/>
      <c r="C21" s="440"/>
      <c r="D21" s="440"/>
      <c r="E21" s="440"/>
      <c r="F21" s="440"/>
      <c r="G21" s="440"/>
      <c r="H21" s="440"/>
      <c r="I21" s="440"/>
    </row>
    <row r="22" spans="1:9" s="437" customFormat="1" ht="21" customHeight="1">
      <c r="A22" s="441"/>
      <c r="B22" s="441"/>
      <c r="C22" s="441"/>
      <c r="D22" s="441"/>
      <c r="E22" s="441"/>
      <c r="F22" s="441"/>
      <c r="G22" s="441"/>
      <c r="H22" s="441"/>
      <c r="I22" s="441"/>
    </row>
    <row r="23" spans="1:9" s="437" customFormat="1" ht="32.25" customHeight="1">
      <c r="A23" s="439" t="s">
        <v>20</v>
      </c>
      <c r="B23" s="439"/>
      <c r="C23" s="439"/>
      <c r="D23" s="439"/>
      <c r="E23" s="439"/>
      <c r="F23" s="439"/>
      <c r="G23" s="439"/>
      <c r="H23" s="439"/>
      <c r="I23" s="439"/>
    </row>
    <row r="24" spans="1:9" s="437" customFormat="1" ht="32.25" customHeight="1">
      <c r="A24" s="442" t="s">
        <v>21</v>
      </c>
      <c r="B24" s="442"/>
      <c r="C24" s="442"/>
      <c r="D24" s="442"/>
      <c r="E24" s="442"/>
      <c r="F24" s="442"/>
      <c r="G24" s="442"/>
      <c r="H24" s="442"/>
      <c r="I24" s="442"/>
    </row>
    <row r="25" spans="1:9" s="437" customFormat="1" ht="32.25" customHeight="1">
      <c r="A25" s="442" t="s">
        <v>22</v>
      </c>
      <c r="B25" s="442"/>
      <c r="C25" s="442"/>
      <c r="D25" s="442"/>
      <c r="E25" s="442"/>
      <c r="F25" s="442"/>
      <c r="G25" s="442"/>
      <c r="H25" s="442"/>
      <c r="I25" s="442"/>
    </row>
    <row r="26" spans="1:9" s="437" customFormat="1" ht="32.25" customHeight="1">
      <c r="A26" s="442" t="s">
        <v>23</v>
      </c>
      <c r="B26" s="442"/>
      <c r="C26" s="442"/>
      <c r="D26" s="442"/>
      <c r="E26" s="442"/>
      <c r="F26" s="442"/>
      <c r="G26" s="442"/>
      <c r="H26" s="442"/>
      <c r="I26" s="442"/>
    </row>
    <row r="27" spans="1:9" s="437" customFormat="1" ht="32.25" customHeight="1">
      <c r="A27" s="442" t="s">
        <v>24</v>
      </c>
      <c r="B27" s="442"/>
      <c r="C27" s="442"/>
      <c r="D27" s="442"/>
      <c r="E27" s="442"/>
      <c r="F27" s="442"/>
      <c r="G27" s="442"/>
      <c r="H27" s="442"/>
      <c r="I27" s="442"/>
    </row>
    <row r="28" spans="1:9" s="437" customFormat="1" ht="21" customHeight="1">
      <c r="A28" s="443"/>
      <c r="B28" s="443"/>
      <c r="C28" s="443"/>
      <c r="D28" s="443"/>
      <c r="E28" s="443"/>
      <c r="F28" s="443"/>
      <c r="G28" s="443"/>
      <c r="H28" s="443"/>
      <c r="I28" s="443"/>
    </row>
    <row r="29" spans="1:9" s="437" customFormat="1" ht="32.25" customHeight="1">
      <c r="A29" s="444"/>
      <c r="B29" s="444"/>
      <c r="C29" s="444"/>
      <c r="D29" s="444"/>
      <c r="E29" s="444"/>
      <c r="F29" s="444"/>
      <c r="G29" s="444"/>
      <c r="H29" s="444"/>
      <c r="I29" s="444"/>
    </row>
    <row r="30" spans="1:9" ht="14.25">
      <c r="A30" s="445"/>
      <c r="B30" s="445"/>
      <c r="C30" s="445"/>
      <c r="D30" s="445"/>
      <c r="E30" s="445"/>
      <c r="F30" s="445"/>
      <c r="G30" s="445"/>
      <c r="H30" s="445"/>
      <c r="I30" s="445"/>
    </row>
    <row r="31" spans="1:9" ht="14.25">
      <c r="A31" s="445"/>
      <c r="B31" s="445"/>
      <c r="C31" s="445"/>
      <c r="D31" s="445"/>
      <c r="E31" s="445"/>
      <c r="F31" s="445"/>
      <c r="G31" s="445"/>
      <c r="H31" s="445"/>
      <c r="I31" s="445"/>
    </row>
    <row r="32" spans="1:9" ht="14.25">
      <c r="A32" s="445"/>
      <c r="B32" s="445"/>
      <c r="C32" s="445"/>
      <c r="D32" s="445"/>
      <c r="E32" s="445"/>
      <c r="F32" s="445"/>
      <c r="G32" s="445"/>
      <c r="H32" s="445"/>
      <c r="I32" s="445"/>
    </row>
    <row r="33" spans="1:9" ht="14.25">
      <c r="A33" s="445"/>
      <c r="B33" s="445"/>
      <c r="C33" s="445"/>
      <c r="D33" s="445"/>
      <c r="E33" s="445"/>
      <c r="F33" s="445"/>
      <c r="G33" s="445"/>
      <c r="H33" s="445"/>
      <c r="I33" s="445"/>
    </row>
    <row r="34" spans="1:9" ht="14.25">
      <c r="A34" s="445"/>
      <c r="B34" s="445"/>
      <c r="C34" s="445"/>
      <c r="D34" s="445"/>
      <c r="E34" s="445"/>
      <c r="F34" s="445"/>
      <c r="G34" s="445"/>
      <c r="H34" s="445"/>
      <c r="I34" s="445"/>
    </row>
    <row r="35" spans="1:9" ht="14.25">
      <c r="A35" s="445"/>
      <c r="B35" s="445"/>
      <c r="C35" s="445"/>
      <c r="D35" s="445"/>
      <c r="E35" s="445"/>
      <c r="F35" s="445"/>
      <c r="G35" s="445"/>
      <c r="H35" s="445"/>
      <c r="I35" s="445"/>
    </row>
    <row r="36" spans="1:9" ht="14.25">
      <c r="A36" s="445"/>
      <c r="B36" s="445"/>
      <c r="C36" s="445"/>
      <c r="D36" s="445"/>
      <c r="E36" s="445"/>
      <c r="F36" s="445"/>
      <c r="G36" s="445"/>
      <c r="H36" s="445"/>
      <c r="I36" s="445"/>
    </row>
    <row r="37" spans="1:9" ht="14.25">
      <c r="A37" s="445"/>
      <c r="B37" s="445"/>
      <c r="C37" s="445"/>
      <c r="D37" s="445"/>
      <c r="E37" s="445"/>
      <c r="F37" s="445"/>
      <c r="G37" s="445"/>
      <c r="H37" s="445"/>
      <c r="I37" s="445"/>
    </row>
    <row r="38" spans="1:9" ht="14.25">
      <c r="A38" s="445"/>
      <c r="B38" s="445"/>
      <c r="C38" s="445"/>
      <c r="D38" s="445"/>
      <c r="E38" s="445"/>
      <c r="F38" s="445"/>
      <c r="G38" s="445"/>
      <c r="H38" s="445"/>
      <c r="I38" s="445"/>
    </row>
    <row r="39" spans="1:9" ht="14.25">
      <c r="A39" s="445"/>
      <c r="B39" s="445"/>
      <c r="C39" s="445"/>
      <c r="D39" s="445"/>
      <c r="E39" s="445"/>
      <c r="F39" s="445"/>
      <c r="G39" s="445"/>
      <c r="H39" s="445"/>
      <c r="I39" s="445"/>
    </row>
    <row r="40" spans="1:9" ht="14.25">
      <c r="A40" s="445"/>
      <c r="B40" s="445"/>
      <c r="C40" s="445"/>
      <c r="D40" s="445"/>
      <c r="E40" s="445"/>
      <c r="F40" s="445"/>
      <c r="G40" s="445"/>
      <c r="H40" s="445"/>
      <c r="I40" s="445"/>
    </row>
    <row r="41" spans="1:9" ht="14.25">
      <c r="A41" s="445"/>
      <c r="B41" s="445"/>
      <c r="C41" s="445"/>
      <c r="D41" s="445"/>
      <c r="E41" s="445"/>
      <c r="F41" s="445"/>
      <c r="G41" s="445"/>
      <c r="H41" s="445"/>
      <c r="I41" s="445"/>
    </row>
    <row r="42" spans="1:9" ht="14.25">
      <c r="A42" s="445"/>
      <c r="B42" s="445"/>
      <c r="C42" s="445"/>
      <c r="D42" s="445"/>
      <c r="E42" s="445"/>
      <c r="F42" s="445"/>
      <c r="G42" s="445"/>
      <c r="H42" s="445"/>
      <c r="I42" s="445"/>
    </row>
    <row r="43" spans="1:9" ht="14.25">
      <c r="A43" s="445"/>
      <c r="B43" s="445"/>
      <c r="C43" s="445"/>
      <c r="D43" s="445"/>
      <c r="E43" s="445"/>
      <c r="F43" s="445"/>
      <c r="G43" s="445"/>
      <c r="H43" s="445"/>
      <c r="I43" s="445"/>
    </row>
    <row r="44" spans="1:9" ht="14.25">
      <c r="A44" s="445"/>
      <c r="B44" s="445"/>
      <c r="C44" s="445"/>
      <c r="D44" s="445"/>
      <c r="E44" s="445"/>
      <c r="F44" s="445"/>
      <c r="G44" s="445"/>
      <c r="H44" s="445"/>
      <c r="I44" s="445"/>
    </row>
    <row r="45" spans="1:9" ht="14.25">
      <c r="A45" s="445"/>
      <c r="B45" s="445"/>
      <c r="C45" s="445"/>
      <c r="D45" s="445"/>
      <c r="E45" s="445"/>
      <c r="F45" s="445"/>
      <c r="G45" s="445"/>
      <c r="H45" s="445"/>
      <c r="I45" s="445"/>
    </row>
    <row r="46" spans="1:9" ht="14.25">
      <c r="A46" s="445"/>
      <c r="B46" s="445"/>
      <c r="C46" s="445"/>
      <c r="D46" s="445"/>
      <c r="E46" s="445"/>
      <c r="F46" s="445"/>
      <c r="G46" s="445"/>
      <c r="H46" s="445"/>
      <c r="I46" s="445"/>
    </row>
    <row r="47" spans="1:9" ht="14.25">
      <c r="A47" s="445"/>
      <c r="B47" s="445"/>
      <c r="C47" s="445"/>
      <c r="D47" s="445"/>
      <c r="E47" s="445"/>
      <c r="F47" s="445"/>
      <c r="G47" s="445"/>
      <c r="H47" s="445"/>
      <c r="I47" s="445"/>
    </row>
    <row r="48" spans="1:9" ht="14.25">
      <c r="A48" s="445"/>
      <c r="B48" s="445"/>
      <c r="C48" s="445"/>
      <c r="D48" s="445"/>
      <c r="E48" s="445"/>
      <c r="F48" s="445"/>
      <c r="G48" s="445"/>
      <c r="H48" s="445"/>
      <c r="I48" s="445"/>
    </row>
    <row r="49" spans="1:9" ht="14.25">
      <c r="A49" s="445"/>
      <c r="B49" s="445"/>
      <c r="C49" s="445"/>
      <c r="D49" s="445"/>
      <c r="E49" s="445"/>
      <c r="F49" s="445"/>
      <c r="G49" s="445"/>
      <c r="H49" s="445"/>
      <c r="I49" s="445"/>
    </row>
    <row r="50" spans="1:9" ht="14.25">
      <c r="A50" s="445"/>
      <c r="B50" s="445"/>
      <c r="C50" s="445"/>
      <c r="D50" s="445"/>
      <c r="E50" s="445"/>
      <c r="F50" s="445"/>
      <c r="G50" s="445"/>
      <c r="H50" s="445"/>
      <c r="I50" s="445"/>
    </row>
    <row r="51" spans="1:9" ht="14.25">
      <c r="A51" s="445"/>
      <c r="B51" s="445"/>
      <c r="C51" s="445"/>
      <c r="D51" s="445"/>
      <c r="E51" s="445"/>
      <c r="F51" s="445"/>
      <c r="G51" s="445"/>
      <c r="H51" s="445"/>
      <c r="I51" s="445"/>
    </row>
    <row r="52" spans="1:9" ht="14.25">
      <c r="A52" s="445"/>
      <c r="B52" s="445"/>
      <c r="C52" s="445"/>
      <c r="D52" s="445"/>
      <c r="E52" s="445"/>
      <c r="F52" s="445"/>
      <c r="G52" s="445"/>
      <c r="H52" s="445"/>
      <c r="I52" s="445"/>
    </row>
    <row r="53" spans="1:9" ht="14.25">
      <c r="A53" s="445"/>
      <c r="B53" s="445"/>
      <c r="C53" s="445"/>
      <c r="D53" s="445"/>
      <c r="E53" s="445"/>
      <c r="F53" s="445"/>
      <c r="G53" s="445"/>
      <c r="H53" s="445"/>
      <c r="I53" s="445"/>
    </row>
    <row r="54" spans="1:9" ht="14.25">
      <c r="A54" s="445"/>
      <c r="B54" s="445"/>
      <c r="C54" s="445"/>
      <c r="D54" s="445"/>
      <c r="E54" s="445"/>
      <c r="F54" s="445"/>
      <c r="G54" s="445"/>
      <c r="H54" s="445"/>
      <c r="I54" s="445"/>
    </row>
    <row r="55" spans="1:9" ht="14.25">
      <c r="A55" s="445"/>
      <c r="B55" s="445"/>
      <c r="C55" s="445"/>
      <c r="D55" s="445"/>
      <c r="E55" s="445"/>
      <c r="F55" s="445"/>
      <c r="G55" s="445"/>
      <c r="H55" s="445"/>
      <c r="I55" s="445"/>
    </row>
    <row r="56" spans="1:9" ht="14.25">
      <c r="A56" s="445"/>
      <c r="B56" s="445"/>
      <c r="C56" s="445"/>
      <c r="D56" s="445"/>
      <c r="E56" s="445"/>
      <c r="F56" s="445"/>
      <c r="G56" s="445"/>
      <c r="H56" s="445"/>
      <c r="I56" s="445"/>
    </row>
    <row r="57" spans="1:9" ht="14.25">
      <c r="A57" s="445"/>
      <c r="B57" s="445"/>
      <c r="C57" s="445"/>
      <c r="D57" s="445"/>
      <c r="E57" s="445"/>
      <c r="F57" s="445"/>
      <c r="G57" s="445"/>
      <c r="H57" s="445"/>
      <c r="I57" s="445"/>
    </row>
    <row r="58" spans="1:9" ht="14.25">
      <c r="A58" s="445"/>
      <c r="B58" s="445"/>
      <c r="C58" s="445"/>
      <c r="D58" s="445"/>
      <c r="E58" s="445"/>
      <c r="F58" s="445"/>
      <c r="G58" s="445"/>
      <c r="H58" s="445"/>
      <c r="I58" s="445"/>
    </row>
    <row r="59" spans="1:9" ht="14.25">
      <c r="A59" s="445"/>
      <c r="B59" s="445"/>
      <c r="C59" s="445"/>
      <c r="D59" s="445"/>
      <c r="E59" s="445"/>
      <c r="F59" s="445"/>
      <c r="G59" s="445"/>
      <c r="H59" s="445"/>
      <c r="I59" s="445"/>
    </row>
    <row r="60" spans="1:9" ht="14.25">
      <c r="A60" s="445"/>
      <c r="B60" s="445"/>
      <c r="C60" s="445"/>
      <c r="D60" s="445"/>
      <c r="E60" s="445"/>
      <c r="F60" s="445"/>
      <c r="G60" s="445"/>
      <c r="H60" s="445"/>
      <c r="I60" s="445"/>
    </row>
    <row r="61" spans="1:9" ht="14.25">
      <c r="A61" s="445"/>
      <c r="B61" s="445"/>
      <c r="C61" s="445"/>
      <c r="D61" s="445"/>
      <c r="E61" s="445"/>
      <c r="F61" s="445"/>
      <c r="G61" s="445"/>
      <c r="H61" s="445"/>
      <c r="I61" s="445"/>
    </row>
    <row r="62" spans="1:9" ht="14.25">
      <c r="A62" s="445"/>
      <c r="B62" s="445"/>
      <c r="C62" s="445"/>
      <c r="D62" s="445"/>
      <c r="E62" s="445"/>
      <c r="F62" s="445"/>
      <c r="G62" s="445"/>
      <c r="H62" s="445"/>
      <c r="I62" s="445"/>
    </row>
    <row r="63" spans="1:9" ht="14.25">
      <c r="A63" s="445"/>
      <c r="B63" s="445"/>
      <c r="C63" s="445"/>
      <c r="D63" s="445"/>
      <c r="E63" s="445"/>
      <c r="F63" s="445"/>
      <c r="G63" s="445"/>
      <c r="H63" s="445"/>
      <c r="I63" s="445"/>
    </row>
    <row r="64" spans="1:9" ht="14.25">
      <c r="A64" s="445"/>
      <c r="B64" s="445"/>
      <c r="C64" s="445"/>
      <c r="D64" s="445"/>
      <c r="E64" s="445"/>
      <c r="F64" s="445"/>
      <c r="G64" s="445"/>
      <c r="H64" s="445"/>
      <c r="I64" s="445"/>
    </row>
    <row r="65" spans="1:9" ht="14.25">
      <c r="A65" s="445"/>
      <c r="B65" s="445"/>
      <c r="C65" s="445"/>
      <c r="D65" s="445"/>
      <c r="E65" s="445"/>
      <c r="F65" s="445"/>
      <c r="G65" s="445"/>
      <c r="H65" s="445"/>
      <c r="I65" s="445"/>
    </row>
    <row r="66" spans="1:9" ht="14.25">
      <c r="A66" s="445"/>
      <c r="B66" s="445"/>
      <c r="C66" s="445"/>
      <c r="D66" s="445"/>
      <c r="E66" s="445"/>
      <c r="F66" s="445"/>
      <c r="G66" s="445"/>
      <c r="H66" s="445"/>
      <c r="I66" s="445"/>
    </row>
    <row r="67" spans="1:9" ht="14.25">
      <c r="A67" s="445"/>
      <c r="B67" s="445"/>
      <c r="C67" s="445"/>
      <c r="D67" s="445"/>
      <c r="E67" s="445"/>
      <c r="F67" s="445"/>
      <c r="G67" s="445"/>
      <c r="H67" s="445"/>
      <c r="I67" s="445"/>
    </row>
    <row r="68" spans="1:9" ht="14.25">
      <c r="A68" s="445"/>
      <c r="B68" s="445"/>
      <c r="C68" s="445"/>
      <c r="D68" s="445"/>
      <c r="E68" s="445"/>
      <c r="F68" s="445"/>
      <c r="G68" s="445"/>
      <c r="H68" s="445"/>
      <c r="I68" s="445"/>
    </row>
    <row r="69" spans="1:9" ht="14.25">
      <c r="A69" s="445"/>
      <c r="B69" s="445"/>
      <c r="C69" s="445"/>
      <c r="D69" s="445"/>
      <c r="E69" s="445"/>
      <c r="F69" s="445"/>
      <c r="G69" s="445"/>
      <c r="H69" s="445"/>
      <c r="I69" s="445"/>
    </row>
    <row r="70" spans="1:9" ht="14.25">
      <c r="A70" s="445"/>
      <c r="B70" s="445"/>
      <c r="C70" s="445"/>
      <c r="D70" s="445"/>
      <c r="E70" s="445"/>
      <c r="F70" s="445"/>
      <c r="G70" s="445"/>
      <c r="H70" s="445"/>
      <c r="I70" s="445"/>
    </row>
    <row r="71" spans="1:9" ht="14.25">
      <c r="A71" s="445"/>
      <c r="B71" s="445"/>
      <c r="C71" s="445"/>
      <c r="D71" s="445"/>
      <c r="E71" s="445"/>
      <c r="F71" s="445"/>
      <c r="G71" s="445"/>
      <c r="H71" s="445"/>
      <c r="I71" s="445"/>
    </row>
    <row r="72" spans="1:9" ht="14.25">
      <c r="A72" s="445"/>
      <c r="B72" s="445"/>
      <c r="C72" s="445"/>
      <c r="D72" s="445"/>
      <c r="E72" s="445"/>
      <c r="F72" s="445"/>
      <c r="G72" s="445"/>
      <c r="H72" s="445"/>
      <c r="I72" s="445"/>
    </row>
    <row r="73" spans="1:9" ht="14.25">
      <c r="A73" s="445"/>
      <c r="B73" s="445"/>
      <c r="C73" s="445"/>
      <c r="D73" s="445"/>
      <c r="E73" s="445"/>
      <c r="F73" s="445"/>
      <c r="G73" s="445"/>
      <c r="H73" s="445"/>
      <c r="I73" s="445"/>
    </row>
    <row r="74" spans="1:9" ht="14.25">
      <c r="A74" s="445"/>
      <c r="B74" s="445"/>
      <c r="C74" s="445"/>
      <c r="D74" s="445"/>
      <c r="E74" s="445"/>
      <c r="F74" s="445"/>
      <c r="G74" s="445"/>
      <c r="H74" s="445"/>
      <c r="I74" s="445"/>
    </row>
    <row r="75" spans="1:9" ht="14.25">
      <c r="A75" s="445"/>
      <c r="B75" s="445"/>
      <c r="C75" s="445"/>
      <c r="D75" s="445"/>
      <c r="E75" s="445"/>
      <c r="F75" s="445"/>
      <c r="G75" s="445"/>
      <c r="H75" s="445"/>
      <c r="I75" s="445"/>
    </row>
    <row r="76" spans="1:9" ht="14.25">
      <c r="A76" s="445"/>
      <c r="B76" s="445"/>
      <c r="C76" s="445"/>
      <c r="D76" s="445"/>
      <c r="E76" s="445"/>
      <c r="F76" s="445"/>
      <c r="G76" s="445"/>
      <c r="H76" s="445"/>
      <c r="I76" s="445"/>
    </row>
    <row r="77" spans="1:9" ht="14.25">
      <c r="A77" s="445"/>
      <c r="B77" s="445"/>
      <c r="C77" s="445"/>
      <c r="D77" s="445"/>
      <c r="E77" s="445"/>
      <c r="F77" s="445"/>
      <c r="G77" s="445"/>
      <c r="H77" s="445"/>
      <c r="I77" s="445"/>
    </row>
    <row r="78" spans="1:9" ht="14.25">
      <c r="A78" s="445"/>
      <c r="B78" s="445"/>
      <c r="C78" s="445"/>
      <c r="D78" s="445"/>
      <c r="E78" s="445"/>
      <c r="F78" s="445"/>
      <c r="G78" s="445"/>
      <c r="H78" s="445"/>
      <c r="I78" s="445"/>
    </row>
    <row r="79" spans="1:9" ht="14.25">
      <c r="A79" s="445"/>
      <c r="B79" s="445"/>
      <c r="C79" s="445"/>
      <c r="D79" s="445"/>
      <c r="E79" s="445"/>
      <c r="F79" s="445"/>
      <c r="G79" s="445"/>
      <c r="H79" s="445"/>
      <c r="I79" s="445"/>
    </row>
    <row r="80" spans="1:9" ht="14.25">
      <c r="A80" s="445"/>
      <c r="B80" s="445"/>
      <c r="C80" s="445"/>
      <c r="D80" s="445"/>
      <c r="E80" s="445"/>
      <c r="F80" s="445"/>
      <c r="G80" s="445"/>
      <c r="H80" s="445"/>
      <c r="I80" s="445"/>
    </row>
    <row r="81" spans="1:9" ht="14.25">
      <c r="A81" s="445"/>
      <c r="B81" s="445"/>
      <c r="C81" s="445"/>
      <c r="D81" s="445"/>
      <c r="E81" s="445"/>
      <c r="F81" s="445"/>
      <c r="G81" s="445"/>
      <c r="H81" s="445"/>
      <c r="I81" s="445"/>
    </row>
    <row r="82" spans="1:9" ht="14.25">
      <c r="A82" s="445"/>
      <c r="B82" s="445"/>
      <c r="C82" s="445"/>
      <c r="D82" s="445"/>
      <c r="E82" s="445"/>
      <c r="F82" s="445"/>
      <c r="G82" s="445"/>
      <c r="H82" s="445"/>
      <c r="I82" s="445"/>
    </row>
    <row r="83" spans="1:9" ht="14.25">
      <c r="A83" s="445"/>
      <c r="B83" s="445"/>
      <c r="C83" s="445"/>
      <c r="D83" s="445"/>
      <c r="E83" s="445"/>
      <c r="F83" s="445"/>
      <c r="G83" s="445"/>
      <c r="H83" s="445"/>
      <c r="I83" s="445"/>
    </row>
    <row r="84" spans="1:9" ht="14.25">
      <c r="A84" s="445"/>
      <c r="B84" s="445"/>
      <c r="C84" s="445"/>
      <c r="D84" s="445"/>
      <c r="E84" s="445"/>
      <c r="F84" s="445"/>
      <c r="G84" s="445"/>
      <c r="H84" s="445"/>
      <c r="I84" s="445"/>
    </row>
    <row r="85" spans="1:9" ht="14.25">
      <c r="A85" s="445"/>
      <c r="B85" s="445"/>
      <c r="C85" s="445"/>
      <c r="D85" s="445"/>
      <c r="E85" s="445"/>
      <c r="F85" s="445"/>
      <c r="G85" s="445"/>
      <c r="H85" s="445"/>
      <c r="I85" s="445"/>
    </row>
    <row r="86" spans="1:9" ht="14.25">
      <c r="A86" s="445"/>
      <c r="B86" s="445"/>
      <c r="C86" s="445"/>
      <c r="D86" s="445"/>
      <c r="E86" s="445"/>
      <c r="F86" s="445"/>
      <c r="G86" s="445"/>
      <c r="H86" s="445"/>
      <c r="I86" s="445"/>
    </row>
    <row r="87" spans="1:9" ht="14.25">
      <c r="A87" s="445"/>
      <c r="B87" s="445"/>
      <c r="C87" s="445"/>
      <c r="D87" s="445"/>
      <c r="E87" s="445"/>
      <c r="F87" s="445"/>
      <c r="G87" s="445"/>
      <c r="H87" s="445"/>
      <c r="I87" s="445"/>
    </row>
    <row r="88" spans="1:9" ht="14.25">
      <c r="A88" s="445"/>
      <c r="B88" s="445"/>
      <c r="C88" s="445"/>
      <c r="D88" s="445"/>
      <c r="E88" s="445"/>
      <c r="F88" s="445"/>
      <c r="G88" s="445"/>
      <c r="H88" s="445"/>
      <c r="I88" s="445"/>
    </row>
    <row r="89" spans="1:9" ht="14.25">
      <c r="A89" s="445"/>
      <c r="B89" s="445"/>
      <c r="C89" s="445"/>
      <c r="D89" s="445"/>
      <c r="E89" s="445"/>
      <c r="F89" s="445"/>
      <c r="G89" s="445"/>
      <c r="H89" s="445"/>
      <c r="I89" s="445"/>
    </row>
    <row r="90" spans="1:9" ht="14.25">
      <c r="A90" s="445"/>
      <c r="B90" s="445"/>
      <c r="C90" s="445"/>
      <c r="D90" s="445"/>
      <c r="E90" s="445"/>
      <c r="F90" s="445"/>
      <c r="G90" s="445"/>
      <c r="H90" s="445"/>
      <c r="I90" s="445"/>
    </row>
    <row r="91" spans="1:9" ht="14.25">
      <c r="A91" s="445"/>
      <c r="B91" s="445"/>
      <c r="C91" s="445"/>
      <c r="D91" s="445"/>
      <c r="E91" s="445"/>
      <c r="F91" s="445"/>
      <c r="G91" s="445"/>
      <c r="H91" s="445"/>
      <c r="I91" s="445"/>
    </row>
    <row r="92" spans="1:9" ht="14.25">
      <c r="A92" s="445"/>
      <c r="B92" s="445"/>
      <c r="C92" s="445"/>
      <c r="D92" s="445"/>
      <c r="E92" s="445"/>
      <c r="F92" s="445"/>
      <c r="G92" s="445"/>
      <c r="H92" s="445"/>
      <c r="I92" s="445"/>
    </row>
    <row r="93" spans="1:9" ht="14.25">
      <c r="A93" s="445"/>
      <c r="B93" s="445"/>
      <c r="C93" s="445"/>
      <c r="D93" s="445"/>
      <c r="E93" s="445"/>
      <c r="F93" s="445"/>
      <c r="G93" s="445"/>
      <c r="H93" s="445"/>
      <c r="I93" s="445"/>
    </row>
    <row r="94" spans="1:9" ht="14.25">
      <c r="A94" s="445"/>
      <c r="B94" s="445"/>
      <c r="C94" s="445"/>
      <c r="D94" s="445"/>
      <c r="E94" s="445"/>
      <c r="F94" s="445"/>
      <c r="G94" s="445"/>
      <c r="H94" s="445"/>
      <c r="I94" s="445"/>
    </row>
    <row r="95" spans="1:9" ht="14.25">
      <c r="A95" s="445"/>
      <c r="B95" s="445"/>
      <c r="C95" s="445"/>
      <c r="D95" s="445"/>
      <c r="E95" s="445"/>
      <c r="F95" s="445"/>
      <c r="G95" s="445"/>
      <c r="H95" s="445"/>
      <c r="I95" s="445"/>
    </row>
    <row r="96" spans="1:9" ht="14.25">
      <c r="A96" s="445"/>
      <c r="B96" s="445"/>
      <c r="C96" s="445"/>
      <c r="D96" s="445"/>
      <c r="E96" s="445"/>
      <c r="F96" s="445"/>
      <c r="G96" s="445"/>
      <c r="H96" s="445"/>
      <c r="I96" s="445"/>
    </row>
    <row r="97" spans="1:9" ht="14.25">
      <c r="A97" s="445"/>
      <c r="B97" s="445"/>
      <c r="C97" s="445"/>
      <c r="D97" s="445"/>
      <c r="E97" s="445"/>
      <c r="F97" s="445"/>
      <c r="G97" s="445"/>
      <c r="H97" s="445"/>
      <c r="I97" s="445"/>
    </row>
    <row r="98" spans="1:9" ht="14.25">
      <c r="A98" s="445"/>
      <c r="B98" s="445"/>
      <c r="C98" s="445"/>
      <c r="D98" s="445"/>
      <c r="E98" s="445"/>
      <c r="F98" s="445"/>
      <c r="G98" s="445"/>
      <c r="H98" s="445"/>
      <c r="I98" s="445"/>
    </row>
    <row r="99" spans="1:9" ht="14.25">
      <c r="A99" s="445"/>
      <c r="B99" s="445"/>
      <c r="C99" s="445"/>
      <c r="D99" s="445"/>
      <c r="E99" s="445"/>
      <c r="F99" s="445"/>
      <c r="G99" s="445"/>
      <c r="H99" s="445"/>
      <c r="I99" s="445"/>
    </row>
    <row r="100" spans="1:9" ht="14.25">
      <c r="A100" s="445"/>
      <c r="B100" s="445"/>
      <c r="C100" s="445"/>
      <c r="D100" s="445"/>
      <c r="E100" s="445"/>
      <c r="F100" s="445"/>
      <c r="G100" s="445"/>
      <c r="H100" s="445"/>
      <c r="I100" s="445"/>
    </row>
    <row r="101" spans="1:9" ht="14.25">
      <c r="A101" s="445"/>
      <c r="B101" s="445"/>
      <c r="C101" s="445"/>
      <c r="D101" s="445"/>
      <c r="E101" s="445"/>
      <c r="F101" s="445"/>
      <c r="G101" s="445"/>
      <c r="H101" s="445"/>
      <c r="I101" s="445"/>
    </row>
    <row r="102" spans="1:9" ht="14.25">
      <c r="A102" s="445"/>
      <c r="B102" s="445"/>
      <c r="C102" s="445"/>
      <c r="D102" s="445"/>
      <c r="E102" s="445"/>
      <c r="F102" s="445"/>
      <c r="G102" s="445"/>
      <c r="H102" s="445"/>
      <c r="I102" s="445"/>
    </row>
    <row r="103" spans="1:9" ht="14.25">
      <c r="A103" s="445"/>
      <c r="B103" s="445"/>
      <c r="C103" s="445"/>
      <c r="D103" s="445"/>
      <c r="E103" s="445"/>
      <c r="F103" s="445"/>
      <c r="G103" s="445"/>
      <c r="H103" s="445"/>
      <c r="I103" s="445"/>
    </row>
    <row r="104" spans="1:9" ht="14.25">
      <c r="A104" s="445"/>
      <c r="B104" s="445"/>
      <c r="C104" s="445"/>
      <c r="D104" s="445"/>
      <c r="E104" s="445"/>
      <c r="F104" s="445"/>
      <c r="G104" s="445"/>
      <c r="H104" s="445"/>
      <c r="I104" s="445"/>
    </row>
    <row r="105" spans="1:9" ht="14.25">
      <c r="A105" s="445"/>
      <c r="B105" s="445"/>
      <c r="C105" s="445"/>
      <c r="D105" s="445"/>
      <c r="E105" s="445"/>
      <c r="F105" s="445"/>
      <c r="G105" s="445"/>
      <c r="H105" s="445"/>
      <c r="I105" s="445"/>
    </row>
    <row r="106" spans="1:9" ht="14.25">
      <c r="A106" s="445"/>
      <c r="B106" s="445"/>
      <c r="C106" s="445"/>
      <c r="D106" s="445"/>
      <c r="E106" s="445"/>
      <c r="F106" s="445"/>
      <c r="G106" s="445"/>
      <c r="H106" s="445"/>
      <c r="I106" s="445"/>
    </row>
    <row r="107" spans="1:9" ht="14.25">
      <c r="A107" s="445"/>
      <c r="B107" s="445"/>
      <c r="C107" s="445"/>
      <c r="D107" s="445"/>
      <c r="E107" s="445"/>
      <c r="F107" s="445"/>
      <c r="G107" s="445"/>
      <c r="H107" s="445"/>
      <c r="I107" s="445"/>
    </row>
    <row r="108" spans="1:9" ht="14.25">
      <c r="A108" s="445"/>
      <c r="B108" s="445"/>
      <c r="C108" s="445"/>
      <c r="D108" s="445"/>
      <c r="E108" s="445"/>
      <c r="F108" s="445"/>
      <c r="G108" s="445"/>
      <c r="H108" s="445"/>
      <c r="I108" s="445"/>
    </row>
    <row r="109" spans="1:9" ht="14.25">
      <c r="A109" s="445"/>
      <c r="B109" s="445"/>
      <c r="C109" s="445"/>
      <c r="D109" s="445"/>
      <c r="E109" s="445"/>
      <c r="F109" s="445"/>
      <c r="G109" s="445"/>
      <c r="H109" s="445"/>
      <c r="I109" s="445"/>
    </row>
    <row r="110" spans="1:9" ht="14.25">
      <c r="A110" s="445"/>
      <c r="B110" s="445"/>
      <c r="C110" s="445"/>
      <c r="D110" s="445"/>
      <c r="E110" s="445"/>
      <c r="F110" s="445"/>
      <c r="G110" s="445"/>
      <c r="H110" s="445"/>
      <c r="I110" s="445"/>
    </row>
    <row r="111" spans="1:9" ht="14.25">
      <c r="A111" s="445"/>
      <c r="B111" s="445"/>
      <c r="C111" s="445"/>
      <c r="D111" s="445"/>
      <c r="E111" s="445"/>
      <c r="F111" s="445"/>
      <c r="G111" s="445"/>
      <c r="H111" s="445"/>
      <c r="I111" s="445"/>
    </row>
    <row r="112" spans="1:9" ht="14.25">
      <c r="A112" s="445"/>
      <c r="B112" s="445"/>
      <c r="C112" s="445"/>
      <c r="D112" s="445"/>
      <c r="E112" s="445"/>
      <c r="F112" s="445"/>
      <c r="G112" s="445"/>
      <c r="H112" s="445"/>
      <c r="I112" s="445"/>
    </row>
    <row r="113" spans="1:9" ht="14.25">
      <c r="A113" s="445"/>
      <c r="B113" s="445"/>
      <c r="C113" s="445"/>
      <c r="D113" s="445"/>
      <c r="E113" s="445"/>
      <c r="F113" s="445"/>
      <c r="G113" s="445"/>
      <c r="H113" s="445"/>
      <c r="I113" s="445"/>
    </row>
    <row r="114" spans="1:9" ht="14.25">
      <c r="A114" s="445"/>
      <c r="B114" s="445"/>
      <c r="C114" s="445"/>
      <c r="D114" s="445"/>
      <c r="E114" s="445"/>
      <c r="F114" s="445"/>
      <c r="G114" s="445"/>
      <c r="H114" s="445"/>
      <c r="I114" s="445"/>
    </row>
    <row r="115" spans="1:9" ht="14.25">
      <c r="A115" s="445"/>
      <c r="B115" s="445"/>
      <c r="C115" s="445"/>
      <c r="D115" s="445"/>
      <c r="E115" s="445"/>
      <c r="F115" s="445"/>
      <c r="G115" s="445"/>
      <c r="H115" s="445"/>
      <c r="I115" s="445"/>
    </row>
    <row r="116" spans="1:9" ht="14.25">
      <c r="A116" s="445"/>
      <c r="B116" s="445"/>
      <c r="C116" s="445"/>
      <c r="D116" s="445"/>
      <c r="E116" s="445"/>
      <c r="F116" s="445"/>
      <c r="G116" s="445"/>
      <c r="H116" s="445"/>
      <c r="I116" s="445"/>
    </row>
    <row r="117" spans="1:9" ht="14.25">
      <c r="A117" s="445"/>
      <c r="B117" s="445"/>
      <c r="C117" s="445"/>
      <c r="D117" s="445"/>
      <c r="E117" s="445"/>
      <c r="F117" s="445"/>
      <c r="G117" s="445"/>
      <c r="H117" s="445"/>
      <c r="I117" s="445"/>
    </row>
    <row r="118" spans="1:9" ht="14.25">
      <c r="A118" s="445"/>
      <c r="B118" s="445"/>
      <c r="C118" s="445"/>
      <c r="D118" s="445"/>
      <c r="E118" s="445"/>
      <c r="F118" s="445"/>
      <c r="G118" s="445"/>
      <c r="H118" s="445"/>
      <c r="I118" s="445"/>
    </row>
    <row r="119" spans="1:9" ht="14.25">
      <c r="A119" s="445"/>
      <c r="B119" s="445"/>
      <c r="C119" s="445"/>
      <c r="D119" s="445"/>
      <c r="E119" s="445"/>
      <c r="F119" s="445"/>
      <c r="G119" s="445"/>
      <c r="H119" s="445"/>
      <c r="I119" s="445"/>
    </row>
    <row r="120" spans="1:9" ht="14.25">
      <c r="A120" s="445"/>
      <c r="B120" s="445"/>
      <c r="C120" s="445"/>
      <c r="D120" s="445"/>
      <c r="E120" s="445"/>
      <c r="F120" s="445"/>
      <c r="G120" s="445"/>
      <c r="H120" s="445"/>
      <c r="I120" s="445"/>
    </row>
    <row r="121" spans="1:9" ht="14.25">
      <c r="A121" s="445"/>
      <c r="B121" s="445"/>
      <c r="C121" s="445"/>
      <c r="D121" s="445"/>
      <c r="E121" s="445"/>
      <c r="F121" s="445"/>
      <c r="G121" s="445"/>
      <c r="H121" s="445"/>
      <c r="I121" s="445"/>
    </row>
    <row r="122" spans="1:9" ht="14.25">
      <c r="A122" s="445"/>
      <c r="B122" s="445"/>
      <c r="C122" s="445"/>
      <c r="D122" s="445"/>
      <c r="E122" s="445"/>
      <c r="F122" s="445"/>
      <c r="G122" s="445"/>
      <c r="H122" s="445"/>
      <c r="I122" s="445"/>
    </row>
  </sheetData>
  <sheetProtection/>
  <mergeCells count="26"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A14:I14"/>
    <mergeCell ref="A15:I15"/>
    <mergeCell ref="A16:I16"/>
    <mergeCell ref="A17:I17"/>
    <mergeCell ref="A18:I18"/>
    <mergeCell ref="A19:I19"/>
    <mergeCell ref="A20:I20"/>
    <mergeCell ref="A21:I21"/>
    <mergeCell ref="A23:I23"/>
    <mergeCell ref="A24:I24"/>
    <mergeCell ref="A25:I25"/>
    <mergeCell ref="A26:I26"/>
    <mergeCell ref="A27:I27"/>
    <mergeCell ref="A29:I29"/>
  </mergeCells>
  <printOptions horizontalCentered="1"/>
  <pageMargins left="0" right="0" top="0.59" bottom="0.43000000000000005" header="0.2" footer="0.04"/>
  <pageSetup fitToHeight="3" horizontalDpi="600" verticalDpi="600" orientation="portrait" paperSize="9" scale="8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A2" sqref="A2:B2"/>
    </sheetView>
  </sheetViews>
  <sheetFormatPr defaultColWidth="9.00390625" defaultRowHeight="14.25"/>
  <cols>
    <col min="1" max="1" width="41.375" style="99" customWidth="1"/>
    <col min="2" max="2" width="37.25390625" style="99" customWidth="1"/>
    <col min="3" max="16384" width="9.00390625" style="99" customWidth="1"/>
  </cols>
  <sheetData>
    <row r="1" ht="33.75" customHeight="1">
      <c r="A1" s="100" t="s">
        <v>1384</v>
      </c>
    </row>
    <row r="2" spans="1:2" ht="49.5" customHeight="1">
      <c r="A2" s="101" t="s">
        <v>1385</v>
      </c>
      <c r="B2" s="101"/>
    </row>
    <row r="3" spans="1:2" ht="39.75" customHeight="1">
      <c r="A3" s="102"/>
      <c r="B3" s="103" t="s">
        <v>27</v>
      </c>
    </row>
    <row r="4" spans="1:2" ht="50.25" customHeight="1">
      <c r="A4" s="104" t="s">
        <v>1386</v>
      </c>
      <c r="B4" s="104" t="s">
        <v>1387</v>
      </c>
    </row>
    <row r="5" spans="1:2" ht="59.25" customHeight="1">
      <c r="A5" s="105" t="s">
        <v>1388</v>
      </c>
      <c r="B5" s="104">
        <v>204186</v>
      </c>
    </row>
  </sheetData>
  <sheetProtection/>
  <mergeCells count="1">
    <mergeCell ref="A2:B2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 topLeftCell="A1">
      <selection activeCell="F8" sqref="F8"/>
    </sheetView>
  </sheetViews>
  <sheetFormatPr defaultColWidth="9.00390625" defaultRowHeight="14.25"/>
  <cols>
    <col min="2" max="2" width="28.375" style="0" customWidth="1"/>
    <col min="3" max="3" width="8.50390625" style="0" customWidth="1"/>
    <col min="4" max="4" width="11.125" style="0" customWidth="1"/>
    <col min="6" max="6" width="10.875" style="0" customWidth="1"/>
    <col min="7" max="7" width="40.25390625" style="0" customWidth="1"/>
    <col min="8" max="8" width="21.125" style="0" customWidth="1"/>
  </cols>
  <sheetData>
    <row r="1" ht="14.25">
      <c r="B1" s="9" t="s">
        <v>1389</v>
      </c>
    </row>
    <row r="2" spans="2:9" ht="24">
      <c r="B2" s="245" t="s">
        <v>1390</v>
      </c>
      <c r="C2" s="245"/>
      <c r="D2" s="245"/>
      <c r="E2" s="245"/>
      <c r="F2" s="245"/>
      <c r="G2" s="245"/>
      <c r="H2" s="245"/>
      <c r="I2" s="245"/>
    </row>
    <row r="3" spans="2:9" ht="24">
      <c r="B3" s="245"/>
      <c r="C3" s="245"/>
      <c r="D3" s="245"/>
      <c r="E3" s="245"/>
      <c r="F3" s="245"/>
      <c r="G3" s="245"/>
      <c r="H3" s="246" t="s">
        <v>27</v>
      </c>
      <c r="I3" s="246"/>
    </row>
    <row r="4" spans="1:9" ht="24" customHeight="1">
      <c r="A4" s="247" t="s">
        <v>1391</v>
      </c>
      <c r="B4" s="247" t="s">
        <v>1392</v>
      </c>
      <c r="C4" s="247" t="s">
        <v>1393</v>
      </c>
      <c r="D4" s="247" t="s">
        <v>1394</v>
      </c>
      <c r="E4" s="247" t="s">
        <v>1395</v>
      </c>
      <c r="F4" s="248" t="s">
        <v>1396</v>
      </c>
      <c r="G4" s="247" t="s">
        <v>1397</v>
      </c>
      <c r="H4" s="247"/>
      <c r="I4" s="247" t="s">
        <v>1279</v>
      </c>
    </row>
    <row r="5" spans="1:9" ht="39" customHeight="1">
      <c r="A5" s="247"/>
      <c r="B5" s="247"/>
      <c r="C5" s="247"/>
      <c r="D5" s="247"/>
      <c r="E5" s="247"/>
      <c r="F5" s="249"/>
      <c r="G5" s="247" t="s">
        <v>1398</v>
      </c>
      <c r="H5" s="247" t="s">
        <v>1399</v>
      </c>
      <c r="I5" s="247"/>
    </row>
    <row r="6" spans="1:9" ht="30.75" customHeight="1">
      <c r="A6" s="250">
        <v>1</v>
      </c>
      <c r="B6" s="251" t="s">
        <v>1400</v>
      </c>
      <c r="C6" s="252" t="s">
        <v>1401</v>
      </c>
      <c r="D6" s="253" t="s">
        <v>1402</v>
      </c>
      <c r="E6" s="250">
        <v>2550</v>
      </c>
      <c r="F6" s="250">
        <v>2400</v>
      </c>
      <c r="G6" s="254" t="s">
        <v>1403</v>
      </c>
      <c r="H6" s="255" t="s">
        <v>1403</v>
      </c>
      <c r="I6" s="258"/>
    </row>
    <row r="7" spans="1:9" ht="54">
      <c r="A7" s="250">
        <v>2</v>
      </c>
      <c r="B7" s="251" t="s">
        <v>1404</v>
      </c>
      <c r="C7" s="252" t="s">
        <v>1401</v>
      </c>
      <c r="D7" s="253" t="s">
        <v>1405</v>
      </c>
      <c r="E7" s="250">
        <v>1380</v>
      </c>
      <c r="F7" s="250">
        <v>1000</v>
      </c>
      <c r="G7" s="254" t="s">
        <v>1406</v>
      </c>
      <c r="H7" s="255" t="s">
        <v>1407</v>
      </c>
      <c r="I7" s="258"/>
    </row>
    <row r="8" spans="1:9" ht="94.5">
      <c r="A8" s="250">
        <v>3</v>
      </c>
      <c r="B8" s="251" t="s">
        <v>1408</v>
      </c>
      <c r="C8" s="252" t="s">
        <v>1401</v>
      </c>
      <c r="D8" s="253" t="s">
        <v>1409</v>
      </c>
      <c r="E8" s="250">
        <v>15600</v>
      </c>
      <c r="F8" s="250">
        <v>8500</v>
      </c>
      <c r="G8" s="256" t="s">
        <v>1410</v>
      </c>
      <c r="H8" s="255" t="s">
        <v>1411</v>
      </c>
      <c r="I8" s="258"/>
    </row>
    <row r="9" spans="1:9" ht="108">
      <c r="A9" s="250">
        <v>4</v>
      </c>
      <c r="B9" s="251" t="s">
        <v>1412</v>
      </c>
      <c r="C9" s="252" t="s">
        <v>1401</v>
      </c>
      <c r="D9" s="253" t="s">
        <v>1413</v>
      </c>
      <c r="E9" s="250">
        <v>12500</v>
      </c>
      <c r="F9" s="250">
        <v>5500</v>
      </c>
      <c r="G9" s="254" t="s">
        <v>1414</v>
      </c>
      <c r="H9" s="255" t="s">
        <v>1415</v>
      </c>
      <c r="I9" s="258"/>
    </row>
    <row r="10" spans="1:9" ht="54">
      <c r="A10" s="250">
        <v>5</v>
      </c>
      <c r="B10" s="251" t="s">
        <v>1416</v>
      </c>
      <c r="C10" s="252" t="s">
        <v>1401</v>
      </c>
      <c r="D10" s="253" t="s">
        <v>1417</v>
      </c>
      <c r="E10" s="250">
        <v>1470</v>
      </c>
      <c r="F10" s="250">
        <v>1170</v>
      </c>
      <c r="G10" s="254" t="s">
        <v>1418</v>
      </c>
      <c r="H10" s="254" t="s">
        <v>1419</v>
      </c>
      <c r="I10" s="258"/>
    </row>
    <row r="11" spans="1:9" ht="121.5">
      <c r="A11" s="250">
        <v>6</v>
      </c>
      <c r="B11" s="251" t="s">
        <v>1420</v>
      </c>
      <c r="C11" s="252" t="s">
        <v>1401</v>
      </c>
      <c r="D11" s="253" t="s">
        <v>1421</v>
      </c>
      <c r="E11" s="250">
        <v>13065</v>
      </c>
      <c r="F11" s="250">
        <v>7252</v>
      </c>
      <c r="G11" s="254" t="s">
        <v>1422</v>
      </c>
      <c r="H11" s="255" t="s">
        <v>1423</v>
      </c>
      <c r="I11" s="258"/>
    </row>
    <row r="12" spans="1:2" ht="14.25">
      <c r="A12" s="257" t="s">
        <v>1424</v>
      </c>
      <c r="B12" s="257"/>
    </row>
  </sheetData>
  <sheetProtection/>
  <mergeCells count="11">
    <mergeCell ref="B2:I2"/>
    <mergeCell ref="H3:I3"/>
    <mergeCell ref="G4:H4"/>
    <mergeCell ref="A12:B12"/>
    <mergeCell ref="A4:A5"/>
    <mergeCell ref="B4:B5"/>
    <mergeCell ref="C4:C5"/>
    <mergeCell ref="D4:D5"/>
    <mergeCell ref="E4:E5"/>
    <mergeCell ref="F4:F5"/>
    <mergeCell ref="I4:I5"/>
  </mergeCells>
  <printOptions/>
  <pageMargins left="0.75" right="0.75" top="1" bottom="1" header="0.5" footer="0.5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1">
      <pane xSplit="1" ySplit="4" topLeftCell="B14" activePane="bottomRight" state="frozen"/>
      <selection pane="bottomRight" activeCell="Q33" sqref="Q33"/>
    </sheetView>
  </sheetViews>
  <sheetFormatPr defaultColWidth="9.00390625" defaultRowHeight="18" customHeight="1"/>
  <cols>
    <col min="1" max="1" width="38.875" style="201" customWidth="1"/>
    <col min="2" max="2" width="10.125" style="202" customWidth="1"/>
    <col min="3" max="3" width="10.25390625" style="202" customWidth="1"/>
    <col min="4" max="4" width="11.50390625" style="203" customWidth="1"/>
    <col min="5" max="5" width="8.625" style="202" customWidth="1"/>
    <col min="6" max="6" width="10.375" style="202" customWidth="1"/>
    <col min="7" max="7" width="8.625" style="202" customWidth="1"/>
    <col min="8" max="8" width="8.625" style="201" customWidth="1"/>
    <col min="9" max="9" width="8.75390625" style="164" hidden="1" customWidth="1"/>
    <col min="10" max="10" width="10.50390625" style="164" hidden="1" customWidth="1"/>
    <col min="11" max="11" width="9.00390625" style="164" hidden="1" customWidth="1"/>
    <col min="12" max="12" width="0.875" style="164" hidden="1" customWidth="1"/>
    <col min="13" max="13" width="2.875" style="164" customWidth="1"/>
    <col min="14" max="16384" width="9.00390625" style="164" customWidth="1"/>
  </cols>
  <sheetData>
    <row r="1" spans="1:9" ht="24.75" customHeight="1">
      <c r="A1" s="166" t="s">
        <v>1425</v>
      </c>
      <c r="B1" s="204"/>
      <c r="C1" s="204"/>
      <c r="D1" s="205"/>
      <c r="E1" s="204"/>
      <c r="F1" s="204"/>
      <c r="G1" s="204"/>
      <c r="H1" s="165"/>
      <c r="I1" s="163"/>
    </row>
    <row r="2" spans="1:9" ht="24.75" customHeight="1">
      <c r="A2" s="167" t="s">
        <v>1426</v>
      </c>
      <c r="B2" s="167"/>
      <c r="C2" s="167"/>
      <c r="D2" s="206"/>
      <c r="E2" s="167"/>
      <c r="F2" s="167"/>
      <c r="G2" s="167"/>
      <c r="H2" s="167"/>
      <c r="I2" s="238"/>
    </row>
    <row r="3" spans="1:9" s="199" customFormat="1" ht="24.75" customHeight="1">
      <c r="A3" s="207"/>
      <c r="B3" s="208"/>
      <c r="C3" s="209"/>
      <c r="D3" s="210"/>
      <c r="E3" s="209"/>
      <c r="F3" s="209"/>
      <c r="G3" s="209"/>
      <c r="H3" s="211" t="s">
        <v>27</v>
      </c>
      <c r="I3" s="187"/>
    </row>
    <row r="4" spans="1:9" s="162" customFormat="1" ht="24.75" customHeight="1">
      <c r="A4" s="120" t="s">
        <v>1427</v>
      </c>
      <c r="B4" s="171" t="s">
        <v>29</v>
      </c>
      <c r="C4" s="171" t="s">
        <v>30</v>
      </c>
      <c r="D4" s="212" t="s">
        <v>1428</v>
      </c>
      <c r="E4" s="213" t="s">
        <v>1429</v>
      </c>
      <c r="F4" s="213" t="s">
        <v>1430</v>
      </c>
      <c r="G4" s="58" t="s">
        <v>34</v>
      </c>
      <c r="H4" s="173" t="s">
        <v>1431</v>
      </c>
      <c r="I4" s="239"/>
    </row>
    <row r="5" spans="1:9" s="162" customFormat="1" ht="17.25" customHeight="1">
      <c r="A5" s="123" t="s">
        <v>1432</v>
      </c>
      <c r="B5" s="42"/>
      <c r="C5" s="42"/>
      <c r="D5" s="214"/>
      <c r="E5" s="125"/>
      <c r="F5" s="175"/>
      <c r="G5" s="175"/>
      <c r="H5" s="215"/>
      <c r="I5" s="239"/>
    </row>
    <row r="6" spans="1:9" s="162" customFormat="1" ht="17.25" customHeight="1">
      <c r="A6" s="123" t="s">
        <v>1433</v>
      </c>
      <c r="B6" s="42"/>
      <c r="C6" s="42"/>
      <c r="D6" s="214"/>
      <c r="E6" s="125"/>
      <c r="F6" s="175"/>
      <c r="G6" s="175"/>
      <c r="H6" s="183"/>
      <c r="I6" s="240"/>
    </row>
    <row r="7" spans="1:9" s="162" customFormat="1" ht="17.25" customHeight="1">
      <c r="A7" s="123" t="s">
        <v>1434</v>
      </c>
      <c r="B7" s="42"/>
      <c r="C7" s="42"/>
      <c r="D7" s="214"/>
      <c r="E7" s="125"/>
      <c r="F7" s="175"/>
      <c r="G7" s="175"/>
      <c r="H7" s="216"/>
      <c r="I7" s="241"/>
    </row>
    <row r="8" spans="1:9" s="162" customFormat="1" ht="17.25" customHeight="1">
      <c r="A8" s="123" t="s">
        <v>1435</v>
      </c>
      <c r="B8" s="42"/>
      <c r="C8" s="42"/>
      <c r="D8" s="214"/>
      <c r="E8" s="125"/>
      <c r="F8" s="175"/>
      <c r="G8" s="175"/>
      <c r="H8" s="217"/>
      <c r="I8" s="242"/>
    </row>
    <row r="9" spans="1:9" s="162" customFormat="1" ht="17.25" customHeight="1">
      <c r="A9" s="123" t="s">
        <v>1436</v>
      </c>
      <c r="B9" s="42"/>
      <c r="C9" s="42"/>
      <c r="D9" s="214"/>
      <c r="E9" s="125"/>
      <c r="F9" s="175"/>
      <c r="G9" s="175"/>
      <c r="H9" s="216"/>
      <c r="I9" s="241"/>
    </row>
    <row r="10" spans="1:9" s="162" customFormat="1" ht="17.25" customHeight="1">
      <c r="A10" s="123" t="s">
        <v>1437</v>
      </c>
      <c r="B10" s="42"/>
      <c r="C10" s="42"/>
      <c r="D10" s="214"/>
      <c r="E10" s="125"/>
      <c r="F10" s="175"/>
      <c r="G10" s="175"/>
      <c r="H10" s="183"/>
      <c r="I10" s="240"/>
    </row>
    <row r="11" spans="1:9" s="162" customFormat="1" ht="17.25" customHeight="1">
      <c r="A11" s="123" t="s">
        <v>1438</v>
      </c>
      <c r="B11" s="42"/>
      <c r="C11" s="42"/>
      <c r="D11" s="218"/>
      <c r="E11" s="125"/>
      <c r="F11" s="125"/>
      <c r="G11" s="175"/>
      <c r="H11" s="183"/>
      <c r="I11" s="240"/>
    </row>
    <row r="12" spans="1:9" s="162" customFormat="1" ht="17.25" customHeight="1">
      <c r="A12" s="123" t="s">
        <v>1439</v>
      </c>
      <c r="B12" s="42"/>
      <c r="C12" s="42"/>
      <c r="D12" s="218"/>
      <c r="E12" s="125"/>
      <c r="F12" s="125"/>
      <c r="G12" s="175"/>
      <c r="H12" s="183"/>
      <c r="I12" s="240"/>
    </row>
    <row r="13" spans="1:9" s="162" customFormat="1" ht="17.25" customHeight="1">
      <c r="A13" s="123" t="s">
        <v>1440</v>
      </c>
      <c r="B13" s="142"/>
      <c r="C13" s="42"/>
      <c r="D13" s="218"/>
      <c r="E13" s="125"/>
      <c r="F13" s="125"/>
      <c r="G13" s="175"/>
      <c r="H13" s="183"/>
      <c r="I13" s="240"/>
    </row>
    <row r="14" spans="1:9" s="162" customFormat="1" ht="17.25" customHeight="1">
      <c r="A14" s="123" t="s">
        <v>1441</v>
      </c>
      <c r="B14" s="142">
        <v>880</v>
      </c>
      <c r="C14" s="42">
        <v>880</v>
      </c>
      <c r="D14" s="218"/>
      <c r="E14" s="125">
        <f>D14/C14*100</f>
        <v>0</v>
      </c>
      <c r="F14" s="125">
        <v>245</v>
      </c>
      <c r="G14" s="175">
        <f aca="true" t="shared" si="0" ref="G14:G16">(D14-F14)/F14*100</f>
        <v>-100</v>
      </c>
      <c r="H14" s="216"/>
      <c r="I14" s="241"/>
    </row>
    <row r="15" spans="1:9" s="200" customFormat="1" ht="17.25" customHeight="1">
      <c r="A15" s="123" t="s">
        <v>1442</v>
      </c>
      <c r="B15" s="142">
        <v>220</v>
      </c>
      <c r="C15" s="42">
        <v>220</v>
      </c>
      <c r="D15" s="218"/>
      <c r="E15" s="125">
        <f>D15/C15*100</f>
        <v>0</v>
      </c>
      <c r="F15" s="125">
        <v>50</v>
      </c>
      <c r="G15" s="175">
        <f aca="true" t="shared" si="1" ref="G15:G25">(D15-F15)/F15*100</f>
        <v>-100</v>
      </c>
      <c r="H15" s="183"/>
      <c r="I15" s="240"/>
    </row>
    <row r="16" spans="1:9" s="200" customFormat="1" ht="17.25" customHeight="1">
      <c r="A16" s="123" t="s">
        <v>1443</v>
      </c>
      <c r="B16" s="42">
        <v>65900</v>
      </c>
      <c r="C16" s="42">
        <v>65900</v>
      </c>
      <c r="D16" s="218">
        <v>27283</v>
      </c>
      <c r="E16" s="125">
        <f aca="true" t="shared" si="2" ref="E14:E16">D16/C16*100</f>
        <v>41.40060698027314</v>
      </c>
      <c r="F16" s="175">
        <v>60003</v>
      </c>
      <c r="G16" s="175">
        <f t="shared" si="1"/>
        <v>-54.530606802993184</v>
      </c>
      <c r="H16" s="219"/>
      <c r="I16" s="243"/>
    </row>
    <row r="17" spans="1:9" s="200" customFormat="1" ht="17.25" customHeight="1">
      <c r="A17" s="123" t="s">
        <v>1444</v>
      </c>
      <c r="B17" s="42"/>
      <c r="C17" s="42"/>
      <c r="D17" s="218"/>
      <c r="E17" s="125"/>
      <c r="F17" s="125"/>
      <c r="G17" s="175"/>
      <c r="H17" s="183"/>
      <c r="I17" s="240"/>
    </row>
    <row r="18" spans="1:9" s="200" customFormat="1" ht="17.25" customHeight="1">
      <c r="A18" s="123" t="s">
        <v>1445</v>
      </c>
      <c r="B18" s="42"/>
      <c r="C18" s="42"/>
      <c r="D18" s="218"/>
      <c r="E18" s="125"/>
      <c r="F18" s="125"/>
      <c r="G18" s="175"/>
      <c r="H18" s="183"/>
      <c r="I18" s="240"/>
    </row>
    <row r="19" spans="1:9" s="200" customFormat="1" ht="17.25" customHeight="1">
      <c r="A19" s="123" t="s">
        <v>1446</v>
      </c>
      <c r="B19" s="42">
        <v>50</v>
      </c>
      <c r="C19" s="42">
        <v>50</v>
      </c>
      <c r="D19" s="218">
        <v>33</v>
      </c>
      <c r="E19" s="125">
        <f>D19/C19*100</f>
        <v>66</v>
      </c>
      <c r="F19" s="175">
        <v>50</v>
      </c>
      <c r="G19" s="175">
        <f t="shared" si="1"/>
        <v>-34</v>
      </c>
      <c r="H19" s="183"/>
      <c r="I19" s="240"/>
    </row>
    <row r="20" spans="1:9" s="200" customFormat="1" ht="17.25" customHeight="1">
      <c r="A20" s="123" t="s">
        <v>1447</v>
      </c>
      <c r="B20" s="142"/>
      <c r="C20" s="42"/>
      <c r="D20" s="218"/>
      <c r="E20" s="125"/>
      <c r="F20" s="125"/>
      <c r="G20" s="175"/>
      <c r="H20" s="183"/>
      <c r="I20" s="240"/>
    </row>
    <row r="21" spans="1:9" s="200" customFormat="1" ht="17.25" customHeight="1">
      <c r="A21" s="123" t="s">
        <v>1448</v>
      </c>
      <c r="B21" s="142"/>
      <c r="C21" s="42"/>
      <c r="D21" s="218"/>
      <c r="E21" s="125"/>
      <c r="F21" s="125"/>
      <c r="G21" s="175"/>
      <c r="H21" s="183"/>
      <c r="I21" s="240"/>
    </row>
    <row r="22" spans="1:9" s="200" customFormat="1" ht="17.25" customHeight="1">
      <c r="A22" s="123" t="s">
        <v>1449</v>
      </c>
      <c r="B22" s="142"/>
      <c r="C22" s="42"/>
      <c r="D22" s="218"/>
      <c r="E22" s="125"/>
      <c r="F22" s="125"/>
      <c r="G22" s="175"/>
      <c r="H22" s="183"/>
      <c r="I22" s="240"/>
    </row>
    <row r="23" spans="1:9" s="200" customFormat="1" ht="17.25" customHeight="1">
      <c r="A23" s="220" t="s">
        <v>1450</v>
      </c>
      <c r="B23" s="142">
        <v>100</v>
      </c>
      <c r="C23" s="42">
        <v>100</v>
      </c>
      <c r="D23" s="218">
        <v>81</v>
      </c>
      <c r="E23" s="125">
        <f>D23/C23*100</f>
        <v>81</v>
      </c>
      <c r="F23" s="125">
        <v>45</v>
      </c>
      <c r="G23" s="175">
        <f t="shared" si="1"/>
        <v>80</v>
      </c>
      <c r="H23" s="183"/>
      <c r="I23" s="240"/>
    </row>
    <row r="24" spans="1:9" s="200" customFormat="1" ht="25.5" customHeight="1">
      <c r="A24" s="123" t="s">
        <v>1451</v>
      </c>
      <c r="B24" s="142"/>
      <c r="C24" s="42"/>
      <c r="D24" s="218"/>
      <c r="E24" s="125"/>
      <c r="F24" s="125"/>
      <c r="G24" s="175"/>
      <c r="H24" s="221"/>
      <c r="I24" s="240"/>
    </row>
    <row r="25" spans="1:9" s="200" customFormat="1" ht="24.75" customHeight="1">
      <c r="A25" s="220" t="s">
        <v>1452</v>
      </c>
      <c r="B25" s="142"/>
      <c r="C25" s="222"/>
      <c r="D25" s="218">
        <v>3048</v>
      </c>
      <c r="E25" s="125"/>
      <c r="F25" s="125">
        <v>5230</v>
      </c>
      <c r="G25" s="175">
        <f t="shared" si="1"/>
        <v>-41.7208413001912</v>
      </c>
      <c r="H25" s="223"/>
      <c r="I25" s="244"/>
    </row>
    <row r="26" spans="1:9" s="200" customFormat="1" ht="24.75" customHeight="1">
      <c r="A26" s="44" t="s">
        <v>61</v>
      </c>
      <c r="B26" s="45">
        <f aca="true" t="shared" si="3" ref="B26:F26">SUM(B5:B25)</f>
        <v>67150</v>
      </c>
      <c r="C26" s="45">
        <f t="shared" si="3"/>
        <v>67150</v>
      </c>
      <c r="D26" s="224">
        <f t="shared" si="3"/>
        <v>30445</v>
      </c>
      <c r="E26" s="134">
        <f aca="true" t="shared" si="4" ref="E26:E29">D26/C26*100</f>
        <v>45.33879374534624</v>
      </c>
      <c r="F26" s="130">
        <f t="shared" si="3"/>
        <v>65623</v>
      </c>
      <c r="G26" s="194">
        <f aca="true" t="shared" si="5" ref="G26:G30">(D26-F26)/F26*100</f>
        <v>-53.60620514149003</v>
      </c>
      <c r="H26" s="223"/>
      <c r="I26" s="244"/>
    </row>
    <row r="27" spans="1:9" s="200" customFormat="1" ht="24.75" customHeight="1">
      <c r="A27" s="225" t="s">
        <v>1453</v>
      </c>
      <c r="B27" s="45">
        <f aca="true" t="shared" si="6" ref="B27:F27">B28+B31+B32+B33+B34+B35</f>
        <v>20293</v>
      </c>
      <c r="C27" s="45">
        <f t="shared" si="6"/>
        <v>59614</v>
      </c>
      <c r="D27" s="224">
        <f t="shared" si="6"/>
        <v>60297</v>
      </c>
      <c r="E27" s="134">
        <f t="shared" si="4"/>
        <v>101.14570402925487</v>
      </c>
      <c r="F27" s="224">
        <f>F28+F31+F32+F33+F34+F35</f>
        <v>37613</v>
      </c>
      <c r="G27" s="194">
        <f t="shared" si="5"/>
        <v>60.30893574030255</v>
      </c>
      <c r="H27" s="223"/>
      <c r="I27" s="244"/>
    </row>
    <row r="28" spans="1:9" s="200" customFormat="1" ht="24.75" customHeight="1">
      <c r="A28" s="226" t="s">
        <v>1454</v>
      </c>
      <c r="B28" s="42">
        <f>SUM(B29:B30)</f>
        <v>0</v>
      </c>
      <c r="C28" s="42">
        <v>521</v>
      </c>
      <c r="D28" s="227">
        <v>1204</v>
      </c>
      <c r="E28" s="125">
        <f t="shared" si="4"/>
        <v>231.09404990403073</v>
      </c>
      <c r="F28" s="227">
        <v>1413</v>
      </c>
      <c r="G28" s="175">
        <f t="shared" si="5"/>
        <v>-14.791224345364473</v>
      </c>
      <c r="H28" s="221"/>
      <c r="I28" s="240"/>
    </row>
    <row r="29" spans="1:9" s="200" customFormat="1" ht="24.75" customHeight="1">
      <c r="A29" s="226" t="s">
        <v>1455</v>
      </c>
      <c r="B29" s="42"/>
      <c r="C29" s="42">
        <v>521</v>
      </c>
      <c r="D29" s="218">
        <v>1204</v>
      </c>
      <c r="E29" s="125">
        <f aca="true" t="shared" si="7" ref="E29:E36">D29/C29*100</f>
        <v>231.09404990403073</v>
      </c>
      <c r="F29" s="125">
        <v>1413</v>
      </c>
      <c r="G29" s="175">
        <f t="shared" si="5"/>
        <v>-14.791224345364473</v>
      </c>
      <c r="H29" s="221"/>
      <c r="I29" s="240"/>
    </row>
    <row r="30" spans="1:9" s="200" customFormat="1" ht="24.75" customHeight="1">
      <c r="A30" s="226" t="s">
        <v>1456</v>
      </c>
      <c r="B30" s="42"/>
      <c r="C30" s="42"/>
      <c r="D30" s="228"/>
      <c r="E30" s="125"/>
      <c r="F30" s="128"/>
      <c r="G30" s="175"/>
      <c r="H30" s="229"/>
      <c r="I30" s="240"/>
    </row>
    <row r="31" spans="1:9" s="200" customFormat="1" ht="24.75" customHeight="1">
      <c r="A31" s="226" t="s">
        <v>1457</v>
      </c>
      <c r="B31" s="230">
        <v>10293</v>
      </c>
      <c r="C31" s="42">
        <v>10293</v>
      </c>
      <c r="D31" s="231">
        <v>10293</v>
      </c>
      <c r="E31" s="125">
        <f t="shared" si="7"/>
        <v>100</v>
      </c>
      <c r="F31" s="130"/>
      <c r="G31" s="175"/>
      <c r="H31" s="232"/>
      <c r="I31" s="244"/>
    </row>
    <row r="32" spans="1:8" ht="18" customHeight="1">
      <c r="A32" s="226" t="s">
        <v>1458</v>
      </c>
      <c r="B32" s="233"/>
      <c r="C32" s="42"/>
      <c r="D32" s="234"/>
      <c r="E32" s="125"/>
      <c r="F32" s="235"/>
      <c r="G32" s="175"/>
      <c r="H32" s="195"/>
    </row>
    <row r="33" spans="1:8" ht="18" customHeight="1">
      <c r="A33" s="226" t="s">
        <v>1459</v>
      </c>
      <c r="B33" s="233"/>
      <c r="C33" s="42"/>
      <c r="D33" s="234"/>
      <c r="E33" s="125"/>
      <c r="F33" s="235"/>
      <c r="G33" s="175"/>
      <c r="H33" s="195"/>
    </row>
    <row r="34" spans="1:8" ht="18" customHeight="1">
      <c r="A34" s="236" t="s">
        <v>1460</v>
      </c>
      <c r="B34" s="233"/>
      <c r="C34" s="42"/>
      <c r="D34" s="234"/>
      <c r="E34" s="125"/>
      <c r="F34" s="235"/>
      <c r="G34" s="175"/>
      <c r="H34" s="195"/>
    </row>
    <row r="35" spans="1:8" ht="18" customHeight="1">
      <c r="A35" s="236" t="s">
        <v>1461</v>
      </c>
      <c r="B35" s="230">
        <v>10000</v>
      </c>
      <c r="C35" s="42">
        <v>48800</v>
      </c>
      <c r="D35" s="218">
        <v>48800</v>
      </c>
      <c r="E35" s="125">
        <f t="shared" si="7"/>
        <v>100</v>
      </c>
      <c r="F35" s="125">
        <v>36200</v>
      </c>
      <c r="G35" s="175">
        <f>(D35-F35)/F35*100</f>
        <v>34.806629834254146</v>
      </c>
      <c r="H35" s="195"/>
    </row>
    <row r="36" spans="1:8" s="164" customFormat="1" ht="18" customHeight="1">
      <c r="A36" s="44" t="s">
        <v>1373</v>
      </c>
      <c r="B36" s="45">
        <f>B27+B26</f>
        <v>87443</v>
      </c>
      <c r="C36" s="45">
        <f>C27+C26</f>
        <v>126764</v>
      </c>
      <c r="D36" s="237">
        <f aca="true" t="shared" si="8" ref="B36:F36">D26+D27</f>
        <v>90742</v>
      </c>
      <c r="E36" s="134">
        <f t="shared" si="7"/>
        <v>71.58341484964185</v>
      </c>
      <c r="F36" s="134">
        <f t="shared" si="8"/>
        <v>103236</v>
      </c>
      <c r="G36" s="194">
        <f>(D36-F36)/F36*100</f>
        <v>-12.102367391220117</v>
      </c>
      <c r="H36" s="195"/>
    </row>
    <row r="48" ht="17.2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59" right="0.59" top="0.71" bottom="0.51" header="0.2" footer="0.39"/>
  <pageSetup horizontalDpi="600" verticalDpi="600" orientation="portrait" paperSize="9" scale="8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86"/>
  <sheetViews>
    <sheetView showGridLines="0" showZeros="0" workbookViewId="0" topLeftCell="A1">
      <pane xSplit="1" ySplit="4" topLeftCell="B35" activePane="bottomRight" state="frozen"/>
      <selection pane="bottomRight" activeCell="A1" sqref="A1"/>
    </sheetView>
  </sheetViews>
  <sheetFormatPr defaultColWidth="9.00390625" defaultRowHeight="20.25" customHeight="1"/>
  <cols>
    <col min="1" max="1" width="53.375" style="165" customWidth="1"/>
    <col min="2" max="2" width="10.375" style="165" bestFit="1" customWidth="1"/>
    <col min="3" max="3" width="11.50390625" style="165" bestFit="1" customWidth="1"/>
    <col min="4" max="4" width="10.375" style="165" bestFit="1" customWidth="1"/>
    <col min="5" max="5" width="10.125" style="165" bestFit="1" customWidth="1"/>
    <col min="6" max="6" width="10.375" style="165" bestFit="1" customWidth="1"/>
    <col min="7" max="7" width="9.375" style="165" bestFit="1" customWidth="1"/>
    <col min="8" max="8" width="8.75390625" style="165" customWidth="1"/>
    <col min="9" max="16384" width="9.00390625" style="163" customWidth="1"/>
  </cols>
  <sheetData>
    <row r="1" ht="20.25" customHeight="1">
      <c r="A1" s="166" t="s">
        <v>1462</v>
      </c>
    </row>
    <row r="2" spans="1:8" ht="27.75" customHeight="1">
      <c r="A2" s="167" t="s">
        <v>1463</v>
      </c>
      <c r="B2" s="167"/>
      <c r="C2" s="167"/>
      <c r="D2" s="167"/>
      <c r="E2" s="167"/>
      <c r="F2" s="167"/>
      <c r="G2" s="167"/>
      <c r="H2" s="167"/>
    </row>
    <row r="3" spans="1:8" ht="20.25" customHeight="1">
      <c r="A3" s="168"/>
      <c r="B3" s="168"/>
      <c r="C3" s="169"/>
      <c r="D3" s="169"/>
      <c r="H3" s="170" t="s">
        <v>27</v>
      </c>
    </row>
    <row r="4" spans="1:8" s="162" customFormat="1" ht="24.75" customHeight="1">
      <c r="A4" s="171" t="s">
        <v>1464</v>
      </c>
      <c r="B4" s="171" t="s">
        <v>29</v>
      </c>
      <c r="C4" s="171" t="s">
        <v>30</v>
      </c>
      <c r="D4" s="172" t="s">
        <v>1428</v>
      </c>
      <c r="E4" s="172" t="s">
        <v>1429</v>
      </c>
      <c r="F4" s="172" t="s">
        <v>1430</v>
      </c>
      <c r="G4" s="58" t="s">
        <v>34</v>
      </c>
      <c r="H4" s="173" t="s">
        <v>1431</v>
      </c>
    </row>
    <row r="5" spans="1:8" s="162" customFormat="1" ht="24.75" customHeight="1">
      <c r="A5" s="122" t="s">
        <v>1465</v>
      </c>
      <c r="B5" s="141"/>
      <c r="C5" s="174"/>
      <c r="D5" s="125"/>
      <c r="E5" s="175"/>
      <c r="F5" s="176"/>
      <c r="G5" s="175"/>
      <c r="H5" s="177"/>
    </row>
    <row r="6" spans="1:8" s="162" customFormat="1" ht="24.75" customHeight="1">
      <c r="A6" s="123" t="s">
        <v>1466</v>
      </c>
      <c r="B6" s="178">
        <f>B7</f>
        <v>0</v>
      </c>
      <c r="C6" s="178">
        <f>C7</f>
        <v>0</v>
      </c>
      <c r="D6" s="42">
        <f>D7</f>
        <v>0</v>
      </c>
      <c r="E6" s="175"/>
      <c r="F6" s="125">
        <f>F7</f>
        <v>-148</v>
      </c>
      <c r="G6" s="175">
        <f>(D6-F6)/F6*100</f>
        <v>-100</v>
      </c>
      <c r="H6" s="177"/>
    </row>
    <row r="7" spans="1:8" s="162" customFormat="1" ht="24.75" customHeight="1">
      <c r="A7" s="123" t="s">
        <v>1467</v>
      </c>
      <c r="B7" s="42">
        <f>B8</f>
        <v>0</v>
      </c>
      <c r="C7" s="42">
        <f>C8</f>
        <v>0</v>
      </c>
      <c r="D7" s="42">
        <f>D8</f>
        <v>0</v>
      </c>
      <c r="E7" s="175"/>
      <c r="F7" s="125">
        <f>F8</f>
        <v>-148</v>
      </c>
      <c r="G7" s="175">
        <f>(D7-F7)/F7*100</f>
        <v>-100</v>
      </c>
      <c r="H7" s="177"/>
    </row>
    <row r="8" spans="1:8" s="162" customFormat="1" ht="24.75" customHeight="1">
      <c r="A8" s="123" t="s">
        <v>1468</v>
      </c>
      <c r="B8" s="42"/>
      <c r="C8" s="42"/>
      <c r="D8" s="42"/>
      <c r="E8" s="175"/>
      <c r="F8" s="125">
        <v>-148</v>
      </c>
      <c r="G8" s="175">
        <f>(D8-F8)/F8*100</f>
        <v>-100</v>
      </c>
      <c r="H8" s="177"/>
    </row>
    <row r="9" spans="1:8" s="162" customFormat="1" ht="24.75" customHeight="1">
      <c r="A9" s="123" t="s">
        <v>1469</v>
      </c>
      <c r="B9" s="42">
        <f>B10+B13</f>
        <v>419</v>
      </c>
      <c r="C9" s="42">
        <f>C10+C13</f>
        <v>741</v>
      </c>
      <c r="D9" s="42">
        <f>D10+D13</f>
        <v>500</v>
      </c>
      <c r="E9" s="175">
        <f>D9/C9*100</f>
        <v>67.47638326585695</v>
      </c>
      <c r="F9" s="125">
        <f>F10+F13</f>
        <v>53</v>
      </c>
      <c r="G9" s="175">
        <f>(D9-F9)/F9*100</f>
        <v>843.3962264150944</v>
      </c>
      <c r="H9" s="177"/>
    </row>
    <row r="10" spans="1:8" s="162" customFormat="1" ht="24.75" customHeight="1">
      <c r="A10" s="123" t="s">
        <v>1470</v>
      </c>
      <c r="B10" s="125">
        <f>SUM(B11:B12)</f>
        <v>122</v>
      </c>
      <c r="C10" s="125">
        <f>SUM(C11:C12)</f>
        <v>333</v>
      </c>
      <c r="D10" s="125">
        <f>SUM(D11:D12)</f>
        <v>120</v>
      </c>
      <c r="E10" s="175">
        <f>D10/C10*100</f>
        <v>36.03603603603604</v>
      </c>
      <c r="F10" s="125">
        <f>SUM(F11:F12)</f>
        <v>30</v>
      </c>
      <c r="G10" s="175">
        <f>(D10-F10)/F10*100</f>
        <v>300</v>
      </c>
      <c r="H10" s="179"/>
    </row>
    <row r="11" spans="1:8" s="162" customFormat="1" ht="24.75" customHeight="1">
      <c r="A11" s="123" t="s">
        <v>1471</v>
      </c>
      <c r="B11" s="42">
        <v>122</v>
      </c>
      <c r="C11" s="125">
        <v>333</v>
      </c>
      <c r="D11" s="125">
        <v>120</v>
      </c>
      <c r="E11" s="175">
        <f>D11/C11*100</f>
        <v>36.03603603603604</v>
      </c>
      <c r="F11" s="18"/>
      <c r="G11" s="175"/>
      <c r="H11" s="179"/>
    </row>
    <row r="12" spans="1:8" s="162" customFormat="1" ht="24.75" customHeight="1">
      <c r="A12" s="126" t="s">
        <v>1472</v>
      </c>
      <c r="B12" s="42"/>
      <c r="C12" s="125"/>
      <c r="D12" s="125"/>
      <c r="E12" s="175"/>
      <c r="F12" s="18">
        <v>30</v>
      </c>
      <c r="G12" s="175">
        <f>(D12-F12)/F12*100</f>
        <v>-100</v>
      </c>
      <c r="H12" s="179"/>
    </row>
    <row r="13" spans="1:8" s="162" customFormat="1" ht="24.75" customHeight="1">
      <c r="A13" s="26" t="s">
        <v>1473</v>
      </c>
      <c r="B13" s="125">
        <f>SUM(B14:B15)</f>
        <v>297</v>
      </c>
      <c r="C13" s="125">
        <f>SUM(C14:C15)</f>
        <v>408</v>
      </c>
      <c r="D13" s="125">
        <f>SUM(D14:D15)</f>
        <v>380</v>
      </c>
      <c r="E13" s="175">
        <f>D13/C13*100</f>
        <v>93.13725490196079</v>
      </c>
      <c r="F13" s="125">
        <f>SUM(F14:F16)</f>
        <v>23</v>
      </c>
      <c r="G13" s="175">
        <f>(D13-F13)/F13*100</f>
        <v>1552.1739130434783</v>
      </c>
      <c r="H13" s="177"/>
    </row>
    <row r="14" spans="1:8" s="162" customFormat="1" ht="24.75" customHeight="1">
      <c r="A14" s="26" t="s">
        <v>1474</v>
      </c>
      <c r="B14" s="42"/>
      <c r="C14" s="125">
        <v>10</v>
      </c>
      <c r="D14" s="125">
        <v>9</v>
      </c>
      <c r="E14" s="175">
        <f>D14/C14*100</f>
        <v>90</v>
      </c>
      <c r="F14" s="125">
        <v>23</v>
      </c>
      <c r="G14" s="175">
        <f>(D14-F14)/F14*100</f>
        <v>-60.86956521739131</v>
      </c>
      <c r="H14" s="177"/>
    </row>
    <row r="15" spans="1:8" s="162" customFormat="1" ht="24.75" customHeight="1">
      <c r="A15" s="26" t="s">
        <v>1475</v>
      </c>
      <c r="B15" s="42">
        <v>297</v>
      </c>
      <c r="C15" s="125">
        <v>398</v>
      </c>
      <c r="D15" s="125">
        <v>371</v>
      </c>
      <c r="E15" s="175">
        <f>D15/C15*100</f>
        <v>93.21608040201005</v>
      </c>
      <c r="F15" s="125"/>
      <c r="G15" s="175"/>
      <c r="H15" s="177"/>
    </row>
    <row r="16" spans="1:8" s="162" customFormat="1" ht="24.75" customHeight="1">
      <c r="A16" s="123" t="s">
        <v>1476</v>
      </c>
      <c r="B16" s="42"/>
      <c r="C16" s="125"/>
      <c r="D16" s="42"/>
      <c r="E16" s="175"/>
      <c r="F16" s="125"/>
      <c r="G16" s="175"/>
      <c r="H16" s="177"/>
    </row>
    <row r="17" spans="1:8" s="162" customFormat="1" ht="24.75" customHeight="1">
      <c r="A17" s="123" t="s">
        <v>1477</v>
      </c>
      <c r="B17" s="42"/>
      <c r="C17" s="125"/>
      <c r="D17" s="42"/>
      <c r="E17" s="175"/>
      <c r="F17" s="125"/>
      <c r="G17" s="175"/>
      <c r="H17" s="177"/>
    </row>
    <row r="18" spans="1:8" s="162" customFormat="1" ht="24.75" customHeight="1">
      <c r="A18" s="123" t="s">
        <v>1478</v>
      </c>
      <c r="B18" s="125">
        <f>B19+B31+B36+B40+B41+B47</f>
        <v>30475</v>
      </c>
      <c r="C18" s="125">
        <f>C19+C31+C36+C40+C41+C47</f>
        <v>21488</v>
      </c>
      <c r="D18" s="125">
        <f>D19+D31+D36+D40+D41+D47</f>
        <v>16337</v>
      </c>
      <c r="E18" s="175">
        <f>D18/C18*100</f>
        <v>76.02848101265823</v>
      </c>
      <c r="F18" s="125">
        <f>+F19+F31+F36+F40+F41+F47</f>
        <v>18697</v>
      </c>
      <c r="G18" s="175">
        <f>(D18-F18)/F18*100</f>
        <v>-12.62234583088196</v>
      </c>
      <c r="H18" s="177"/>
    </row>
    <row r="19" spans="1:8" s="162" customFormat="1" ht="24.75" customHeight="1">
      <c r="A19" s="123" t="s">
        <v>1479</v>
      </c>
      <c r="B19" s="42">
        <f>SUM(B20:B30)</f>
        <v>30325</v>
      </c>
      <c r="C19" s="42">
        <f>SUM(C20:C30)</f>
        <v>21338</v>
      </c>
      <c r="D19" s="42">
        <f>SUM(D20:D30)</f>
        <v>16224</v>
      </c>
      <c r="E19" s="175">
        <f aca="true" t="shared" si="0" ref="E19:E24">D19/C19*100</f>
        <v>76.03336770081545</v>
      </c>
      <c r="F19" s="180">
        <f>SUM(F20:F30)</f>
        <v>18307</v>
      </c>
      <c r="G19" s="175">
        <f>(D19-F19)/F19*100</f>
        <v>-11.37816135904299</v>
      </c>
      <c r="H19" s="177"/>
    </row>
    <row r="20" spans="1:8" s="162" customFormat="1" ht="24.75" customHeight="1">
      <c r="A20" s="26" t="s">
        <v>1480</v>
      </c>
      <c r="B20" s="42">
        <v>10999</v>
      </c>
      <c r="C20" s="125">
        <v>10813</v>
      </c>
      <c r="D20" s="125">
        <v>7776</v>
      </c>
      <c r="E20" s="175">
        <f t="shared" si="0"/>
        <v>71.91343752890039</v>
      </c>
      <c r="F20" s="180">
        <v>13785</v>
      </c>
      <c r="G20" s="175">
        <f>(D20-F20)/F20*100</f>
        <v>-43.59085963003265</v>
      </c>
      <c r="H20" s="177"/>
    </row>
    <row r="21" spans="1:8" s="162" customFormat="1" ht="24.75" customHeight="1">
      <c r="A21" s="26" t="s">
        <v>1481</v>
      </c>
      <c r="B21" s="42"/>
      <c r="C21" s="125">
        <v>197</v>
      </c>
      <c r="D21" s="125">
        <v>197</v>
      </c>
      <c r="E21" s="175">
        <f t="shared" si="0"/>
        <v>100</v>
      </c>
      <c r="F21" s="180">
        <v>995</v>
      </c>
      <c r="G21" s="175">
        <f>(D21-F21)/F21*100</f>
        <v>-80.20100502512562</v>
      </c>
      <c r="H21" s="177"/>
    </row>
    <row r="22" spans="1:8" s="162" customFormat="1" ht="24.75" customHeight="1">
      <c r="A22" s="26" t="s">
        <v>1482</v>
      </c>
      <c r="B22" s="42">
        <v>867</v>
      </c>
      <c r="C22" s="125">
        <v>867</v>
      </c>
      <c r="D22" s="125">
        <v>338</v>
      </c>
      <c r="E22" s="175">
        <f t="shared" si="0"/>
        <v>38.98500576701269</v>
      </c>
      <c r="F22" s="180"/>
      <c r="G22" s="175"/>
      <c r="H22" s="177"/>
    </row>
    <row r="23" spans="1:8" s="162" customFormat="1" ht="24.75" customHeight="1">
      <c r="A23" s="26" t="s">
        <v>1483</v>
      </c>
      <c r="B23" s="42">
        <v>420</v>
      </c>
      <c r="C23" s="125">
        <v>420</v>
      </c>
      <c r="D23" s="42">
        <v>203</v>
      </c>
      <c r="E23" s="175">
        <f t="shared" si="0"/>
        <v>48.333333333333336</v>
      </c>
      <c r="F23" s="125"/>
      <c r="G23" s="175"/>
      <c r="H23" s="181"/>
    </row>
    <row r="24" spans="1:8" s="162" customFormat="1" ht="24.75" customHeight="1">
      <c r="A24" s="26" t="s">
        <v>1484</v>
      </c>
      <c r="B24" s="42">
        <v>1261</v>
      </c>
      <c r="C24" s="125">
        <v>1261</v>
      </c>
      <c r="D24" s="125">
        <v>1261</v>
      </c>
      <c r="E24" s="175">
        <f t="shared" si="0"/>
        <v>100</v>
      </c>
      <c r="F24" s="180"/>
      <c r="G24" s="175"/>
      <c r="H24" s="181"/>
    </row>
    <row r="25" spans="1:8" s="162" customFormat="1" ht="24.75" customHeight="1">
      <c r="A25" s="26" t="s">
        <v>1485</v>
      </c>
      <c r="B25" s="42"/>
      <c r="C25" s="125"/>
      <c r="D25" s="125"/>
      <c r="E25" s="175"/>
      <c r="F25" s="176"/>
      <c r="G25" s="175"/>
      <c r="H25" s="181"/>
    </row>
    <row r="26" spans="1:8" s="162" customFormat="1" ht="24.75" customHeight="1">
      <c r="A26" s="26" t="s">
        <v>1486</v>
      </c>
      <c r="B26" s="42"/>
      <c r="C26" s="125"/>
      <c r="D26" s="125"/>
      <c r="E26" s="175"/>
      <c r="F26" s="176"/>
      <c r="G26" s="175"/>
      <c r="H26" s="181"/>
    </row>
    <row r="27" spans="1:8" s="162" customFormat="1" ht="24.75" customHeight="1">
      <c r="A27" s="26" t="s">
        <v>1487</v>
      </c>
      <c r="B27" s="42">
        <v>3823</v>
      </c>
      <c r="C27" s="125">
        <v>3823</v>
      </c>
      <c r="D27" s="125">
        <v>2617</v>
      </c>
      <c r="E27" s="175">
        <f>D27/C27*100</f>
        <v>68.45409364373528</v>
      </c>
      <c r="F27" s="176">
        <v>3290</v>
      </c>
      <c r="G27" s="175">
        <f>(D27-F27)/F27*100</f>
        <v>-20.455927051671733</v>
      </c>
      <c r="H27" s="182"/>
    </row>
    <row r="28" spans="1:8" s="162" customFormat="1" ht="24.75" customHeight="1">
      <c r="A28" s="26" t="s">
        <v>1488</v>
      </c>
      <c r="B28" s="42"/>
      <c r="C28" s="125"/>
      <c r="D28" s="125"/>
      <c r="E28" s="175"/>
      <c r="F28" s="176"/>
      <c r="G28" s="175"/>
      <c r="H28" s="183"/>
    </row>
    <row r="29" spans="1:8" s="162" customFormat="1" ht="24.75" customHeight="1">
      <c r="A29" s="26" t="s">
        <v>1489</v>
      </c>
      <c r="B29" s="42"/>
      <c r="C29" s="125"/>
      <c r="D29" s="125"/>
      <c r="E29" s="175"/>
      <c r="F29" s="125"/>
      <c r="G29" s="175"/>
      <c r="H29" s="181"/>
    </row>
    <row r="30" spans="1:8" s="162" customFormat="1" ht="24.75" customHeight="1">
      <c r="A30" s="26" t="s">
        <v>1490</v>
      </c>
      <c r="B30" s="42">
        <v>12955</v>
      </c>
      <c r="C30" s="125">
        <v>3957</v>
      </c>
      <c r="D30" s="125">
        <v>3832</v>
      </c>
      <c r="E30" s="175">
        <f>D30/C30*100</f>
        <v>96.84104119282284</v>
      </c>
      <c r="F30" s="125">
        <v>237</v>
      </c>
      <c r="G30" s="175">
        <f>(D30-F30)/F30*100</f>
        <v>1516.8776371308018</v>
      </c>
      <c r="H30" s="181"/>
    </row>
    <row r="31" spans="1:8" s="162" customFormat="1" ht="24.75" customHeight="1">
      <c r="A31" s="123" t="s">
        <v>1491</v>
      </c>
      <c r="B31" s="42">
        <f>SUM(B32:B35)</f>
        <v>0</v>
      </c>
      <c r="C31" s="125"/>
      <c r="D31" s="125"/>
      <c r="E31" s="175"/>
      <c r="F31" s="125"/>
      <c r="G31" s="175"/>
      <c r="H31" s="181"/>
    </row>
    <row r="32" spans="1:8" s="162" customFormat="1" ht="24.75" customHeight="1">
      <c r="A32" s="26" t="s">
        <v>1492</v>
      </c>
      <c r="B32" s="42"/>
      <c r="C32" s="125"/>
      <c r="D32" s="125"/>
      <c r="E32" s="175"/>
      <c r="F32" s="125"/>
      <c r="G32" s="175"/>
      <c r="H32" s="184"/>
    </row>
    <row r="33" spans="1:8" s="162" customFormat="1" ht="24.75" customHeight="1">
      <c r="A33" s="26" t="s">
        <v>1493</v>
      </c>
      <c r="B33" s="42"/>
      <c r="C33" s="125"/>
      <c r="D33" s="125"/>
      <c r="E33" s="175"/>
      <c r="F33" s="125"/>
      <c r="G33" s="175"/>
      <c r="H33" s="185"/>
    </row>
    <row r="34" spans="1:8" s="162" customFormat="1" ht="24.75" customHeight="1">
      <c r="A34" s="26" t="s">
        <v>1494</v>
      </c>
      <c r="B34" s="42"/>
      <c r="C34" s="125"/>
      <c r="D34" s="125"/>
      <c r="E34" s="175"/>
      <c r="F34" s="125"/>
      <c r="G34" s="175"/>
      <c r="H34" s="185"/>
    </row>
    <row r="35" spans="1:8" s="162" customFormat="1" ht="24.75" customHeight="1">
      <c r="A35" s="26" t="s">
        <v>1495</v>
      </c>
      <c r="B35" s="42"/>
      <c r="C35" s="125"/>
      <c r="D35" s="125"/>
      <c r="E35" s="175"/>
      <c r="F35" s="125"/>
      <c r="G35" s="175"/>
      <c r="H35" s="185"/>
    </row>
    <row r="36" spans="1:8" s="162" customFormat="1" ht="24.75" customHeight="1">
      <c r="A36" s="123" t="s">
        <v>1496</v>
      </c>
      <c r="B36" s="42"/>
      <c r="C36" s="125">
        <f>SUM(C37:C39)</f>
        <v>0</v>
      </c>
      <c r="D36" s="125">
        <f>SUM(D37:D39)</f>
        <v>0</v>
      </c>
      <c r="E36" s="175"/>
      <c r="F36" s="125">
        <f>SUM(F37:F39)</f>
        <v>245</v>
      </c>
      <c r="G36" s="175">
        <f>(D36-F36)/F36*100</f>
        <v>-100</v>
      </c>
      <c r="H36" s="179"/>
    </row>
    <row r="37" spans="1:8" s="162" customFormat="1" ht="24.75" customHeight="1">
      <c r="A37" s="26" t="s">
        <v>1497</v>
      </c>
      <c r="B37" s="42"/>
      <c r="C37" s="125"/>
      <c r="D37" s="125"/>
      <c r="E37" s="175"/>
      <c r="F37" s="125"/>
      <c r="G37" s="175"/>
      <c r="H37" s="179"/>
    </row>
    <row r="38" spans="1:8" s="162" customFormat="1" ht="24.75" customHeight="1">
      <c r="A38" s="26" t="s">
        <v>1498</v>
      </c>
      <c r="B38" s="42"/>
      <c r="C38" s="125"/>
      <c r="D38" s="125"/>
      <c r="E38" s="175"/>
      <c r="F38" s="125">
        <v>245</v>
      </c>
      <c r="G38" s="175">
        <f>(D38-F38)/F38*100</f>
        <v>-100</v>
      </c>
      <c r="H38" s="185"/>
    </row>
    <row r="39" spans="1:8" s="162" customFormat="1" ht="24.75" customHeight="1">
      <c r="A39" s="26" t="s">
        <v>1499</v>
      </c>
      <c r="B39" s="42"/>
      <c r="C39" s="125"/>
      <c r="D39" s="125"/>
      <c r="E39" s="175"/>
      <c r="F39" s="180"/>
      <c r="G39" s="175"/>
      <c r="H39" s="185"/>
    </row>
    <row r="40" spans="1:8" s="162" customFormat="1" ht="24.75" customHeight="1">
      <c r="A40" s="123" t="s">
        <v>1500</v>
      </c>
      <c r="B40" s="42"/>
      <c r="C40" s="125"/>
      <c r="D40" s="125"/>
      <c r="E40" s="175"/>
      <c r="F40" s="180">
        <v>50</v>
      </c>
      <c r="G40" s="175">
        <f>(D40-F40)/F40*100</f>
        <v>-100</v>
      </c>
      <c r="H40" s="177"/>
    </row>
    <row r="41" spans="1:8" s="162" customFormat="1" ht="24.75" customHeight="1">
      <c r="A41" s="123" t="s">
        <v>1501</v>
      </c>
      <c r="B41" s="42">
        <f>SUM(B42:B46)</f>
        <v>50</v>
      </c>
      <c r="C41" s="125">
        <f>SUM(C42:C46)</f>
        <v>50</v>
      </c>
      <c r="D41" s="125">
        <f>SUM(D42:D46)</f>
        <v>32</v>
      </c>
      <c r="E41" s="175">
        <f>D41/C41*100</f>
        <v>64</v>
      </c>
      <c r="F41" s="125">
        <f>SUM(F42:F46)</f>
        <v>50</v>
      </c>
      <c r="G41" s="175">
        <f>(D41-F41)/F41*100</f>
        <v>-36</v>
      </c>
      <c r="H41" s="177"/>
    </row>
    <row r="42" spans="1:8" s="162" customFormat="1" ht="24.75" customHeight="1">
      <c r="A42" s="26" t="s">
        <v>1492</v>
      </c>
      <c r="B42" s="42">
        <v>50</v>
      </c>
      <c r="C42" s="125">
        <v>50</v>
      </c>
      <c r="D42" s="125">
        <v>32</v>
      </c>
      <c r="E42" s="175">
        <f>D42/C42*100</f>
        <v>64</v>
      </c>
      <c r="F42" s="180"/>
      <c r="G42" s="175"/>
      <c r="H42" s="177"/>
    </row>
    <row r="43" spans="1:8" s="162" customFormat="1" ht="24.75" customHeight="1">
      <c r="A43" s="26" t="s">
        <v>1493</v>
      </c>
      <c r="B43" s="42"/>
      <c r="C43" s="125"/>
      <c r="D43" s="42"/>
      <c r="E43" s="175"/>
      <c r="F43" s="125"/>
      <c r="G43" s="175"/>
      <c r="H43" s="177"/>
    </row>
    <row r="44" spans="1:8" s="162" customFormat="1" ht="24.75" customHeight="1">
      <c r="A44" s="26" t="s">
        <v>1502</v>
      </c>
      <c r="B44" s="42"/>
      <c r="C44" s="125"/>
      <c r="D44" s="125"/>
      <c r="E44" s="175"/>
      <c r="F44" s="180"/>
      <c r="G44" s="175"/>
      <c r="H44" s="177"/>
    </row>
    <row r="45" spans="1:8" s="162" customFormat="1" ht="24.75" customHeight="1">
      <c r="A45" s="26" t="s">
        <v>1494</v>
      </c>
      <c r="B45" s="42"/>
      <c r="C45" s="125"/>
      <c r="D45" s="125"/>
      <c r="E45" s="175"/>
      <c r="F45" s="180"/>
      <c r="G45" s="175"/>
      <c r="H45" s="177"/>
    </row>
    <row r="46" spans="1:8" s="162" customFormat="1" ht="24.75" customHeight="1">
      <c r="A46" s="26" t="s">
        <v>1503</v>
      </c>
      <c r="B46" s="42"/>
      <c r="C46" s="125"/>
      <c r="D46" s="125"/>
      <c r="E46" s="175"/>
      <c r="F46" s="180">
        <v>50</v>
      </c>
      <c r="G46" s="175">
        <f>(D46-F46)/F46*100</f>
        <v>-100</v>
      </c>
      <c r="H46" s="179"/>
    </row>
    <row r="47" spans="1:8" s="162" customFormat="1" ht="24.75" customHeight="1">
      <c r="A47" s="26" t="s">
        <v>1504</v>
      </c>
      <c r="B47" s="42">
        <f>SUM(B48:B50)</f>
        <v>100</v>
      </c>
      <c r="C47" s="125">
        <f>SUM(C48:C50)</f>
        <v>100</v>
      </c>
      <c r="D47" s="125">
        <f>SUM(D48:D50)</f>
        <v>81</v>
      </c>
      <c r="E47" s="175">
        <f>D47/C47*100</f>
        <v>81</v>
      </c>
      <c r="F47" s="180">
        <f>SUM(F48:F50)</f>
        <v>45</v>
      </c>
      <c r="G47" s="175">
        <f>(D47-F47)/F47*100</f>
        <v>80</v>
      </c>
      <c r="H47" s="179"/>
    </row>
    <row r="48" spans="1:8" s="162" customFormat="1" ht="24.75" customHeight="1">
      <c r="A48" s="26" t="s">
        <v>1505</v>
      </c>
      <c r="B48" s="42">
        <v>100</v>
      </c>
      <c r="C48" s="125">
        <v>100</v>
      </c>
      <c r="D48" s="125">
        <v>81</v>
      </c>
      <c r="E48" s="175">
        <f>D48/C48*100</f>
        <v>81</v>
      </c>
      <c r="F48" s="180"/>
      <c r="G48" s="175"/>
      <c r="H48" s="179"/>
    </row>
    <row r="49" spans="1:8" s="162" customFormat="1" ht="24.75" customHeight="1">
      <c r="A49" s="26" t="s">
        <v>1506</v>
      </c>
      <c r="B49" s="42"/>
      <c r="C49" s="125"/>
      <c r="D49" s="125"/>
      <c r="E49" s="175"/>
      <c r="F49" s="180"/>
      <c r="G49" s="175"/>
      <c r="H49" s="179"/>
    </row>
    <row r="50" spans="1:8" s="162" customFormat="1" ht="24.75" customHeight="1">
      <c r="A50" s="26" t="s">
        <v>1507</v>
      </c>
      <c r="B50" s="42"/>
      <c r="C50" s="125"/>
      <c r="D50" s="125"/>
      <c r="E50" s="175"/>
      <c r="F50" s="180">
        <v>45</v>
      </c>
      <c r="G50" s="175">
        <f>(D50-F50)/F50*100</f>
        <v>-100</v>
      </c>
      <c r="H50" s="179"/>
    </row>
    <row r="51" spans="1:8" s="162" customFormat="1" ht="24.75" customHeight="1">
      <c r="A51" s="126" t="s">
        <v>1508</v>
      </c>
      <c r="B51" s="42"/>
      <c r="C51" s="125"/>
      <c r="D51" s="125"/>
      <c r="E51" s="175"/>
      <c r="F51" s="18"/>
      <c r="G51" s="175"/>
      <c r="H51" s="179"/>
    </row>
    <row r="52" spans="1:8" s="162" customFormat="1" ht="24.75" customHeight="1">
      <c r="A52" s="126" t="s">
        <v>1509</v>
      </c>
      <c r="B52" s="42"/>
      <c r="C52" s="125"/>
      <c r="D52" s="125"/>
      <c r="E52" s="175"/>
      <c r="F52" s="125"/>
      <c r="G52" s="175"/>
      <c r="H52" s="177"/>
    </row>
    <row r="53" spans="1:8" s="162" customFormat="1" ht="24.75" customHeight="1">
      <c r="A53" s="126" t="s">
        <v>1510</v>
      </c>
      <c r="B53" s="42"/>
      <c r="C53" s="125"/>
      <c r="D53" s="125"/>
      <c r="E53" s="175"/>
      <c r="F53" s="125"/>
      <c r="G53" s="175"/>
      <c r="H53" s="177"/>
    </row>
    <row r="54" spans="1:8" s="162" customFormat="1" ht="24.75" customHeight="1">
      <c r="A54" s="126" t="s">
        <v>1511</v>
      </c>
      <c r="B54" s="42">
        <f>B55+B58</f>
        <v>11092</v>
      </c>
      <c r="C54" s="125">
        <f>C55+C58</f>
        <v>50091</v>
      </c>
      <c r="D54" s="125">
        <f>D55+D58</f>
        <v>49511</v>
      </c>
      <c r="E54" s="175">
        <f aca="true" t="shared" si="1" ref="E51:E68">D54/C54*100</f>
        <v>98.84210736459643</v>
      </c>
      <c r="F54" s="125">
        <f>F55+F58</f>
        <v>34818</v>
      </c>
      <c r="G54" s="175">
        <f aca="true" t="shared" si="2" ref="G51:G67">(D54-F54)/F54*100</f>
        <v>42.19943707277845</v>
      </c>
      <c r="H54" s="177"/>
    </row>
    <row r="55" spans="1:8" s="162" customFormat="1" ht="24.75" customHeight="1">
      <c r="A55" s="126" t="s">
        <v>1512</v>
      </c>
      <c r="B55" s="42">
        <f>SUM(B56:B57)</f>
        <v>10442</v>
      </c>
      <c r="C55" s="42">
        <f>SUM(C56:C57)</f>
        <v>49242</v>
      </c>
      <c r="D55" s="42">
        <f>SUM(D56:D57)</f>
        <v>48800</v>
      </c>
      <c r="E55" s="175">
        <f t="shared" si="1"/>
        <v>99.10239226676416</v>
      </c>
      <c r="F55" s="125">
        <f>SUM(F56:F57)</f>
        <v>34500</v>
      </c>
      <c r="G55" s="175">
        <f t="shared" si="2"/>
        <v>41.449275362318836</v>
      </c>
      <c r="H55" s="177"/>
    </row>
    <row r="56" spans="1:8" s="162" customFormat="1" ht="24.75" customHeight="1">
      <c r="A56" s="126" t="s">
        <v>1513</v>
      </c>
      <c r="B56" s="125">
        <v>442</v>
      </c>
      <c r="C56" s="125">
        <v>442</v>
      </c>
      <c r="D56" s="125"/>
      <c r="E56" s="175">
        <f t="shared" si="1"/>
        <v>0</v>
      </c>
      <c r="F56" s="186"/>
      <c r="G56" s="175"/>
      <c r="H56" s="177"/>
    </row>
    <row r="57" spans="1:8" s="162" customFormat="1" ht="24.75" customHeight="1">
      <c r="A57" s="126" t="s">
        <v>1514</v>
      </c>
      <c r="B57" s="42">
        <v>10000</v>
      </c>
      <c r="C57" s="125">
        <v>48800</v>
      </c>
      <c r="D57" s="125">
        <v>48800</v>
      </c>
      <c r="E57" s="175">
        <f t="shared" si="1"/>
        <v>100</v>
      </c>
      <c r="F57" s="180">
        <v>34500</v>
      </c>
      <c r="G57" s="175">
        <f t="shared" si="2"/>
        <v>41.449275362318836</v>
      </c>
      <c r="H57" s="177"/>
    </row>
    <row r="58" spans="1:8" s="162" customFormat="1" ht="24.75" customHeight="1">
      <c r="A58" s="126" t="s">
        <v>1515</v>
      </c>
      <c r="B58" s="42">
        <f>SUM(B59:B68)</f>
        <v>650</v>
      </c>
      <c r="C58" s="42">
        <f>SUM(C59:C68)</f>
        <v>849</v>
      </c>
      <c r="D58" s="42">
        <f>SUM(D59:D68)</f>
        <v>711</v>
      </c>
      <c r="E58" s="175">
        <f t="shared" si="1"/>
        <v>83.74558303886926</v>
      </c>
      <c r="F58" s="42">
        <f>SUM(F59:F68)</f>
        <v>318</v>
      </c>
      <c r="G58" s="175">
        <f t="shared" si="2"/>
        <v>123.58490566037736</v>
      </c>
      <c r="H58" s="177"/>
    </row>
    <row r="59" spans="1:8" s="162" customFormat="1" ht="24.75" customHeight="1">
      <c r="A59" s="126" t="s">
        <v>1516</v>
      </c>
      <c r="B59" s="42"/>
      <c r="C59" s="125">
        <v>104</v>
      </c>
      <c r="D59" s="42">
        <v>29</v>
      </c>
      <c r="E59" s="175">
        <f t="shared" si="1"/>
        <v>27.884615384615387</v>
      </c>
      <c r="F59" s="125">
        <v>178</v>
      </c>
      <c r="G59" s="175">
        <f t="shared" si="2"/>
        <v>-83.70786516853933</v>
      </c>
      <c r="H59" s="177"/>
    </row>
    <row r="60" spans="1:12" s="162" customFormat="1" ht="24.75" customHeight="1">
      <c r="A60" s="126" t="s">
        <v>1517</v>
      </c>
      <c r="B60" s="42">
        <v>650</v>
      </c>
      <c r="C60" s="125">
        <v>672</v>
      </c>
      <c r="D60" s="42">
        <v>663</v>
      </c>
      <c r="E60" s="175">
        <f t="shared" si="1"/>
        <v>98.66071428571429</v>
      </c>
      <c r="F60" s="125">
        <v>42</v>
      </c>
      <c r="G60" s="175">
        <f t="shared" si="2"/>
        <v>1478.5714285714287</v>
      </c>
      <c r="H60" s="177"/>
      <c r="L60" s="187"/>
    </row>
    <row r="61" spans="1:8" s="162" customFormat="1" ht="24.75" customHeight="1">
      <c r="A61" s="126" t="s">
        <v>1518</v>
      </c>
      <c r="B61" s="42"/>
      <c r="C61" s="125">
        <v>23</v>
      </c>
      <c r="D61" s="125"/>
      <c r="E61" s="175">
        <f t="shared" si="1"/>
        <v>0</v>
      </c>
      <c r="F61" s="180">
        <v>22</v>
      </c>
      <c r="G61" s="175">
        <f t="shared" si="2"/>
        <v>-100</v>
      </c>
      <c r="H61" s="177"/>
    </row>
    <row r="62" spans="1:8" s="162" customFormat="1" ht="24.75" customHeight="1">
      <c r="A62" s="126" t="s">
        <v>1519</v>
      </c>
      <c r="B62" s="42"/>
      <c r="C62" s="125"/>
      <c r="D62" s="125"/>
      <c r="E62" s="175"/>
      <c r="F62" s="180"/>
      <c r="G62" s="175"/>
      <c r="H62" s="177"/>
    </row>
    <row r="63" spans="1:8" s="162" customFormat="1" ht="24.75" customHeight="1">
      <c r="A63" s="126" t="s">
        <v>1520</v>
      </c>
      <c r="B63" s="42"/>
      <c r="C63" s="125">
        <v>50</v>
      </c>
      <c r="D63" s="42">
        <v>19</v>
      </c>
      <c r="E63" s="175">
        <f t="shared" si="1"/>
        <v>38</v>
      </c>
      <c r="F63" s="125">
        <v>43</v>
      </c>
      <c r="G63" s="175">
        <f t="shared" si="2"/>
        <v>-55.81395348837209</v>
      </c>
      <c r="H63" s="179"/>
    </row>
    <row r="64" spans="1:8" s="162" customFormat="1" ht="24.75" customHeight="1">
      <c r="A64" s="126" t="s">
        <v>1521</v>
      </c>
      <c r="B64" s="42"/>
      <c r="C64" s="125"/>
      <c r="D64" s="125"/>
      <c r="E64" s="175"/>
      <c r="F64" s="176"/>
      <c r="G64" s="175"/>
      <c r="H64" s="179"/>
    </row>
    <row r="65" spans="1:8" s="162" customFormat="1" ht="24.75" customHeight="1">
      <c r="A65" s="126" t="s">
        <v>1522</v>
      </c>
      <c r="B65" s="42"/>
      <c r="C65" s="125"/>
      <c r="D65" s="125"/>
      <c r="E65" s="175"/>
      <c r="F65" s="180"/>
      <c r="G65" s="175"/>
      <c r="H65" s="179"/>
    </row>
    <row r="66" spans="1:8" s="162" customFormat="1" ht="24.75" customHeight="1">
      <c r="A66" s="126" t="s">
        <v>1523</v>
      </c>
      <c r="B66" s="42"/>
      <c r="C66" s="125"/>
      <c r="D66" s="125"/>
      <c r="E66" s="175"/>
      <c r="F66" s="176"/>
      <c r="G66" s="175"/>
      <c r="H66" s="177"/>
    </row>
    <row r="67" spans="1:8" s="162" customFormat="1" ht="24.75" customHeight="1">
      <c r="A67" s="126" t="s">
        <v>1524</v>
      </c>
      <c r="B67" s="42"/>
      <c r="C67" s="125"/>
      <c r="D67" s="125"/>
      <c r="E67" s="175"/>
      <c r="F67" s="176">
        <v>33</v>
      </c>
      <c r="G67" s="175">
        <f t="shared" si="2"/>
        <v>-100</v>
      </c>
      <c r="H67" s="177"/>
    </row>
    <row r="68" spans="1:8" s="162" customFormat="1" ht="24.75" customHeight="1">
      <c r="A68" s="126" t="s">
        <v>1525</v>
      </c>
      <c r="B68" s="42"/>
      <c r="C68" s="125"/>
      <c r="D68" s="125"/>
      <c r="E68" s="175"/>
      <c r="F68" s="176"/>
      <c r="G68" s="175"/>
      <c r="H68" s="177"/>
    </row>
    <row r="69" spans="1:8" s="162" customFormat="1" ht="24.75" customHeight="1">
      <c r="A69" s="126" t="s">
        <v>1526</v>
      </c>
      <c r="B69" s="42">
        <f>B70</f>
        <v>0</v>
      </c>
      <c r="C69" s="42">
        <f>C70</f>
        <v>0</v>
      </c>
      <c r="D69" s="42">
        <f>D70</f>
        <v>0</v>
      </c>
      <c r="E69" s="175"/>
      <c r="F69" s="176"/>
      <c r="G69" s="175"/>
      <c r="H69" s="177"/>
    </row>
    <row r="70" spans="1:8" s="162" customFormat="1" ht="24.75" customHeight="1">
      <c r="A70" s="126" t="s">
        <v>1527</v>
      </c>
      <c r="B70" s="42">
        <f>B71</f>
        <v>0</v>
      </c>
      <c r="C70" s="42">
        <f>C71</f>
        <v>0</v>
      </c>
      <c r="D70" s="42">
        <f>D71</f>
        <v>0</v>
      </c>
      <c r="E70" s="175"/>
      <c r="F70" s="180"/>
      <c r="G70" s="175"/>
      <c r="H70" s="177"/>
    </row>
    <row r="71" spans="1:8" s="162" customFormat="1" ht="24.75" customHeight="1">
      <c r="A71" s="126" t="s">
        <v>1528</v>
      </c>
      <c r="B71" s="42"/>
      <c r="C71" s="125"/>
      <c r="D71" s="125"/>
      <c r="E71" s="175"/>
      <c r="F71" s="176"/>
      <c r="G71" s="175"/>
      <c r="H71" s="177"/>
    </row>
    <row r="72" spans="1:8" s="162" customFormat="1" ht="24.75" customHeight="1">
      <c r="A72" s="126" t="s">
        <v>1529</v>
      </c>
      <c r="B72" s="42">
        <f>B73</f>
        <v>4827</v>
      </c>
      <c r="C72" s="125">
        <f>C73</f>
        <v>13814</v>
      </c>
      <c r="D72" s="125">
        <f>D73</f>
        <v>4789</v>
      </c>
      <c r="E72" s="175">
        <f aca="true" t="shared" si="3" ref="E72:E78">D72/C72*100</f>
        <v>34.6677283914869</v>
      </c>
      <c r="F72" s="125">
        <f>F73</f>
        <v>3959</v>
      </c>
      <c r="G72" s="175">
        <f aca="true" t="shared" si="4" ref="G72:G86">(D72-F72)/F72*100</f>
        <v>20.96489012376863</v>
      </c>
      <c r="H72" s="177"/>
    </row>
    <row r="73" spans="1:8" s="162" customFormat="1" ht="24.75" customHeight="1">
      <c r="A73" s="126" t="s">
        <v>1530</v>
      </c>
      <c r="B73" s="125">
        <f>SUM(B74:B76)</f>
        <v>4827</v>
      </c>
      <c r="C73" s="125">
        <f>SUM(C74:C76)</f>
        <v>13814</v>
      </c>
      <c r="D73" s="125">
        <f>SUM(D74:D76)</f>
        <v>4789</v>
      </c>
      <c r="E73" s="175">
        <f t="shared" si="3"/>
        <v>34.6677283914869</v>
      </c>
      <c r="F73" s="125">
        <f>SUM(F74:F76)</f>
        <v>3959</v>
      </c>
      <c r="G73" s="175">
        <f t="shared" si="4"/>
        <v>20.96489012376863</v>
      </c>
      <c r="H73" s="177"/>
    </row>
    <row r="74" spans="1:8" s="162" customFormat="1" ht="24.75" customHeight="1">
      <c r="A74" s="126" t="s">
        <v>1531</v>
      </c>
      <c r="B74" s="42">
        <v>399</v>
      </c>
      <c r="C74" s="125">
        <v>9386</v>
      </c>
      <c r="D74" s="125">
        <v>398</v>
      </c>
      <c r="E74" s="175">
        <f t="shared" si="3"/>
        <v>4.2403579799701685</v>
      </c>
      <c r="F74" s="180">
        <v>722</v>
      </c>
      <c r="G74" s="175">
        <f t="shared" si="4"/>
        <v>-44.87534626038781</v>
      </c>
      <c r="H74" s="177"/>
    </row>
    <row r="75" spans="1:8" s="162" customFormat="1" ht="24.75" customHeight="1">
      <c r="A75" s="188" t="s">
        <v>1532</v>
      </c>
      <c r="B75" s="189">
        <v>293</v>
      </c>
      <c r="C75" s="189">
        <v>293</v>
      </c>
      <c r="D75" s="128">
        <v>293</v>
      </c>
      <c r="E75" s="175">
        <f t="shared" si="3"/>
        <v>100</v>
      </c>
      <c r="F75" s="190">
        <v>293</v>
      </c>
      <c r="G75" s="175">
        <f t="shared" si="4"/>
        <v>0</v>
      </c>
      <c r="H75" s="191"/>
    </row>
    <row r="76" spans="1:8" s="162" customFormat="1" ht="24.75" customHeight="1">
      <c r="A76" s="188" t="s">
        <v>1533</v>
      </c>
      <c r="B76" s="189">
        <v>4135</v>
      </c>
      <c r="C76" s="189">
        <v>4135</v>
      </c>
      <c r="D76" s="128">
        <v>4098</v>
      </c>
      <c r="E76" s="175">
        <f t="shared" si="3"/>
        <v>99.10519951632406</v>
      </c>
      <c r="F76" s="190">
        <v>2944</v>
      </c>
      <c r="G76" s="175">
        <f t="shared" si="4"/>
        <v>39.19836956521739</v>
      </c>
      <c r="H76" s="191"/>
    </row>
    <row r="77" spans="1:8" s="162" customFormat="1" ht="24.75" customHeight="1">
      <c r="A77" s="188" t="s">
        <v>1534</v>
      </c>
      <c r="B77" s="189">
        <f>B78</f>
        <v>50</v>
      </c>
      <c r="C77" s="189">
        <f>C78</f>
        <v>50</v>
      </c>
      <c r="D77" s="189">
        <f>D78</f>
        <v>41</v>
      </c>
      <c r="E77" s="175">
        <f t="shared" si="3"/>
        <v>82</v>
      </c>
      <c r="F77" s="189">
        <f>F78</f>
        <v>29</v>
      </c>
      <c r="G77" s="175">
        <f t="shared" si="4"/>
        <v>41.37931034482759</v>
      </c>
      <c r="H77" s="191"/>
    </row>
    <row r="78" spans="1:8" s="162" customFormat="1" ht="24.75" customHeight="1">
      <c r="A78" s="188" t="s">
        <v>1535</v>
      </c>
      <c r="B78" s="128">
        <f>SUM(B79:B80)</f>
        <v>50</v>
      </c>
      <c r="C78" s="128">
        <f>SUM(C79:C80)</f>
        <v>50</v>
      </c>
      <c r="D78" s="128">
        <f>SUM(D79:D80)</f>
        <v>41</v>
      </c>
      <c r="E78" s="175">
        <f t="shared" si="3"/>
        <v>82</v>
      </c>
      <c r="F78" s="128">
        <f>SUM(F79:F80)</f>
        <v>29</v>
      </c>
      <c r="G78" s="175">
        <f t="shared" si="4"/>
        <v>41.37931034482759</v>
      </c>
      <c r="H78" s="191"/>
    </row>
    <row r="79" spans="1:10" s="162" customFormat="1" ht="24.75" customHeight="1">
      <c r="A79" s="188" t="s">
        <v>1536</v>
      </c>
      <c r="B79" s="189"/>
      <c r="C79" s="189"/>
      <c r="D79" s="128"/>
      <c r="E79" s="175"/>
      <c r="F79" s="190">
        <v>1</v>
      </c>
      <c r="G79" s="175">
        <f t="shared" si="4"/>
        <v>-100</v>
      </c>
      <c r="H79" s="191"/>
      <c r="J79" s="162" t="s">
        <v>1537</v>
      </c>
    </row>
    <row r="80" spans="1:8" s="163" customFormat="1" ht="22.5" customHeight="1">
      <c r="A80" s="188" t="s">
        <v>1538</v>
      </c>
      <c r="B80" s="189">
        <v>50</v>
      </c>
      <c r="C80" s="189">
        <v>50</v>
      </c>
      <c r="D80" s="189">
        <v>41</v>
      </c>
      <c r="E80" s="175">
        <f>D80/C80*100</f>
        <v>82</v>
      </c>
      <c r="F80" s="192">
        <v>28</v>
      </c>
      <c r="G80" s="175">
        <f t="shared" si="4"/>
        <v>46.42857142857143</v>
      </c>
      <c r="H80" s="193"/>
    </row>
    <row r="81" spans="1:8" s="164" customFormat="1" ht="20.25" customHeight="1">
      <c r="A81" s="133" t="s">
        <v>1309</v>
      </c>
      <c r="B81" s="45">
        <f>B5+B6+B9+B17+B18+B51+B52+B53+B54+B69+B72+B77</f>
        <v>46863</v>
      </c>
      <c r="C81" s="45">
        <f>C5+C6+C9+C17+C18+C51+C52+C53+C54+C69+C72+C77</f>
        <v>86184</v>
      </c>
      <c r="D81" s="45">
        <f>D5+D6+D9+D17+D18+D51+D52+D53+D54+D69+D72+D77</f>
        <v>71178</v>
      </c>
      <c r="E81" s="194">
        <f>D81/C81*100</f>
        <v>82.58841548315232</v>
      </c>
      <c r="F81" s="45">
        <f>F5+F6+F9+F17+F18+F51+F52+F53+F54+F69+F72+F77</f>
        <v>57408</v>
      </c>
      <c r="G81" s="194">
        <f t="shared" si="4"/>
        <v>23.986204013377925</v>
      </c>
      <c r="H81" s="195"/>
    </row>
    <row r="82" spans="1:8" ht="20.25" customHeight="1">
      <c r="A82" s="126" t="s">
        <v>1539</v>
      </c>
      <c r="B82" s="196">
        <v>39500</v>
      </c>
      <c r="C82" s="42">
        <v>38400</v>
      </c>
      <c r="D82" s="125">
        <v>16490</v>
      </c>
      <c r="E82" s="175">
        <f>D82/C82*100</f>
        <v>42.942708333333336</v>
      </c>
      <c r="F82" s="197">
        <v>25000</v>
      </c>
      <c r="G82" s="175">
        <f t="shared" si="4"/>
        <v>-34.04</v>
      </c>
      <c r="H82" s="198"/>
    </row>
    <row r="83" spans="1:8" ht="20.25" customHeight="1">
      <c r="A83" s="126" t="s">
        <v>1061</v>
      </c>
      <c r="B83" s="189"/>
      <c r="C83" s="42">
        <v>1100</v>
      </c>
      <c r="D83" s="42"/>
      <c r="E83" s="175">
        <f>D83/C83*100</f>
        <v>0</v>
      </c>
      <c r="F83" s="197">
        <v>1081</v>
      </c>
      <c r="G83" s="175">
        <f t="shared" si="4"/>
        <v>-100</v>
      </c>
      <c r="H83" s="198"/>
    </row>
    <row r="84" spans="1:8" ht="20.25" customHeight="1">
      <c r="A84" s="126" t="s">
        <v>1064</v>
      </c>
      <c r="B84" s="42">
        <v>1080</v>
      </c>
      <c r="C84" s="42">
        <v>1080</v>
      </c>
      <c r="D84" s="42">
        <v>1080</v>
      </c>
      <c r="E84" s="175">
        <f>D84/C84*100</f>
        <v>100</v>
      </c>
      <c r="F84" s="197">
        <v>9454</v>
      </c>
      <c r="G84" s="175">
        <f t="shared" si="4"/>
        <v>-88.57626401523164</v>
      </c>
      <c r="H84" s="198"/>
    </row>
    <row r="85" spans="1:8" ht="20.25" customHeight="1">
      <c r="A85" s="126" t="s">
        <v>1066</v>
      </c>
      <c r="B85" s="42"/>
      <c r="C85" s="42"/>
      <c r="D85" s="42">
        <v>1994</v>
      </c>
      <c r="E85" s="175"/>
      <c r="F85" s="197">
        <v>10293</v>
      </c>
      <c r="G85" s="175">
        <f t="shared" si="4"/>
        <v>-80.62761099776547</v>
      </c>
      <c r="H85" s="198"/>
    </row>
    <row r="86" spans="1:8" s="164" customFormat="1" ht="20.25" customHeight="1">
      <c r="A86" s="133" t="s">
        <v>1374</v>
      </c>
      <c r="B86" s="45">
        <f>B81+B82+B84+B83+B85</f>
        <v>87443</v>
      </c>
      <c r="C86" s="45">
        <f>C81+C82+C84+C83+C85</f>
        <v>126764</v>
      </c>
      <c r="D86" s="45">
        <f>D81+D82+D84+D83+D85</f>
        <v>90742</v>
      </c>
      <c r="E86" s="194">
        <f>D86/C86*100</f>
        <v>71.58341484964185</v>
      </c>
      <c r="F86" s="134">
        <f>F81+F82+F84+F83+F85</f>
        <v>103236</v>
      </c>
      <c r="G86" s="194">
        <f t="shared" si="4"/>
        <v>-12.102367391220117</v>
      </c>
      <c r="H86" s="195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39" right="0.39" top="0.39" bottom="0.35" header="0.2" footer="0.08"/>
  <pageSetup horizontalDpi="600" verticalDpi="600" orientation="portrait" paperSize="9" scale="70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22"/>
  <sheetViews>
    <sheetView showZeros="0" workbookViewId="0" topLeftCell="A1">
      <selection activeCell="A1" sqref="A1"/>
    </sheetView>
  </sheetViews>
  <sheetFormatPr defaultColWidth="9.00390625" defaultRowHeight="14.25"/>
  <cols>
    <col min="1" max="1" width="32.50390625" style="148" customWidth="1"/>
    <col min="2" max="2" width="11.875" style="149" customWidth="1"/>
    <col min="3" max="3" width="30.75390625" style="148" customWidth="1"/>
    <col min="4" max="4" width="13.50390625" style="149" customWidth="1"/>
    <col min="5" max="16384" width="9.00390625" style="148" customWidth="1"/>
  </cols>
  <sheetData>
    <row r="1" spans="1:4" ht="24.75" customHeight="1">
      <c r="A1" s="150" t="s">
        <v>1540</v>
      </c>
      <c r="B1" s="151"/>
      <c r="C1" s="152"/>
      <c r="D1" s="151"/>
    </row>
    <row r="2" spans="1:4" ht="24.75" customHeight="1">
      <c r="A2" s="153" t="s">
        <v>1541</v>
      </c>
      <c r="B2" s="154"/>
      <c r="C2" s="153"/>
      <c r="D2" s="154"/>
    </row>
    <row r="3" spans="1:4" s="146" customFormat="1" ht="24.75" customHeight="1">
      <c r="A3" s="155"/>
      <c r="B3" s="155"/>
      <c r="C3" s="155"/>
      <c r="D3" s="156" t="s">
        <v>27</v>
      </c>
    </row>
    <row r="4" spans="1:4" s="146" customFormat="1" ht="24.75" customHeight="1">
      <c r="A4" s="157" t="s">
        <v>1542</v>
      </c>
      <c r="B4" s="157" t="s">
        <v>1071</v>
      </c>
      <c r="C4" s="157" t="s">
        <v>1543</v>
      </c>
      <c r="D4" s="157" t="s">
        <v>1071</v>
      </c>
    </row>
    <row r="5" spans="1:4" s="146" customFormat="1" ht="24.75" customHeight="1">
      <c r="A5" s="157"/>
      <c r="B5" s="157"/>
      <c r="C5" s="157"/>
      <c r="D5" s="157"/>
    </row>
    <row r="6" spans="1:4" s="146" customFormat="1" ht="24.75" customHeight="1">
      <c r="A6" s="158" t="s">
        <v>1544</v>
      </c>
      <c r="B6" s="42">
        <v>30445</v>
      </c>
      <c r="C6" s="158" t="s">
        <v>1545</v>
      </c>
      <c r="D6" s="42">
        <v>71178</v>
      </c>
    </row>
    <row r="7" spans="1:4" s="146" customFormat="1" ht="24.75" customHeight="1">
      <c r="A7" s="158" t="s">
        <v>1546</v>
      </c>
      <c r="B7" s="42">
        <v>1204</v>
      </c>
      <c r="C7" s="158" t="s">
        <v>1547</v>
      </c>
      <c r="D7" s="42"/>
    </row>
    <row r="8" spans="1:4" s="146" customFormat="1" ht="24.75" customHeight="1">
      <c r="A8" s="158" t="s">
        <v>1548</v>
      </c>
      <c r="B8" s="159"/>
      <c r="C8" s="158" t="s">
        <v>1549</v>
      </c>
      <c r="D8" s="42"/>
    </row>
    <row r="9" spans="1:4" s="146" customFormat="1" ht="24.75" customHeight="1">
      <c r="A9" s="158" t="s">
        <v>1550</v>
      </c>
      <c r="B9" s="160"/>
      <c r="C9" s="158"/>
      <c r="D9" s="42"/>
    </row>
    <row r="10" spans="1:4" s="146" customFormat="1" ht="24.75" customHeight="1">
      <c r="A10" s="158" t="s">
        <v>1551</v>
      </c>
      <c r="B10" s="160">
        <v>10293</v>
      </c>
      <c r="C10" s="158"/>
      <c r="D10" s="42"/>
    </row>
    <row r="11" spans="1:4" s="146" customFormat="1" ht="24.75" customHeight="1">
      <c r="A11" s="158" t="s">
        <v>1552</v>
      </c>
      <c r="B11" s="160"/>
      <c r="C11" s="158" t="s">
        <v>1539</v>
      </c>
      <c r="D11" s="42"/>
    </row>
    <row r="12" spans="1:4" s="146" customFormat="1" ht="24.75" customHeight="1">
      <c r="A12" s="158" t="s">
        <v>1553</v>
      </c>
      <c r="B12" s="160"/>
      <c r="C12" s="158"/>
      <c r="D12" s="42"/>
    </row>
    <row r="13" spans="1:4" s="146" customFormat="1" ht="24.75" customHeight="1">
      <c r="A13" s="158" t="s">
        <v>1554</v>
      </c>
      <c r="B13" s="160"/>
      <c r="C13" s="158"/>
      <c r="D13" s="42"/>
    </row>
    <row r="14" spans="1:4" s="146" customFormat="1" ht="24.75" customHeight="1">
      <c r="A14" s="158" t="s">
        <v>1202</v>
      </c>
      <c r="B14" s="160"/>
      <c r="C14" s="158" t="s">
        <v>1064</v>
      </c>
      <c r="D14" s="42">
        <f>D15</f>
        <v>1080</v>
      </c>
    </row>
    <row r="15" spans="1:4" s="146" customFormat="1" ht="24.75" customHeight="1">
      <c r="A15" s="158" t="s">
        <v>1203</v>
      </c>
      <c r="B15" s="160"/>
      <c r="C15" s="158" t="s">
        <v>1555</v>
      </c>
      <c r="D15" s="42">
        <v>1080</v>
      </c>
    </row>
    <row r="16" spans="1:4" s="146" customFormat="1" ht="24.75" customHeight="1">
      <c r="A16" s="158" t="s">
        <v>1556</v>
      </c>
      <c r="B16" s="160"/>
      <c r="C16" s="158"/>
      <c r="D16" s="42"/>
    </row>
    <row r="17" spans="1:4" s="146" customFormat="1" ht="24.75" customHeight="1">
      <c r="A17" s="158" t="s">
        <v>1214</v>
      </c>
      <c r="B17" s="42">
        <f>B18</f>
        <v>48800</v>
      </c>
      <c r="C17" s="158" t="s">
        <v>1215</v>
      </c>
      <c r="D17" s="42"/>
    </row>
    <row r="18" spans="1:4" s="146" customFormat="1" ht="24.75" customHeight="1">
      <c r="A18" s="158" t="s">
        <v>1557</v>
      </c>
      <c r="B18" s="42">
        <v>48800</v>
      </c>
      <c r="C18" s="158" t="s">
        <v>1197</v>
      </c>
      <c r="D18" s="42">
        <v>16490</v>
      </c>
    </row>
    <row r="19" spans="1:4" s="146" customFormat="1" ht="24.75" customHeight="1">
      <c r="A19" s="158" t="s">
        <v>1558</v>
      </c>
      <c r="B19" s="159"/>
      <c r="C19" s="158" t="s">
        <v>1559</v>
      </c>
      <c r="D19" s="42"/>
    </row>
    <row r="20" spans="1:4" s="146" customFormat="1" ht="24.75" customHeight="1">
      <c r="A20" s="158" t="s">
        <v>1560</v>
      </c>
      <c r="B20" s="159"/>
      <c r="C20" s="158" t="s">
        <v>1561</v>
      </c>
      <c r="D20" s="42"/>
    </row>
    <row r="21" spans="1:4" s="147" customFormat="1" ht="24.75" customHeight="1">
      <c r="A21" s="161"/>
      <c r="B21" s="45"/>
      <c r="C21" s="158" t="s">
        <v>1562</v>
      </c>
      <c r="D21" s="42">
        <v>1994</v>
      </c>
    </row>
    <row r="22" spans="1:4" s="147" customFormat="1" ht="24.75" customHeight="1">
      <c r="A22" s="161" t="s">
        <v>1373</v>
      </c>
      <c r="B22" s="45">
        <f>B17+B6+B7+B8+B9+B10+B11+B14+B19+B20</f>
        <v>90742</v>
      </c>
      <c r="C22" s="161" t="s">
        <v>1374</v>
      </c>
      <c r="D22" s="45">
        <f>D11+D8+D7+D14+D17+D18+D20+D19+D6+D21</f>
        <v>90742</v>
      </c>
    </row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" right="0" top="0.71" bottom="0.71" header="0.2" footer="0.39"/>
  <pageSetup horizontalDpi="600" verticalDpi="600" orientation="portrait" paperSize="9" scale="8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36"/>
  <sheetViews>
    <sheetView showGridLines="0" showZeros="0" workbookViewId="0" topLeftCell="A1">
      <pane xSplit="1" ySplit="4" topLeftCell="B5" activePane="bottomRight" state="frozen"/>
      <selection pane="bottomRight" activeCell="A1" sqref="A1"/>
    </sheetView>
  </sheetViews>
  <sheetFormatPr defaultColWidth="9.00390625" defaultRowHeight="15.75" customHeight="1"/>
  <cols>
    <col min="1" max="1" width="65.50390625" style="114" customWidth="1"/>
    <col min="2" max="2" width="15.50390625" style="136" customWidth="1"/>
    <col min="3" max="16384" width="9.00390625" style="114" customWidth="1"/>
  </cols>
  <sheetData>
    <row r="1" ht="21" customHeight="1">
      <c r="A1" s="116" t="s">
        <v>1563</v>
      </c>
    </row>
    <row r="2" spans="1:2" ht="39" customHeight="1">
      <c r="A2" s="137" t="s">
        <v>1564</v>
      </c>
      <c r="B2" s="138"/>
    </row>
    <row r="3" spans="1:2" s="113" customFormat="1" ht="18" customHeight="1">
      <c r="A3" s="139"/>
      <c r="B3" s="140" t="s">
        <v>27</v>
      </c>
    </row>
    <row r="4" spans="1:2" s="113" customFormat="1" ht="24.75" customHeight="1">
      <c r="A4" s="120" t="s">
        <v>1427</v>
      </c>
      <c r="B4" s="141" t="s">
        <v>1251</v>
      </c>
    </row>
    <row r="5" spans="1:2" s="113" customFormat="1" ht="21" customHeight="1">
      <c r="A5" s="123" t="s">
        <v>1432</v>
      </c>
      <c r="B5" s="42"/>
    </row>
    <row r="6" spans="1:2" s="113" customFormat="1" ht="21" customHeight="1">
      <c r="A6" s="123" t="s">
        <v>1433</v>
      </c>
      <c r="B6" s="42"/>
    </row>
    <row r="7" spans="1:2" s="113" customFormat="1" ht="21" customHeight="1">
      <c r="A7" s="123" t="s">
        <v>1434</v>
      </c>
      <c r="B7" s="42"/>
    </row>
    <row r="8" spans="1:2" s="113" customFormat="1" ht="21" customHeight="1">
      <c r="A8" s="123" t="s">
        <v>1435</v>
      </c>
      <c r="B8" s="42"/>
    </row>
    <row r="9" spans="1:2" s="113" customFormat="1" ht="21" customHeight="1">
      <c r="A9" s="123" t="s">
        <v>1436</v>
      </c>
      <c r="B9" s="42"/>
    </row>
    <row r="10" spans="1:2" s="113" customFormat="1" ht="21" customHeight="1">
      <c r="A10" s="123" t="s">
        <v>1437</v>
      </c>
      <c r="B10" s="42"/>
    </row>
    <row r="11" spans="1:2" s="113" customFormat="1" ht="21" customHeight="1">
      <c r="A11" s="123" t="s">
        <v>1438</v>
      </c>
      <c r="B11" s="42"/>
    </row>
    <row r="12" spans="1:2" s="113" customFormat="1" ht="21" customHeight="1">
      <c r="A12" s="123" t="s">
        <v>1439</v>
      </c>
      <c r="B12" s="42"/>
    </row>
    <row r="13" spans="1:2" s="113" customFormat="1" ht="21" customHeight="1">
      <c r="A13" s="123" t="s">
        <v>1440</v>
      </c>
      <c r="B13" s="142"/>
    </row>
    <row r="14" spans="1:2" s="113" customFormat="1" ht="21" customHeight="1">
      <c r="A14" s="123" t="s">
        <v>1441</v>
      </c>
      <c r="B14" s="42"/>
    </row>
    <row r="15" spans="1:2" s="113" customFormat="1" ht="21" customHeight="1">
      <c r="A15" s="123" t="s">
        <v>1442</v>
      </c>
      <c r="B15" s="42"/>
    </row>
    <row r="16" spans="1:2" s="113" customFormat="1" ht="21" customHeight="1">
      <c r="A16" s="123" t="s">
        <v>1443</v>
      </c>
      <c r="B16" s="42">
        <v>64220</v>
      </c>
    </row>
    <row r="17" spans="1:2" s="113" customFormat="1" ht="21" customHeight="1">
      <c r="A17" s="123" t="s">
        <v>1444</v>
      </c>
      <c r="B17" s="42"/>
    </row>
    <row r="18" spans="1:2" s="113" customFormat="1" ht="21" customHeight="1">
      <c r="A18" s="123" t="s">
        <v>1445</v>
      </c>
      <c r="B18" s="42"/>
    </row>
    <row r="19" spans="1:2" s="113" customFormat="1" ht="21" customHeight="1">
      <c r="A19" s="123" t="s">
        <v>1446</v>
      </c>
      <c r="B19" s="42">
        <v>60</v>
      </c>
    </row>
    <row r="20" spans="1:2" s="113" customFormat="1" ht="21" customHeight="1">
      <c r="A20" s="123" t="s">
        <v>1447</v>
      </c>
      <c r="B20" s="42"/>
    </row>
    <row r="21" spans="1:2" s="113" customFormat="1" ht="21" customHeight="1">
      <c r="A21" s="123" t="s">
        <v>1448</v>
      </c>
      <c r="B21" s="42"/>
    </row>
    <row r="22" spans="1:2" s="113" customFormat="1" ht="21" customHeight="1">
      <c r="A22" s="123" t="s">
        <v>1449</v>
      </c>
      <c r="B22" s="42"/>
    </row>
    <row r="23" spans="1:2" ht="21" customHeight="1">
      <c r="A23" s="143" t="s">
        <v>1450</v>
      </c>
      <c r="B23" s="42">
        <v>300</v>
      </c>
    </row>
    <row r="24" spans="1:2" ht="21" customHeight="1">
      <c r="A24" s="123" t="s">
        <v>1451</v>
      </c>
      <c r="B24" s="42"/>
    </row>
    <row r="25" spans="1:2" ht="21" customHeight="1">
      <c r="A25" s="123" t="s">
        <v>1452</v>
      </c>
      <c r="B25" s="42">
        <v>600</v>
      </c>
    </row>
    <row r="26" spans="1:2" ht="21" customHeight="1">
      <c r="A26" s="44" t="s">
        <v>61</v>
      </c>
      <c r="B26" s="45">
        <f>SUM(B5:B25)</f>
        <v>65180</v>
      </c>
    </row>
    <row r="27" spans="1:2" ht="21" customHeight="1">
      <c r="A27" s="41" t="s">
        <v>1453</v>
      </c>
      <c r="B27" s="42">
        <f>B28+B31+B32+B34+B35</f>
        <v>1994</v>
      </c>
    </row>
    <row r="28" spans="1:2" ht="21" customHeight="1">
      <c r="A28" s="43" t="s">
        <v>1454</v>
      </c>
      <c r="B28" s="42">
        <f>SUM(B29:B30)</f>
        <v>0</v>
      </c>
    </row>
    <row r="29" spans="1:2" ht="21" customHeight="1">
      <c r="A29" s="43" t="s">
        <v>1565</v>
      </c>
      <c r="B29" s="42"/>
    </row>
    <row r="30" spans="1:2" ht="21" customHeight="1">
      <c r="A30" s="43" t="s">
        <v>1566</v>
      </c>
      <c r="B30" s="42"/>
    </row>
    <row r="31" spans="1:2" ht="21" customHeight="1">
      <c r="A31" s="43" t="s">
        <v>1457</v>
      </c>
      <c r="B31" s="42">
        <v>1994</v>
      </c>
    </row>
    <row r="32" spans="1:2" ht="21" customHeight="1">
      <c r="A32" s="43" t="s">
        <v>1458</v>
      </c>
      <c r="B32" s="42"/>
    </row>
    <row r="33" spans="1:2" ht="21" customHeight="1">
      <c r="A33" s="43" t="s">
        <v>1459</v>
      </c>
      <c r="B33" s="42"/>
    </row>
    <row r="34" spans="1:2" s="135" customFormat="1" ht="21" customHeight="1">
      <c r="A34" s="144" t="s">
        <v>1460</v>
      </c>
      <c r="B34" s="42"/>
    </row>
    <row r="35" spans="1:2" ht="21" customHeight="1">
      <c r="A35" s="145" t="s">
        <v>1461</v>
      </c>
      <c r="B35" s="42"/>
    </row>
    <row r="36" spans="1:2" ht="21" customHeight="1">
      <c r="A36" s="44" t="s">
        <v>1373</v>
      </c>
      <c r="B36" s="45">
        <f>B26+B27</f>
        <v>67174</v>
      </c>
    </row>
  </sheetData>
  <sheetProtection/>
  <mergeCells count="1">
    <mergeCell ref="A2:B2"/>
  </mergeCells>
  <printOptions horizontalCentered="1"/>
  <pageMargins left="0" right="0" top="0.71" bottom="0.71" header="0.2" footer="0.39"/>
  <pageSetup horizontalDpi="600" verticalDpi="600" orientation="portrait" paperSize="9" scale="8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66"/>
  <sheetViews>
    <sheetView showGridLines="0" showZeros="0" workbookViewId="0" topLeftCell="A1">
      <pane xSplit="1" ySplit="4" topLeftCell="B5" activePane="bottomRight" state="frozen"/>
      <selection pane="bottomRight" activeCell="A1" sqref="A1"/>
    </sheetView>
  </sheetViews>
  <sheetFormatPr defaultColWidth="9.00390625" defaultRowHeight="15.75" customHeight="1"/>
  <cols>
    <col min="1" max="1" width="61.25390625" style="114" customWidth="1"/>
    <col min="2" max="2" width="18.50390625" style="115" customWidth="1"/>
    <col min="3" max="16384" width="9.00390625" style="114" customWidth="1"/>
  </cols>
  <sheetData>
    <row r="1" ht="21" customHeight="1">
      <c r="A1" s="116" t="s">
        <v>1567</v>
      </c>
    </row>
    <row r="2" spans="1:2" ht="39" customHeight="1">
      <c r="A2" s="117" t="s">
        <v>1568</v>
      </c>
      <c r="B2" s="118"/>
    </row>
    <row r="3" s="113" customFormat="1" ht="18" customHeight="1">
      <c r="B3" s="119" t="s">
        <v>27</v>
      </c>
    </row>
    <row r="4" spans="1:2" s="113" customFormat="1" ht="24.75" customHeight="1">
      <c r="A4" s="120" t="s">
        <v>1427</v>
      </c>
      <c r="B4" s="121" t="s">
        <v>1251</v>
      </c>
    </row>
    <row r="5" spans="1:2" s="113" customFormat="1" ht="24.75" customHeight="1">
      <c r="A5" s="122" t="s">
        <v>1465</v>
      </c>
      <c r="B5" s="121"/>
    </row>
    <row r="6" spans="1:2" s="113" customFormat="1" ht="24.75" customHeight="1">
      <c r="A6" s="123" t="s">
        <v>1466</v>
      </c>
      <c r="B6" s="124">
        <f>B7</f>
        <v>15</v>
      </c>
    </row>
    <row r="7" spans="1:2" s="113" customFormat="1" ht="24.75" customHeight="1">
      <c r="A7" s="123" t="s">
        <v>1569</v>
      </c>
      <c r="B7" s="124">
        <f>B8</f>
        <v>15</v>
      </c>
    </row>
    <row r="8" spans="1:2" s="113" customFormat="1" ht="24.75" customHeight="1">
      <c r="A8" s="123" t="s">
        <v>1570</v>
      </c>
      <c r="B8" s="124">
        <v>15</v>
      </c>
    </row>
    <row r="9" spans="1:2" s="113" customFormat="1" ht="24.75" customHeight="1">
      <c r="A9" s="123" t="s">
        <v>1469</v>
      </c>
      <c r="B9" s="125">
        <f>B10+B12</f>
        <v>395</v>
      </c>
    </row>
    <row r="10" spans="1:2" ht="24.75" customHeight="1">
      <c r="A10" s="126" t="s">
        <v>1571</v>
      </c>
      <c r="B10" s="125">
        <f>B11</f>
        <v>395</v>
      </c>
    </row>
    <row r="11" spans="1:2" ht="24.75" customHeight="1">
      <c r="A11" s="126" t="s">
        <v>1471</v>
      </c>
      <c r="B11" s="125">
        <v>395</v>
      </c>
    </row>
    <row r="12" spans="1:2" s="113" customFormat="1" ht="24.75" customHeight="1">
      <c r="A12" s="26" t="s">
        <v>1572</v>
      </c>
      <c r="B12" s="125">
        <f>SUM(B13:B14)</f>
        <v>0</v>
      </c>
    </row>
    <row r="13" spans="1:2" s="113" customFormat="1" ht="24.75" customHeight="1">
      <c r="A13" s="26" t="s">
        <v>1471</v>
      </c>
      <c r="B13" s="125"/>
    </row>
    <row r="14" spans="1:2" s="113" customFormat="1" ht="24.75" customHeight="1">
      <c r="A14" s="26" t="s">
        <v>1573</v>
      </c>
      <c r="B14" s="125"/>
    </row>
    <row r="15" spans="1:2" ht="24.75" customHeight="1">
      <c r="A15" s="123" t="s">
        <v>1477</v>
      </c>
      <c r="B15" s="125"/>
    </row>
    <row r="16" spans="1:2" ht="24.75" customHeight="1">
      <c r="A16" s="123" t="s">
        <v>1478</v>
      </c>
      <c r="B16" s="125">
        <f>B17+B28+B38+B33+B34</f>
        <v>26733</v>
      </c>
    </row>
    <row r="17" spans="1:2" ht="24.75" customHeight="1">
      <c r="A17" s="123" t="s">
        <v>1479</v>
      </c>
      <c r="B17" s="125">
        <f>SUM(B18:B27)</f>
        <v>26373</v>
      </c>
    </row>
    <row r="18" spans="1:2" ht="24.75" customHeight="1">
      <c r="A18" s="26" t="s">
        <v>1480</v>
      </c>
      <c r="B18" s="125">
        <v>10390</v>
      </c>
    </row>
    <row r="19" spans="1:2" ht="24.75" customHeight="1">
      <c r="A19" s="26" t="s">
        <v>1481</v>
      </c>
      <c r="B19" s="125"/>
    </row>
    <row r="20" spans="1:2" ht="24.75" customHeight="1">
      <c r="A20" s="26" t="s">
        <v>1482</v>
      </c>
      <c r="B20" s="125">
        <v>310</v>
      </c>
    </row>
    <row r="21" spans="1:2" ht="24.75" customHeight="1">
      <c r="A21" s="26" t="s">
        <v>1483</v>
      </c>
      <c r="B21" s="125"/>
    </row>
    <row r="22" spans="1:2" ht="24.75" customHeight="1">
      <c r="A22" s="26" t="s">
        <v>1484</v>
      </c>
      <c r="B22" s="125"/>
    </row>
    <row r="23" spans="1:2" ht="24.75" customHeight="1">
      <c r="A23" s="26" t="s">
        <v>1487</v>
      </c>
      <c r="B23" s="125">
        <v>4731</v>
      </c>
    </row>
    <row r="24" spans="1:2" ht="24.75" customHeight="1">
      <c r="A24" s="26" t="s">
        <v>1485</v>
      </c>
      <c r="B24" s="125"/>
    </row>
    <row r="25" spans="1:2" ht="24.75" customHeight="1">
      <c r="A25" s="26" t="s">
        <v>1489</v>
      </c>
      <c r="B25" s="125">
        <v>809</v>
      </c>
    </row>
    <row r="26" spans="1:2" ht="24.75" customHeight="1">
      <c r="A26" s="26" t="s">
        <v>1574</v>
      </c>
      <c r="B26" s="125"/>
    </row>
    <row r="27" spans="1:2" ht="24.75" customHeight="1">
      <c r="A27" s="26" t="s">
        <v>1490</v>
      </c>
      <c r="B27" s="125">
        <v>10133</v>
      </c>
    </row>
    <row r="28" spans="1:2" ht="24.75" customHeight="1">
      <c r="A28" s="123" t="s">
        <v>1501</v>
      </c>
      <c r="B28" s="125"/>
    </row>
    <row r="29" spans="1:2" ht="24.75" customHeight="1">
      <c r="A29" s="26" t="s">
        <v>1492</v>
      </c>
      <c r="B29" s="125"/>
    </row>
    <row r="30" spans="1:2" ht="24.75" customHeight="1">
      <c r="A30" s="26" t="s">
        <v>1493</v>
      </c>
      <c r="B30" s="125"/>
    </row>
    <row r="31" spans="1:2" ht="24.75" customHeight="1">
      <c r="A31" s="26" t="s">
        <v>1494</v>
      </c>
      <c r="B31" s="125"/>
    </row>
    <row r="32" spans="1:2" ht="24.75" customHeight="1">
      <c r="A32" s="26" t="s">
        <v>1503</v>
      </c>
      <c r="B32" s="125"/>
    </row>
    <row r="33" spans="1:2" ht="24.75" customHeight="1">
      <c r="A33" s="123" t="s">
        <v>1500</v>
      </c>
      <c r="B33" s="125"/>
    </row>
    <row r="34" spans="1:2" ht="24.75" customHeight="1">
      <c r="A34" s="26" t="s">
        <v>1575</v>
      </c>
      <c r="B34" s="125">
        <f>SUM(B35:B37)</f>
        <v>0</v>
      </c>
    </row>
    <row r="35" spans="1:2" ht="24.75" customHeight="1">
      <c r="A35" s="26" t="s">
        <v>1505</v>
      </c>
      <c r="B35" s="125"/>
    </row>
    <row r="36" spans="1:2" ht="24.75" customHeight="1">
      <c r="A36" s="26" t="s">
        <v>1506</v>
      </c>
      <c r="B36" s="125"/>
    </row>
    <row r="37" spans="1:2" ht="24.75" customHeight="1">
      <c r="A37" s="26" t="s">
        <v>1507</v>
      </c>
      <c r="B37" s="125"/>
    </row>
    <row r="38" spans="1:2" ht="24.75" customHeight="1">
      <c r="A38" s="123" t="s">
        <v>1576</v>
      </c>
      <c r="B38" s="125">
        <f>SUM(B39:B40)</f>
        <v>360</v>
      </c>
    </row>
    <row r="39" spans="1:2" ht="24.75" customHeight="1">
      <c r="A39" s="26" t="s">
        <v>1577</v>
      </c>
      <c r="B39" s="125">
        <v>350</v>
      </c>
    </row>
    <row r="40" spans="1:2" ht="24.75" customHeight="1">
      <c r="A40" s="26" t="s">
        <v>1578</v>
      </c>
      <c r="B40" s="125">
        <v>10</v>
      </c>
    </row>
    <row r="41" spans="1:2" ht="24.75" customHeight="1">
      <c r="A41" s="126" t="s">
        <v>1508</v>
      </c>
      <c r="B41" s="125"/>
    </row>
    <row r="42" spans="1:2" ht="24.75" customHeight="1">
      <c r="A42" s="126" t="s">
        <v>1509</v>
      </c>
      <c r="B42" s="125"/>
    </row>
    <row r="43" spans="1:2" ht="24.75" customHeight="1">
      <c r="A43" s="126" t="s">
        <v>1510</v>
      </c>
      <c r="B43" s="125"/>
    </row>
    <row r="44" spans="1:2" ht="24.75" customHeight="1">
      <c r="A44" s="126" t="s">
        <v>1511</v>
      </c>
      <c r="B44" s="125">
        <f>B45+B48</f>
        <v>368</v>
      </c>
    </row>
    <row r="45" spans="1:2" ht="24.75" customHeight="1">
      <c r="A45" s="126" t="s">
        <v>1512</v>
      </c>
      <c r="B45" s="125">
        <f>B46+B47</f>
        <v>0</v>
      </c>
    </row>
    <row r="46" spans="1:2" ht="24.75" customHeight="1">
      <c r="A46" s="126" t="s">
        <v>1513</v>
      </c>
      <c r="B46" s="125"/>
    </row>
    <row r="47" spans="1:2" ht="24.75" customHeight="1">
      <c r="A47" s="126" t="s">
        <v>1514</v>
      </c>
      <c r="B47" s="125"/>
    </row>
    <row r="48" spans="1:2" ht="24.75" customHeight="1">
      <c r="A48" s="126" t="s">
        <v>1579</v>
      </c>
      <c r="B48" s="125">
        <f>SUM(B49:B52)</f>
        <v>368</v>
      </c>
    </row>
    <row r="49" spans="1:2" ht="24.75" customHeight="1">
      <c r="A49" s="126" t="s">
        <v>1516</v>
      </c>
      <c r="B49" s="125">
        <v>121</v>
      </c>
    </row>
    <row r="50" spans="1:2" ht="24.75" customHeight="1">
      <c r="A50" s="126" t="s">
        <v>1517</v>
      </c>
      <c r="B50" s="125">
        <v>215</v>
      </c>
    </row>
    <row r="51" spans="1:2" ht="24.75" customHeight="1">
      <c r="A51" s="126" t="s">
        <v>1518</v>
      </c>
      <c r="B51" s="125">
        <v>23</v>
      </c>
    </row>
    <row r="52" spans="1:2" ht="24.75" customHeight="1">
      <c r="A52" s="126" t="s">
        <v>1525</v>
      </c>
      <c r="B52" s="125">
        <v>9</v>
      </c>
    </row>
    <row r="53" spans="1:2" ht="24.75" customHeight="1">
      <c r="A53" s="126" t="s">
        <v>1580</v>
      </c>
      <c r="B53" s="125">
        <f>B54</f>
        <v>6188</v>
      </c>
    </row>
    <row r="54" spans="1:2" ht="24.75" customHeight="1">
      <c r="A54" s="126" t="s">
        <v>1530</v>
      </c>
      <c r="B54" s="125">
        <f>SUM(B55:B57)</f>
        <v>6188</v>
      </c>
    </row>
    <row r="55" spans="1:2" ht="24.75" customHeight="1">
      <c r="A55" s="126" t="s">
        <v>1531</v>
      </c>
      <c r="B55" s="125">
        <v>363</v>
      </c>
    </row>
    <row r="56" spans="1:2" ht="24.75" customHeight="1">
      <c r="A56" s="127" t="s">
        <v>1532</v>
      </c>
      <c r="B56" s="128">
        <v>293</v>
      </c>
    </row>
    <row r="57" spans="1:2" ht="24.75" customHeight="1">
      <c r="A57" s="127" t="s">
        <v>1533</v>
      </c>
      <c r="B57" s="128">
        <v>5532</v>
      </c>
    </row>
    <row r="58" spans="1:2" ht="24.75" customHeight="1">
      <c r="A58" s="127" t="s">
        <v>1581</v>
      </c>
      <c r="B58" s="128">
        <f>B59</f>
        <v>45</v>
      </c>
    </row>
    <row r="59" spans="1:2" ht="24.75" customHeight="1">
      <c r="A59" s="127" t="s">
        <v>1582</v>
      </c>
      <c r="B59" s="128">
        <f>SUM(B60:B62)</f>
        <v>45</v>
      </c>
    </row>
    <row r="60" spans="1:2" ht="24.75" customHeight="1">
      <c r="A60" s="127" t="s">
        <v>1536</v>
      </c>
      <c r="B60" s="128">
        <v>2</v>
      </c>
    </row>
    <row r="61" spans="1:2" ht="24.75" customHeight="1">
      <c r="A61" s="127" t="s">
        <v>1583</v>
      </c>
      <c r="B61" s="128"/>
    </row>
    <row r="62" spans="1:2" ht="24.75" customHeight="1">
      <c r="A62" s="127" t="s">
        <v>1538</v>
      </c>
      <c r="B62" s="128">
        <v>43</v>
      </c>
    </row>
    <row r="63" spans="1:2" ht="24.75" customHeight="1">
      <c r="A63" s="129" t="s">
        <v>1309</v>
      </c>
      <c r="B63" s="130">
        <f>B5+B6+B9+B15+B16+B41+B42+B43+B44+B53+B58</f>
        <v>33744</v>
      </c>
    </row>
    <row r="64" spans="1:2" ht="24.75" customHeight="1">
      <c r="A64" s="131" t="s">
        <v>1584</v>
      </c>
      <c r="B64" s="132">
        <v>11430</v>
      </c>
    </row>
    <row r="65" spans="1:2" ht="24.75" customHeight="1">
      <c r="A65" s="131" t="s">
        <v>1539</v>
      </c>
      <c r="B65" s="132">
        <v>22000</v>
      </c>
    </row>
    <row r="66" spans="1:2" ht="24.75" customHeight="1">
      <c r="A66" s="133" t="s">
        <v>1374</v>
      </c>
      <c r="B66" s="134">
        <f>B65+B63+B64</f>
        <v>67174</v>
      </c>
    </row>
  </sheetData>
  <sheetProtection/>
  <mergeCells count="1">
    <mergeCell ref="A2:B2"/>
  </mergeCells>
  <printOptions horizontalCentered="1"/>
  <pageMargins left="0" right="0" top="0.71" bottom="0.71" header="0.2" footer="0.39"/>
  <pageSetup horizontalDpi="600" verticalDpi="600" orientation="portrait" paperSize="9" scale="8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9"/>
  <sheetViews>
    <sheetView zoomScaleSheetLayoutView="100" workbookViewId="0" topLeftCell="A1">
      <selection activeCell="A1" sqref="A1"/>
    </sheetView>
  </sheetViews>
  <sheetFormatPr defaultColWidth="9.00390625" defaultRowHeight="54.75" customHeight="1"/>
  <cols>
    <col min="1" max="1" width="45.75390625" style="99" customWidth="1"/>
    <col min="2" max="2" width="29.50390625" style="99" customWidth="1"/>
    <col min="3" max="3" width="10.375" style="99" bestFit="1" customWidth="1"/>
    <col min="4" max="16384" width="9.00390625" style="99" customWidth="1"/>
  </cols>
  <sheetData>
    <row r="1" spans="1:2" ht="30.75" customHeight="1">
      <c r="A1" s="100" t="s">
        <v>1585</v>
      </c>
      <c r="B1" s="106"/>
    </row>
    <row r="2" spans="1:2" ht="54.75" customHeight="1">
      <c r="A2" s="107" t="s">
        <v>1586</v>
      </c>
      <c r="B2" s="107"/>
    </row>
    <row r="3" spans="1:2" ht="30.75" customHeight="1">
      <c r="A3" s="106"/>
      <c r="B3" s="108" t="s">
        <v>27</v>
      </c>
    </row>
    <row r="4" spans="1:2" ht="54.75" customHeight="1">
      <c r="A4" s="109" t="s">
        <v>1377</v>
      </c>
      <c r="B4" s="109" t="s">
        <v>1378</v>
      </c>
    </row>
    <row r="5" spans="1:2" ht="54.75" customHeight="1">
      <c r="A5" s="110" t="s">
        <v>1379</v>
      </c>
      <c r="B5" s="111">
        <v>131070</v>
      </c>
    </row>
    <row r="6" spans="1:2" ht="54.75" customHeight="1">
      <c r="A6" s="110" t="s">
        <v>1380</v>
      </c>
      <c r="B6" s="111">
        <v>48800</v>
      </c>
    </row>
    <row r="7" spans="1:2" ht="54.75" customHeight="1">
      <c r="A7" s="110" t="s">
        <v>1381</v>
      </c>
      <c r="B7" s="111">
        <v>1080</v>
      </c>
    </row>
    <row r="8" spans="1:2" ht="54.75" customHeight="1">
      <c r="A8" s="110" t="s">
        <v>1382</v>
      </c>
      <c r="B8" s="111">
        <v>178790</v>
      </c>
    </row>
    <row r="9" spans="1:2" ht="54.75" customHeight="1">
      <c r="A9" s="112" t="s">
        <v>1383</v>
      </c>
      <c r="B9" s="106"/>
    </row>
  </sheetData>
  <sheetProtection/>
  <mergeCells count="1">
    <mergeCell ref="A2:B2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41.375" style="99" customWidth="1"/>
    <col min="2" max="2" width="37.25390625" style="99" customWidth="1"/>
    <col min="3" max="16384" width="9.00390625" style="99" customWidth="1"/>
  </cols>
  <sheetData>
    <row r="1" ht="33.75" customHeight="1">
      <c r="A1" s="100" t="s">
        <v>1587</v>
      </c>
    </row>
    <row r="2" spans="1:2" ht="49.5" customHeight="1">
      <c r="A2" s="101" t="s">
        <v>1588</v>
      </c>
      <c r="B2" s="101"/>
    </row>
    <row r="3" spans="1:2" ht="39.75" customHeight="1">
      <c r="A3" s="102"/>
      <c r="B3" s="103" t="s">
        <v>27</v>
      </c>
    </row>
    <row r="4" spans="1:2" ht="50.25" customHeight="1">
      <c r="A4" s="104" t="s">
        <v>1386</v>
      </c>
      <c r="B4" s="104" t="s">
        <v>1387</v>
      </c>
    </row>
    <row r="5" spans="1:2" ht="59.25" customHeight="1">
      <c r="A5" s="105" t="s">
        <v>1388</v>
      </c>
      <c r="B5" s="104">
        <v>183515</v>
      </c>
    </row>
  </sheetData>
  <sheetProtection/>
  <mergeCells count="1">
    <mergeCell ref="A2:B2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6"/>
  <sheetViews>
    <sheetView showZeros="0" workbookViewId="0" topLeftCell="A1">
      <pane xSplit="1" ySplit="5" topLeftCell="B15" activePane="bottomRight" state="frozen"/>
      <selection pane="bottomRight" activeCell="A1" sqref="A1"/>
    </sheetView>
  </sheetViews>
  <sheetFormatPr defaultColWidth="9.00390625" defaultRowHeight="14.25"/>
  <cols>
    <col min="1" max="1" width="37.00390625" style="47" customWidth="1"/>
    <col min="2" max="4" width="9.375" style="86" bestFit="1" customWidth="1"/>
    <col min="5" max="5" width="8.375" style="86" customWidth="1"/>
    <col min="6" max="8" width="9.00390625" style="47" customWidth="1"/>
    <col min="9" max="16384" width="9.00390625" style="7" customWidth="1"/>
  </cols>
  <sheetData>
    <row r="1" ht="14.25">
      <c r="A1" s="49" t="s">
        <v>1589</v>
      </c>
    </row>
    <row r="2" spans="1:8" ht="38.25" customHeight="1">
      <c r="A2" s="50" t="s">
        <v>1590</v>
      </c>
      <c r="B2" s="50"/>
      <c r="C2" s="50"/>
      <c r="D2" s="50"/>
      <c r="E2" s="50"/>
      <c r="F2" s="50"/>
      <c r="G2" s="50"/>
      <c r="H2" s="50"/>
    </row>
    <row r="3" spans="1:8" ht="21.75" customHeight="1">
      <c r="A3" s="51"/>
      <c r="B3" s="87"/>
      <c r="C3" s="87"/>
      <c r="D3" s="87"/>
      <c r="E3" s="88"/>
      <c r="H3" s="89" t="s">
        <v>27</v>
      </c>
    </row>
    <row r="4" spans="1:8" ht="37.5" customHeight="1">
      <c r="A4" s="55" t="s">
        <v>1591</v>
      </c>
      <c r="B4" s="56" t="s">
        <v>1251</v>
      </c>
      <c r="C4" s="57" t="s">
        <v>30</v>
      </c>
      <c r="D4" s="90" t="s">
        <v>1428</v>
      </c>
      <c r="E4" s="60" t="s">
        <v>32</v>
      </c>
      <c r="F4" s="60" t="s">
        <v>33</v>
      </c>
      <c r="G4" s="60" t="s">
        <v>34</v>
      </c>
      <c r="H4" s="91" t="s">
        <v>35</v>
      </c>
    </row>
    <row r="5" spans="1:8" ht="24.75" customHeight="1">
      <c r="A5" s="92" t="s">
        <v>1592</v>
      </c>
      <c r="B5" s="66"/>
      <c r="C5" s="93"/>
      <c r="D5" s="94"/>
      <c r="E5" s="18"/>
      <c r="F5" s="63">
        <f>SUM(F6:F12)</f>
        <v>0</v>
      </c>
      <c r="G5" s="25"/>
      <c r="H5" s="67"/>
    </row>
    <row r="6" spans="1:8" s="6" customFormat="1" ht="24.75" customHeight="1">
      <c r="A6" s="92" t="s">
        <v>1593</v>
      </c>
      <c r="B6" s="66"/>
      <c r="C6" s="95"/>
      <c r="D6" s="94"/>
      <c r="E6" s="18"/>
      <c r="F6" s="68"/>
      <c r="G6" s="25"/>
      <c r="H6" s="68"/>
    </row>
    <row r="7" spans="1:8" s="6" customFormat="1" ht="24.75" customHeight="1">
      <c r="A7" s="92" t="s">
        <v>1594</v>
      </c>
      <c r="B7" s="66"/>
      <c r="C7" s="95"/>
      <c r="D7" s="94"/>
      <c r="E7" s="18"/>
      <c r="F7" s="68"/>
      <c r="G7" s="25"/>
      <c r="H7" s="68"/>
    </row>
    <row r="8" spans="1:8" s="3" customFormat="1" ht="24.75" customHeight="1">
      <c r="A8" s="92" t="s">
        <v>1595</v>
      </c>
      <c r="B8" s="66"/>
      <c r="C8" s="74"/>
      <c r="D8" s="94"/>
      <c r="E8" s="18"/>
      <c r="F8" s="96"/>
      <c r="G8" s="25"/>
      <c r="H8" s="96"/>
    </row>
    <row r="9" spans="1:8" ht="24.75" customHeight="1">
      <c r="A9" s="92" t="s">
        <v>1596</v>
      </c>
      <c r="B9" s="66"/>
      <c r="C9" s="93"/>
      <c r="D9" s="94"/>
      <c r="E9" s="18"/>
      <c r="F9" s="67"/>
      <c r="G9" s="25"/>
      <c r="H9" s="67"/>
    </row>
    <row r="10" spans="1:8" ht="24.75" customHeight="1">
      <c r="A10" s="92" t="s">
        <v>1597</v>
      </c>
      <c r="B10" s="66"/>
      <c r="C10" s="93"/>
      <c r="D10" s="94"/>
      <c r="E10" s="18"/>
      <c r="F10" s="67"/>
      <c r="G10" s="25"/>
      <c r="H10" s="67"/>
    </row>
    <row r="11" spans="1:8" ht="24.75" customHeight="1">
      <c r="A11" s="92" t="s">
        <v>1598</v>
      </c>
      <c r="B11" s="66"/>
      <c r="C11" s="93"/>
      <c r="D11" s="94"/>
      <c r="E11" s="18"/>
      <c r="F11" s="67"/>
      <c r="G11" s="25"/>
      <c r="H11" s="67"/>
    </row>
    <row r="12" spans="1:8" s="30" customFormat="1" ht="24.75" customHeight="1">
      <c r="A12" s="92" t="s">
        <v>1599</v>
      </c>
      <c r="B12" s="66"/>
      <c r="C12" s="93"/>
      <c r="D12" s="94"/>
      <c r="E12" s="18"/>
      <c r="F12" s="63"/>
      <c r="G12" s="25"/>
      <c r="H12" s="72"/>
    </row>
    <row r="13" spans="1:8" ht="24.75" customHeight="1">
      <c r="A13" s="92" t="s">
        <v>1600</v>
      </c>
      <c r="B13" s="18">
        <f>SUM(B14:B16)</f>
        <v>0</v>
      </c>
      <c r="C13" s="18">
        <f>SUM(C14:C16)</f>
        <v>0</v>
      </c>
      <c r="D13" s="18">
        <f>SUM(D14:D16)</f>
        <v>0</v>
      </c>
      <c r="E13" s="18"/>
      <c r="F13" s="18"/>
      <c r="G13" s="18"/>
      <c r="H13" s="67"/>
    </row>
    <row r="14" spans="1:8" ht="24.75" customHeight="1">
      <c r="A14" s="92" t="s">
        <v>1601</v>
      </c>
      <c r="B14" s="18"/>
      <c r="C14" s="18"/>
      <c r="D14" s="18"/>
      <c r="E14" s="18"/>
      <c r="F14" s="18"/>
      <c r="G14" s="18"/>
      <c r="H14" s="67"/>
    </row>
    <row r="15" spans="1:8" ht="24.75" customHeight="1">
      <c r="A15" s="92" t="s">
        <v>1602</v>
      </c>
      <c r="B15" s="18"/>
      <c r="C15" s="18"/>
      <c r="D15" s="18"/>
      <c r="E15" s="18"/>
      <c r="F15" s="18"/>
      <c r="G15" s="18"/>
      <c r="H15" s="67"/>
    </row>
    <row r="16" spans="1:8" ht="24.75" customHeight="1">
      <c r="A16" s="92" t="s">
        <v>1603</v>
      </c>
      <c r="B16" s="18"/>
      <c r="C16" s="18"/>
      <c r="D16" s="18"/>
      <c r="E16" s="18"/>
      <c r="F16" s="18"/>
      <c r="G16" s="18"/>
      <c r="H16" s="67"/>
    </row>
    <row r="17" spans="1:8" ht="24.75" customHeight="1">
      <c r="A17" s="92" t="s">
        <v>1604</v>
      </c>
      <c r="B17" s="18"/>
      <c r="C17" s="18"/>
      <c r="D17" s="18"/>
      <c r="E17" s="18"/>
      <c r="F17" s="18"/>
      <c r="G17" s="18"/>
      <c r="H17" s="67"/>
    </row>
    <row r="18" spans="1:8" ht="24.75" customHeight="1">
      <c r="A18" s="92" t="s">
        <v>1605</v>
      </c>
      <c r="B18" s="18"/>
      <c r="C18" s="18"/>
      <c r="D18" s="18"/>
      <c r="E18" s="18"/>
      <c r="F18" s="18"/>
      <c r="G18" s="18"/>
      <c r="H18" s="67"/>
    </row>
    <row r="19" spans="1:8" ht="24.75" customHeight="1">
      <c r="A19" s="92" t="s">
        <v>1606</v>
      </c>
      <c r="B19" s="18"/>
      <c r="C19" s="18"/>
      <c r="D19" s="18"/>
      <c r="E19" s="18"/>
      <c r="F19" s="18"/>
      <c r="G19" s="18"/>
      <c r="H19" s="67"/>
    </row>
    <row r="20" spans="1:8" ht="24.75" customHeight="1">
      <c r="A20" s="92" t="s">
        <v>1607</v>
      </c>
      <c r="B20" s="18"/>
      <c r="C20" s="18"/>
      <c r="D20" s="18"/>
      <c r="E20" s="18"/>
      <c r="F20" s="18"/>
      <c r="G20" s="18"/>
      <c r="H20" s="67"/>
    </row>
    <row r="21" spans="1:8" s="85" customFormat="1" ht="24.75" customHeight="1">
      <c r="A21" s="92" t="s">
        <v>1608</v>
      </c>
      <c r="B21" s="18">
        <f aca="true" t="shared" si="0" ref="B21:F21">B22</f>
        <v>100</v>
      </c>
      <c r="C21" s="18">
        <f t="shared" si="0"/>
        <v>100</v>
      </c>
      <c r="D21" s="18">
        <f t="shared" si="0"/>
        <v>100</v>
      </c>
      <c r="E21" s="18">
        <f>D21/C21*100</f>
        <v>100</v>
      </c>
      <c r="F21" s="18">
        <f>F22</f>
        <v>163</v>
      </c>
      <c r="G21" s="18">
        <f aca="true" t="shared" si="1" ref="G21:G23">(D21-F21)/F21*100</f>
        <v>-38.65030674846626</v>
      </c>
      <c r="H21" s="97"/>
    </row>
    <row r="22" spans="1:8" s="32" customFormat="1" ht="24.75" customHeight="1">
      <c r="A22" s="92" t="s">
        <v>1609</v>
      </c>
      <c r="B22" s="18">
        <v>100</v>
      </c>
      <c r="C22" s="18">
        <v>100</v>
      </c>
      <c r="D22" s="18">
        <v>100</v>
      </c>
      <c r="E22" s="18">
        <f>D22/C22*100</f>
        <v>100</v>
      </c>
      <c r="F22" s="18">
        <v>163</v>
      </c>
      <c r="G22" s="18">
        <f t="shared" si="1"/>
        <v>-38.65030674846626</v>
      </c>
      <c r="H22" s="68"/>
    </row>
    <row r="23" spans="1:8" s="30" customFormat="1" ht="24.75" customHeight="1">
      <c r="A23" s="98" t="s">
        <v>1275</v>
      </c>
      <c r="B23" s="25">
        <f>B21+B13+B5+B17</f>
        <v>100</v>
      </c>
      <c r="C23" s="25">
        <f>C21+C13+C5+C17</f>
        <v>100</v>
      </c>
      <c r="D23" s="25">
        <f>D21+D13+D5+D17</f>
        <v>100</v>
      </c>
      <c r="E23" s="25">
        <f>D23/C23*100</f>
        <v>100</v>
      </c>
      <c r="F23" s="25">
        <f>F21+F13+F5+F17</f>
        <v>163</v>
      </c>
      <c r="G23" s="25">
        <f t="shared" si="1"/>
        <v>-38.65030674846626</v>
      </c>
      <c r="H23" s="72"/>
    </row>
    <row r="24" spans="1:8" ht="24.75" customHeight="1">
      <c r="A24" s="41" t="s">
        <v>1453</v>
      </c>
      <c r="B24" s="42">
        <f>B25</f>
        <v>0</v>
      </c>
      <c r="C24" s="42">
        <f>C25</f>
        <v>0</v>
      </c>
      <c r="D24" s="42">
        <f>D25</f>
        <v>1</v>
      </c>
      <c r="E24" s="18"/>
      <c r="F24" s="42"/>
      <c r="G24" s="18"/>
      <c r="H24" s="42"/>
    </row>
    <row r="25" spans="1:8" ht="24.75" customHeight="1">
      <c r="A25" s="43" t="s">
        <v>1610</v>
      </c>
      <c r="B25" s="42"/>
      <c r="C25" s="42"/>
      <c r="D25" s="42">
        <v>1</v>
      </c>
      <c r="E25" s="18"/>
      <c r="F25" s="42"/>
      <c r="G25" s="18"/>
      <c r="H25" s="42"/>
    </row>
    <row r="26" spans="1:8" s="34" customFormat="1" ht="24.75" customHeight="1">
      <c r="A26" s="44" t="s">
        <v>1373</v>
      </c>
      <c r="B26" s="45">
        <f>B23+B24</f>
        <v>100</v>
      </c>
      <c r="C26" s="45">
        <f>C23+C24</f>
        <v>100</v>
      </c>
      <c r="D26" s="45">
        <f>D23+D24</f>
        <v>101</v>
      </c>
      <c r="E26" s="25">
        <f>D26/C26*100</f>
        <v>101</v>
      </c>
      <c r="F26" s="45">
        <f>F24+F23</f>
        <v>163</v>
      </c>
      <c r="G26" s="25">
        <f>(D26-F26)/F26*100</f>
        <v>-38.036809815950924</v>
      </c>
      <c r="H26" s="45"/>
    </row>
  </sheetData>
  <sheetProtection/>
  <mergeCells count="1">
    <mergeCell ref="A2:H2"/>
  </mergeCells>
  <printOptions horizontalCentered="1"/>
  <pageMargins left="0.16" right="0.2" top="0.71" bottom="0.71" header="0.2" footer="0.39"/>
  <pageSetup horizontalDpi="600" verticalDpi="600" orientation="portrait" paperSize="9" scale="8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30"/>
  <sheetViews>
    <sheetView showGridLines="0" showZeros="0" workbookViewId="0" topLeftCell="A1">
      <pane xSplit="1" ySplit="4" topLeftCell="B5" activePane="bottomRight" state="frozen"/>
      <selection pane="bottomRight" activeCell="N13" sqref="N13"/>
    </sheetView>
  </sheetViews>
  <sheetFormatPr defaultColWidth="9.00390625" defaultRowHeight="14.25"/>
  <cols>
    <col min="1" max="1" width="36.875" style="362" customWidth="1"/>
    <col min="2" max="2" width="11.875" style="363" customWidth="1"/>
    <col min="3" max="4" width="10.75390625" style="363" customWidth="1"/>
    <col min="5" max="5" width="9.50390625" style="363" customWidth="1"/>
    <col min="6" max="6" width="11.50390625" style="363" customWidth="1"/>
    <col min="7" max="7" width="9.50390625" style="363" customWidth="1"/>
    <col min="8" max="8" width="9.50390625" style="362" customWidth="1"/>
    <col min="9" max="9" width="9.00390625" style="362" customWidth="1"/>
    <col min="10" max="253" width="9.00390625" style="262" customWidth="1"/>
  </cols>
  <sheetData>
    <row r="1" ht="35.25" customHeight="1">
      <c r="A1" s="364" t="s">
        <v>25</v>
      </c>
    </row>
    <row r="2" spans="1:8" ht="54" customHeight="1">
      <c r="A2" s="423" t="s">
        <v>26</v>
      </c>
      <c r="B2" s="423"/>
      <c r="C2" s="423"/>
      <c r="D2" s="423"/>
      <c r="E2" s="423"/>
      <c r="F2" s="423"/>
      <c r="G2" s="423"/>
      <c r="H2" s="423"/>
    </row>
    <row r="3" spans="1:12" ht="16.5" customHeight="1">
      <c r="A3" s="388"/>
      <c r="B3" s="368"/>
      <c r="C3" s="389"/>
      <c r="D3" s="389"/>
      <c r="E3" s="389"/>
      <c r="F3" s="385"/>
      <c r="G3" s="424" t="s">
        <v>27</v>
      </c>
      <c r="H3" s="425"/>
      <c r="K3" s="436"/>
      <c r="L3" s="436"/>
    </row>
    <row r="4" spans="1:9" s="421" customFormat="1" ht="24.75" customHeight="1">
      <c r="A4" s="392" t="s">
        <v>28</v>
      </c>
      <c r="B4" s="57" t="s">
        <v>29</v>
      </c>
      <c r="C4" s="57" t="s">
        <v>30</v>
      </c>
      <c r="D4" s="60" t="s">
        <v>31</v>
      </c>
      <c r="E4" s="60" t="s">
        <v>32</v>
      </c>
      <c r="F4" s="60" t="s">
        <v>33</v>
      </c>
      <c r="G4" s="60" t="s">
        <v>34</v>
      </c>
      <c r="H4" s="91" t="s">
        <v>35</v>
      </c>
      <c r="I4" s="357"/>
    </row>
    <row r="5" spans="1:253" s="422" customFormat="1" ht="24.75" customHeight="1">
      <c r="A5" s="426" t="s">
        <v>36</v>
      </c>
      <c r="B5" s="194">
        <f aca="true" t="shared" si="0" ref="B5:F5">SUM(B6:B21)</f>
        <v>15670</v>
      </c>
      <c r="C5" s="194">
        <f t="shared" si="0"/>
        <v>15000</v>
      </c>
      <c r="D5" s="194">
        <f t="shared" si="0"/>
        <v>14291</v>
      </c>
      <c r="E5" s="25">
        <f>D5/C5*100</f>
        <v>95.27333333333333</v>
      </c>
      <c r="F5" s="194">
        <f t="shared" si="0"/>
        <v>12627</v>
      </c>
      <c r="G5" s="25">
        <f>(D5-F5)/F5*100</f>
        <v>13.178110398352736</v>
      </c>
      <c r="H5" s="427"/>
      <c r="I5" s="3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  <c r="BC5" s="261"/>
      <c r="BD5" s="261"/>
      <c r="BE5" s="261"/>
      <c r="BF5" s="261"/>
      <c r="BG5" s="261"/>
      <c r="BH5" s="261"/>
      <c r="BI5" s="261"/>
      <c r="BJ5" s="261"/>
      <c r="BK5" s="261"/>
      <c r="BL5" s="261"/>
      <c r="BM5" s="261"/>
      <c r="BN5" s="261"/>
      <c r="BO5" s="261"/>
      <c r="BP5" s="261"/>
      <c r="BQ5" s="261"/>
      <c r="BR5" s="261"/>
      <c r="BS5" s="261"/>
      <c r="BT5" s="261"/>
      <c r="BU5" s="261"/>
      <c r="BV5" s="261"/>
      <c r="BW5" s="261"/>
      <c r="BX5" s="261"/>
      <c r="BY5" s="261"/>
      <c r="BZ5" s="261"/>
      <c r="CA5" s="261"/>
      <c r="CB5" s="261"/>
      <c r="CC5" s="261"/>
      <c r="CD5" s="261"/>
      <c r="CE5" s="261"/>
      <c r="CF5" s="261"/>
      <c r="CG5" s="261"/>
      <c r="CH5" s="261"/>
      <c r="CI5" s="261"/>
      <c r="CJ5" s="261"/>
      <c r="CK5" s="261"/>
      <c r="CL5" s="261"/>
      <c r="CM5" s="261"/>
      <c r="CN5" s="261"/>
      <c r="CO5" s="261"/>
      <c r="CP5" s="261"/>
      <c r="CQ5" s="261"/>
      <c r="CR5" s="261"/>
      <c r="CS5" s="261"/>
      <c r="CT5" s="261"/>
      <c r="CU5" s="261"/>
      <c r="CV5" s="261"/>
      <c r="CW5" s="261"/>
      <c r="CX5" s="261"/>
      <c r="CY5" s="261"/>
      <c r="CZ5" s="261"/>
      <c r="DA5" s="261"/>
      <c r="DB5" s="261"/>
      <c r="DC5" s="261"/>
      <c r="DD5" s="261"/>
      <c r="DE5" s="261"/>
      <c r="DF5" s="261"/>
      <c r="DG5" s="261"/>
      <c r="DH5" s="261"/>
      <c r="DI5" s="261"/>
      <c r="DJ5" s="261"/>
      <c r="DK5" s="261"/>
      <c r="DL5" s="261"/>
      <c r="DM5" s="261"/>
      <c r="DN5" s="261"/>
      <c r="DO5" s="261"/>
      <c r="DP5" s="261"/>
      <c r="DQ5" s="261"/>
      <c r="DR5" s="261"/>
      <c r="DS5" s="261"/>
      <c r="DT5" s="261"/>
      <c r="DU5" s="261"/>
      <c r="DV5" s="261"/>
      <c r="DW5" s="261"/>
      <c r="DX5" s="261"/>
      <c r="DY5" s="261"/>
      <c r="DZ5" s="261"/>
      <c r="EA5" s="261"/>
      <c r="EB5" s="261"/>
      <c r="EC5" s="261"/>
      <c r="ED5" s="261"/>
      <c r="EE5" s="261"/>
      <c r="EF5" s="261"/>
      <c r="EG5" s="261"/>
      <c r="EH5" s="261"/>
      <c r="EI5" s="261"/>
      <c r="EJ5" s="261"/>
      <c r="EK5" s="261"/>
      <c r="EL5" s="261"/>
      <c r="EM5" s="261"/>
      <c r="EN5" s="261"/>
      <c r="EO5" s="261"/>
      <c r="EP5" s="261"/>
      <c r="EQ5" s="261"/>
      <c r="ER5" s="261"/>
      <c r="ES5" s="261"/>
      <c r="ET5" s="261"/>
      <c r="EU5" s="261"/>
      <c r="EV5" s="261"/>
      <c r="EW5" s="261"/>
      <c r="EX5" s="261"/>
      <c r="EY5" s="261"/>
      <c r="EZ5" s="261"/>
      <c r="FA5" s="261"/>
      <c r="FB5" s="261"/>
      <c r="FC5" s="261"/>
      <c r="FD5" s="261"/>
      <c r="FE5" s="261"/>
      <c r="FF5" s="261"/>
      <c r="FG5" s="261"/>
      <c r="FH5" s="261"/>
      <c r="FI5" s="261"/>
      <c r="FJ5" s="261"/>
      <c r="FK5" s="261"/>
      <c r="FL5" s="261"/>
      <c r="FM5" s="261"/>
      <c r="FN5" s="261"/>
      <c r="FO5" s="261"/>
      <c r="FP5" s="261"/>
      <c r="FQ5" s="261"/>
      <c r="FR5" s="261"/>
      <c r="FS5" s="261"/>
      <c r="FT5" s="261"/>
      <c r="FU5" s="261"/>
      <c r="FV5" s="261"/>
      <c r="FW5" s="261"/>
      <c r="FX5" s="261"/>
      <c r="FY5" s="261"/>
      <c r="FZ5" s="261"/>
      <c r="GA5" s="261"/>
      <c r="GB5" s="261"/>
      <c r="GC5" s="261"/>
      <c r="GD5" s="261"/>
      <c r="GE5" s="261"/>
      <c r="GF5" s="261"/>
      <c r="GG5" s="261"/>
      <c r="GH5" s="261"/>
      <c r="GI5" s="261"/>
      <c r="GJ5" s="261"/>
      <c r="GK5" s="261"/>
      <c r="GL5" s="261"/>
      <c r="GM5" s="261"/>
      <c r="GN5" s="261"/>
      <c r="GO5" s="261"/>
      <c r="GP5" s="261"/>
      <c r="GQ5" s="261"/>
      <c r="GR5" s="261"/>
      <c r="GS5" s="261"/>
      <c r="GT5" s="261"/>
      <c r="GU5" s="261"/>
      <c r="GV5" s="261"/>
      <c r="GW5" s="261"/>
      <c r="GX5" s="261"/>
      <c r="GY5" s="261"/>
      <c r="GZ5" s="261"/>
      <c r="HA5" s="261"/>
      <c r="HB5" s="261"/>
      <c r="HC5" s="261"/>
      <c r="HD5" s="261"/>
      <c r="HE5" s="261"/>
      <c r="HF5" s="261"/>
      <c r="HG5" s="261"/>
      <c r="HH5" s="261"/>
      <c r="HI5" s="261"/>
      <c r="HJ5" s="261"/>
      <c r="HK5" s="261"/>
      <c r="HL5" s="261"/>
      <c r="HM5" s="261"/>
      <c r="HN5" s="261"/>
      <c r="HO5" s="261"/>
      <c r="HP5" s="261"/>
      <c r="HQ5" s="261"/>
      <c r="HR5" s="261"/>
      <c r="HS5" s="261"/>
      <c r="HT5" s="261"/>
      <c r="HU5" s="261"/>
      <c r="HV5" s="261"/>
      <c r="HW5" s="261"/>
      <c r="HX5" s="261"/>
      <c r="HY5" s="261"/>
      <c r="HZ5" s="261"/>
      <c r="IA5" s="261"/>
      <c r="IB5" s="261"/>
      <c r="IC5" s="261"/>
      <c r="ID5" s="261"/>
      <c r="IE5" s="261"/>
      <c r="IF5" s="261"/>
      <c r="IG5" s="261"/>
      <c r="IH5" s="261"/>
      <c r="II5" s="261"/>
      <c r="IJ5" s="261"/>
      <c r="IK5" s="261"/>
      <c r="IL5" s="261"/>
      <c r="IM5" s="261"/>
      <c r="IN5" s="261"/>
      <c r="IO5" s="261"/>
      <c r="IP5" s="261"/>
      <c r="IQ5" s="261"/>
      <c r="IR5" s="261"/>
      <c r="IS5" s="261"/>
    </row>
    <row r="6" spans="1:9" s="421" customFormat="1" ht="24.75" customHeight="1">
      <c r="A6" s="322" t="s">
        <v>37</v>
      </c>
      <c r="B6" s="428">
        <v>5830</v>
      </c>
      <c r="C6" s="429">
        <v>5830</v>
      </c>
      <c r="D6" s="214">
        <v>6405</v>
      </c>
      <c r="E6" s="18">
        <f aca="true" t="shared" si="1" ref="E6:E30">D6/C6*100</f>
        <v>109.86277873070327</v>
      </c>
      <c r="F6" s="18">
        <v>4685</v>
      </c>
      <c r="G6" s="18">
        <f aca="true" t="shared" si="2" ref="G6:G30">(D6-F6)/F6*100</f>
        <v>36.71291355389541</v>
      </c>
      <c r="H6" s="430"/>
      <c r="I6" s="357"/>
    </row>
    <row r="7" spans="1:9" s="421" customFormat="1" ht="24.75" customHeight="1">
      <c r="A7" s="322" t="s">
        <v>38</v>
      </c>
      <c r="B7" s="428">
        <v>3220</v>
      </c>
      <c r="C7" s="429">
        <v>2310</v>
      </c>
      <c r="D7" s="175">
        <v>1122</v>
      </c>
      <c r="E7" s="18">
        <f t="shared" si="1"/>
        <v>48.57142857142857</v>
      </c>
      <c r="F7" s="18">
        <v>2615</v>
      </c>
      <c r="G7" s="18">
        <f t="shared" si="2"/>
        <v>-57.09369024856596</v>
      </c>
      <c r="H7" s="430"/>
      <c r="I7" s="357"/>
    </row>
    <row r="8" spans="1:9" s="421" customFormat="1" ht="24.75" customHeight="1">
      <c r="A8" s="322" t="s">
        <v>39</v>
      </c>
      <c r="B8" s="428"/>
      <c r="C8" s="429"/>
      <c r="D8" s="175"/>
      <c r="E8" s="18"/>
      <c r="F8" s="18"/>
      <c r="G8" s="18"/>
      <c r="H8" s="430"/>
      <c r="I8" s="357"/>
    </row>
    <row r="9" spans="1:9" s="421" customFormat="1" ht="24.75" customHeight="1">
      <c r="A9" s="322" t="s">
        <v>40</v>
      </c>
      <c r="B9" s="428">
        <v>315</v>
      </c>
      <c r="C9" s="429">
        <v>500</v>
      </c>
      <c r="D9" s="175">
        <v>331</v>
      </c>
      <c r="E9" s="18">
        <f t="shared" si="1"/>
        <v>66.2</v>
      </c>
      <c r="F9" s="18">
        <v>318</v>
      </c>
      <c r="G9" s="18">
        <f t="shared" si="2"/>
        <v>4.088050314465408</v>
      </c>
      <c r="H9" s="430"/>
      <c r="I9" s="357"/>
    </row>
    <row r="10" spans="1:9" s="421" customFormat="1" ht="24.75" customHeight="1">
      <c r="A10" s="322" t="s">
        <v>41</v>
      </c>
      <c r="B10" s="428">
        <v>810</v>
      </c>
      <c r="C10" s="429">
        <v>850</v>
      </c>
      <c r="D10" s="175">
        <v>746</v>
      </c>
      <c r="E10" s="18">
        <f t="shared" si="1"/>
        <v>87.76470588235294</v>
      </c>
      <c r="F10" s="18">
        <v>712</v>
      </c>
      <c r="G10" s="18">
        <f t="shared" si="2"/>
        <v>4.775280898876404</v>
      </c>
      <c r="H10" s="430"/>
      <c r="I10" s="357"/>
    </row>
    <row r="11" spans="1:9" s="421" customFormat="1" ht="24.75" customHeight="1">
      <c r="A11" s="322" t="s">
        <v>42</v>
      </c>
      <c r="B11" s="428">
        <v>800</v>
      </c>
      <c r="C11" s="429">
        <v>900</v>
      </c>
      <c r="D11" s="175">
        <v>941</v>
      </c>
      <c r="E11" s="18">
        <f t="shared" si="1"/>
        <v>104.55555555555556</v>
      </c>
      <c r="F11" s="18">
        <v>753</v>
      </c>
      <c r="G11" s="18">
        <f t="shared" si="2"/>
        <v>24.9667994687915</v>
      </c>
      <c r="H11" s="430"/>
      <c r="I11" s="357"/>
    </row>
    <row r="12" spans="1:9" s="421" customFormat="1" ht="24.75" customHeight="1">
      <c r="A12" s="322" t="s">
        <v>43</v>
      </c>
      <c r="B12" s="428">
        <v>320</v>
      </c>
      <c r="C12" s="429">
        <v>370</v>
      </c>
      <c r="D12" s="175">
        <v>559</v>
      </c>
      <c r="E12" s="18">
        <f t="shared" si="1"/>
        <v>151.08108108108107</v>
      </c>
      <c r="F12" s="18">
        <v>348</v>
      </c>
      <c r="G12" s="18">
        <f t="shared" si="2"/>
        <v>60.63218390804598</v>
      </c>
      <c r="H12" s="430"/>
      <c r="I12" s="357"/>
    </row>
    <row r="13" spans="1:9" s="421" customFormat="1" ht="24.75" customHeight="1">
      <c r="A13" s="322" t="s">
        <v>44</v>
      </c>
      <c r="B13" s="428">
        <v>300</v>
      </c>
      <c r="C13" s="429">
        <v>200</v>
      </c>
      <c r="D13" s="175">
        <v>215</v>
      </c>
      <c r="E13" s="18">
        <f t="shared" si="1"/>
        <v>107.5</v>
      </c>
      <c r="F13" s="18">
        <v>280</v>
      </c>
      <c r="G13" s="18">
        <f t="shared" si="2"/>
        <v>-23.214285714285715</v>
      </c>
      <c r="H13" s="430"/>
      <c r="I13" s="357"/>
    </row>
    <row r="14" spans="1:9" s="421" customFormat="1" ht="24.75" customHeight="1">
      <c r="A14" s="322" t="s">
        <v>45</v>
      </c>
      <c r="B14" s="428">
        <v>215</v>
      </c>
      <c r="C14" s="429">
        <v>500</v>
      </c>
      <c r="D14" s="175">
        <v>672</v>
      </c>
      <c r="E14" s="18">
        <f t="shared" si="1"/>
        <v>134.4</v>
      </c>
      <c r="F14" s="18">
        <v>267</v>
      </c>
      <c r="G14" s="18">
        <f t="shared" si="2"/>
        <v>151.68539325842696</v>
      </c>
      <c r="H14" s="430"/>
      <c r="I14" s="357"/>
    </row>
    <row r="15" spans="1:9" s="421" customFormat="1" ht="24.75" customHeight="1">
      <c r="A15" s="322" t="s">
        <v>46</v>
      </c>
      <c r="B15" s="428">
        <v>700</v>
      </c>
      <c r="C15" s="429">
        <v>700</v>
      </c>
      <c r="D15" s="175">
        <v>762</v>
      </c>
      <c r="E15" s="18">
        <f t="shared" si="1"/>
        <v>108.85714285714285</v>
      </c>
      <c r="F15" s="18">
        <v>665</v>
      </c>
      <c r="G15" s="18">
        <f t="shared" si="2"/>
        <v>14.586466165413533</v>
      </c>
      <c r="H15" s="431"/>
      <c r="I15" s="357"/>
    </row>
    <row r="16" spans="1:9" s="421" customFormat="1" ht="24.75" customHeight="1">
      <c r="A16" s="322" t="s">
        <v>47</v>
      </c>
      <c r="B16" s="428">
        <v>300</v>
      </c>
      <c r="C16" s="429">
        <v>300</v>
      </c>
      <c r="D16" s="175">
        <v>372</v>
      </c>
      <c r="E16" s="18">
        <f t="shared" si="1"/>
        <v>124</v>
      </c>
      <c r="F16" s="18">
        <v>322</v>
      </c>
      <c r="G16" s="18">
        <f t="shared" si="2"/>
        <v>15.527950310559005</v>
      </c>
      <c r="H16" s="430"/>
      <c r="I16" s="357"/>
    </row>
    <row r="17" spans="1:9" s="421" customFormat="1" ht="24.75" customHeight="1">
      <c r="A17" s="322" t="s">
        <v>48</v>
      </c>
      <c r="B17" s="428">
        <v>1800</v>
      </c>
      <c r="C17" s="429">
        <v>1500</v>
      </c>
      <c r="D17" s="175">
        <v>1124</v>
      </c>
      <c r="E17" s="18">
        <f t="shared" si="1"/>
        <v>74.93333333333332</v>
      </c>
      <c r="F17" s="18">
        <v>699</v>
      </c>
      <c r="G17" s="18">
        <f t="shared" si="2"/>
        <v>60.80114449213162</v>
      </c>
      <c r="H17" s="430"/>
      <c r="I17" s="357"/>
    </row>
    <row r="18" spans="1:9" s="421" customFormat="1" ht="24.75" customHeight="1">
      <c r="A18" s="322" t="s">
        <v>49</v>
      </c>
      <c r="B18" s="428">
        <v>1000</v>
      </c>
      <c r="C18" s="429">
        <v>1000</v>
      </c>
      <c r="D18" s="175">
        <v>1006</v>
      </c>
      <c r="E18" s="18">
        <f t="shared" si="1"/>
        <v>100.6</v>
      </c>
      <c r="F18" s="18">
        <v>917</v>
      </c>
      <c r="G18" s="18">
        <f t="shared" si="2"/>
        <v>9.70556161395856</v>
      </c>
      <c r="H18" s="430"/>
      <c r="I18" s="357"/>
    </row>
    <row r="19" spans="1:9" s="421" customFormat="1" ht="24.75" customHeight="1">
      <c r="A19" s="322" t="s">
        <v>50</v>
      </c>
      <c r="B19" s="428"/>
      <c r="C19" s="429"/>
      <c r="D19" s="175"/>
      <c r="E19" s="18"/>
      <c r="F19" s="18"/>
      <c r="G19" s="18"/>
      <c r="H19" s="430"/>
      <c r="I19" s="357"/>
    </row>
    <row r="20" spans="1:9" s="421" customFormat="1" ht="24.75" customHeight="1">
      <c r="A20" s="322" t="s">
        <v>51</v>
      </c>
      <c r="B20" s="428">
        <v>60</v>
      </c>
      <c r="C20" s="429">
        <v>40</v>
      </c>
      <c r="D20" s="175">
        <v>36</v>
      </c>
      <c r="E20" s="18">
        <f t="shared" si="1"/>
        <v>90</v>
      </c>
      <c r="F20" s="18">
        <v>46</v>
      </c>
      <c r="G20" s="18">
        <f t="shared" si="2"/>
        <v>-21.73913043478261</v>
      </c>
      <c r="H20" s="430"/>
      <c r="I20" s="357"/>
    </row>
    <row r="21" spans="1:9" s="421" customFormat="1" ht="24.75" customHeight="1">
      <c r="A21" s="322" t="s">
        <v>52</v>
      </c>
      <c r="B21" s="428"/>
      <c r="C21" s="432"/>
      <c r="D21" s="404"/>
      <c r="E21" s="18"/>
      <c r="F21" s="18"/>
      <c r="G21" s="18"/>
      <c r="H21" s="430"/>
      <c r="I21" s="357"/>
    </row>
    <row r="22" spans="1:253" s="422" customFormat="1" ht="24.75" customHeight="1">
      <c r="A22" s="426" t="s">
        <v>53</v>
      </c>
      <c r="B22" s="194">
        <f>SUM(B23:B29)</f>
        <v>21179</v>
      </c>
      <c r="C22" s="433">
        <f aca="true" t="shared" si="3" ref="B22:F22">SUM(C23:C29)</f>
        <v>21849</v>
      </c>
      <c r="D22" s="194">
        <f t="shared" si="3"/>
        <v>23093</v>
      </c>
      <c r="E22" s="25">
        <f t="shared" si="1"/>
        <v>105.69362442217034</v>
      </c>
      <c r="F22" s="194">
        <f t="shared" si="3"/>
        <v>20872</v>
      </c>
      <c r="G22" s="25">
        <f t="shared" si="2"/>
        <v>10.64105021080874</v>
      </c>
      <c r="H22" s="427"/>
      <c r="I22" s="3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AR22" s="261"/>
      <c r="AS22" s="261"/>
      <c r="AT22" s="261"/>
      <c r="AU22" s="261"/>
      <c r="AV22" s="261"/>
      <c r="AW22" s="261"/>
      <c r="AX22" s="261"/>
      <c r="AY22" s="261"/>
      <c r="AZ22" s="261"/>
      <c r="BA22" s="261"/>
      <c r="BB22" s="261"/>
      <c r="BC22" s="261"/>
      <c r="BD22" s="261"/>
      <c r="BE22" s="261"/>
      <c r="BF22" s="261"/>
      <c r="BG22" s="261"/>
      <c r="BH22" s="261"/>
      <c r="BI22" s="261"/>
      <c r="BJ22" s="261"/>
      <c r="BK22" s="261"/>
      <c r="BL22" s="261"/>
      <c r="BM22" s="261"/>
      <c r="BN22" s="261"/>
      <c r="BO22" s="261"/>
      <c r="BP22" s="261"/>
      <c r="BQ22" s="261"/>
      <c r="BR22" s="261"/>
      <c r="BS22" s="261"/>
      <c r="BT22" s="261"/>
      <c r="BU22" s="261"/>
      <c r="BV22" s="261"/>
      <c r="BW22" s="261"/>
      <c r="BX22" s="261"/>
      <c r="BY22" s="261"/>
      <c r="BZ22" s="261"/>
      <c r="CA22" s="261"/>
      <c r="CB22" s="261"/>
      <c r="CC22" s="261"/>
      <c r="CD22" s="261"/>
      <c r="CE22" s="261"/>
      <c r="CF22" s="261"/>
      <c r="CG22" s="261"/>
      <c r="CH22" s="261"/>
      <c r="CI22" s="261"/>
      <c r="CJ22" s="261"/>
      <c r="CK22" s="261"/>
      <c r="CL22" s="261"/>
      <c r="CM22" s="261"/>
      <c r="CN22" s="261"/>
      <c r="CO22" s="261"/>
      <c r="CP22" s="261"/>
      <c r="CQ22" s="261"/>
      <c r="CR22" s="261"/>
      <c r="CS22" s="261"/>
      <c r="CT22" s="261"/>
      <c r="CU22" s="261"/>
      <c r="CV22" s="261"/>
      <c r="CW22" s="261"/>
      <c r="CX22" s="261"/>
      <c r="CY22" s="261"/>
      <c r="CZ22" s="261"/>
      <c r="DA22" s="261"/>
      <c r="DB22" s="261"/>
      <c r="DC22" s="261"/>
      <c r="DD22" s="261"/>
      <c r="DE22" s="261"/>
      <c r="DF22" s="261"/>
      <c r="DG22" s="261"/>
      <c r="DH22" s="261"/>
      <c r="DI22" s="261"/>
      <c r="DJ22" s="261"/>
      <c r="DK22" s="261"/>
      <c r="DL22" s="261"/>
      <c r="DM22" s="261"/>
      <c r="DN22" s="261"/>
      <c r="DO22" s="261"/>
      <c r="DP22" s="261"/>
      <c r="DQ22" s="261"/>
      <c r="DR22" s="261"/>
      <c r="DS22" s="261"/>
      <c r="DT22" s="261"/>
      <c r="DU22" s="261"/>
      <c r="DV22" s="261"/>
      <c r="DW22" s="261"/>
      <c r="DX22" s="261"/>
      <c r="DY22" s="261"/>
      <c r="DZ22" s="261"/>
      <c r="EA22" s="261"/>
      <c r="EB22" s="261"/>
      <c r="EC22" s="261"/>
      <c r="ED22" s="261"/>
      <c r="EE22" s="261"/>
      <c r="EF22" s="261"/>
      <c r="EG22" s="261"/>
      <c r="EH22" s="261"/>
      <c r="EI22" s="261"/>
      <c r="EJ22" s="261"/>
      <c r="EK22" s="261"/>
      <c r="EL22" s="261"/>
      <c r="EM22" s="261"/>
      <c r="EN22" s="261"/>
      <c r="EO22" s="261"/>
      <c r="EP22" s="261"/>
      <c r="EQ22" s="261"/>
      <c r="ER22" s="261"/>
      <c r="ES22" s="261"/>
      <c r="ET22" s="261"/>
      <c r="EU22" s="261"/>
      <c r="EV22" s="261"/>
      <c r="EW22" s="261"/>
      <c r="EX22" s="261"/>
      <c r="EY22" s="261"/>
      <c r="EZ22" s="261"/>
      <c r="FA22" s="261"/>
      <c r="FB22" s="261"/>
      <c r="FC22" s="261"/>
      <c r="FD22" s="261"/>
      <c r="FE22" s="261"/>
      <c r="FF22" s="261"/>
      <c r="FG22" s="261"/>
      <c r="FH22" s="261"/>
      <c r="FI22" s="261"/>
      <c r="FJ22" s="261"/>
      <c r="FK22" s="261"/>
      <c r="FL22" s="261"/>
      <c r="FM22" s="261"/>
      <c r="FN22" s="261"/>
      <c r="FO22" s="261"/>
      <c r="FP22" s="261"/>
      <c r="FQ22" s="261"/>
      <c r="FR22" s="261"/>
      <c r="FS22" s="261"/>
      <c r="FT22" s="261"/>
      <c r="FU22" s="261"/>
      <c r="FV22" s="261"/>
      <c r="FW22" s="261"/>
      <c r="FX22" s="261"/>
      <c r="FY22" s="261"/>
      <c r="FZ22" s="261"/>
      <c r="GA22" s="261"/>
      <c r="GB22" s="261"/>
      <c r="GC22" s="261"/>
      <c r="GD22" s="261"/>
      <c r="GE22" s="261"/>
      <c r="GF22" s="261"/>
      <c r="GG22" s="261"/>
      <c r="GH22" s="261"/>
      <c r="GI22" s="261"/>
      <c r="GJ22" s="261"/>
      <c r="GK22" s="261"/>
      <c r="GL22" s="261"/>
      <c r="GM22" s="261"/>
      <c r="GN22" s="261"/>
      <c r="GO22" s="261"/>
      <c r="GP22" s="261"/>
      <c r="GQ22" s="261"/>
      <c r="GR22" s="261"/>
      <c r="GS22" s="261"/>
      <c r="GT22" s="261"/>
      <c r="GU22" s="261"/>
      <c r="GV22" s="261"/>
      <c r="GW22" s="261"/>
      <c r="GX22" s="261"/>
      <c r="GY22" s="261"/>
      <c r="GZ22" s="261"/>
      <c r="HA22" s="261"/>
      <c r="HB22" s="261"/>
      <c r="HC22" s="261"/>
      <c r="HD22" s="261"/>
      <c r="HE22" s="261"/>
      <c r="HF22" s="261"/>
      <c r="HG22" s="261"/>
      <c r="HH22" s="261"/>
      <c r="HI22" s="261"/>
      <c r="HJ22" s="261"/>
      <c r="HK22" s="261"/>
      <c r="HL22" s="261"/>
      <c r="HM22" s="261"/>
      <c r="HN22" s="261"/>
      <c r="HO22" s="261"/>
      <c r="HP22" s="261"/>
      <c r="HQ22" s="261"/>
      <c r="HR22" s="261"/>
      <c r="HS22" s="261"/>
      <c r="HT22" s="261"/>
      <c r="HU22" s="261"/>
      <c r="HV22" s="261"/>
      <c r="HW22" s="261"/>
      <c r="HX22" s="261"/>
      <c r="HY22" s="261"/>
      <c r="HZ22" s="261"/>
      <c r="IA22" s="261"/>
      <c r="IB22" s="261"/>
      <c r="IC22" s="261"/>
      <c r="ID22" s="261"/>
      <c r="IE22" s="261"/>
      <c r="IF22" s="261"/>
      <c r="IG22" s="261"/>
      <c r="IH22" s="261"/>
      <c r="II22" s="261"/>
      <c r="IJ22" s="261"/>
      <c r="IK22" s="261"/>
      <c r="IL22" s="261"/>
      <c r="IM22" s="261"/>
      <c r="IN22" s="261"/>
      <c r="IO22" s="261"/>
      <c r="IP22" s="261"/>
      <c r="IQ22" s="261"/>
      <c r="IR22" s="261"/>
      <c r="IS22" s="261"/>
    </row>
    <row r="23" spans="1:9" s="421" customFormat="1" ht="24.75" customHeight="1">
      <c r="A23" s="322" t="s">
        <v>54</v>
      </c>
      <c r="B23" s="428">
        <v>2100</v>
      </c>
      <c r="C23" s="428">
        <v>1500</v>
      </c>
      <c r="D23" s="404">
        <v>1463</v>
      </c>
      <c r="E23" s="18">
        <f t="shared" si="1"/>
        <v>97.53333333333333</v>
      </c>
      <c r="F23" s="175">
        <v>1498</v>
      </c>
      <c r="G23" s="18">
        <f t="shared" si="2"/>
        <v>-2.336448598130841</v>
      </c>
      <c r="H23" s="431"/>
      <c r="I23" s="357"/>
    </row>
    <row r="24" spans="1:9" s="421" customFormat="1" ht="24.75" customHeight="1">
      <c r="A24" s="322" t="s">
        <v>55</v>
      </c>
      <c r="B24" s="428">
        <v>240</v>
      </c>
      <c r="C24" s="428">
        <v>350</v>
      </c>
      <c r="D24" s="404">
        <v>616</v>
      </c>
      <c r="E24" s="18">
        <f t="shared" si="1"/>
        <v>176</v>
      </c>
      <c r="F24" s="18">
        <v>590</v>
      </c>
      <c r="G24" s="18">
        <f t="shared" si="2"/>
        <v>4.406779661016949</v>
      </c>
      <c r="H24" s="431"/>
      <c r="I24" s="357"/>
    </row>
    <row r="25" spans="1:9" s="421" customFormat="1" ht="24.75" customHeight="1">
      <c r="A25" s="322" t="s">
        <v>56</v>
      </c>
      <c r="B25" s="428">
        <v>1400</v>
      </c>
      <c r="C25" s="428">
        <v>2200</v>
      </c>
      <c r="D25" s="434">
        <v>2161</v>
      </c>
      <c r="E25" s="18">
        <f t="shared" si="1"/>
        <v>98.22727272727273</v>
      </c>
      <c r="F25" s="18">
        <v>1989</v>
      </c>
      <c r="G25" s="18">
        <f t="shared" si="2"/>
        <v>8.647561588738059</v>
      </c>
      <c r="H25" s="431"/>
      <c r="I25" s="357"/>
    </row>
    <row r="26" spans="1:9" s="421" customFormat="1" ht="24.75" customHeight="1">
      <c r="A26" s="322" t="s">
        <v>57</v>
      </c>
      <c r="B26" s="428"/>
      <c r="C26" s="428"/>
      <c r="D26" s="434"/>
      <c r="E26" s="18"/>
      <c r="F26" s="18"/>
      <c r="G26" s="18"/>
      <c r="H26" s="430"/>
      <c r="I26" s="357"/>
    </row>
    <row r="27" spans="1:9" s="421" customFormat="1" ht="24.75" customHeight="1">
      <c r="A27" s="435" t="s">
        <v>58</v>
      </c>
      <c r="B27" s="428">
        <v>17439</v>
      </c>
      <c r="C27" s="428">
        <v>16582</v>
      </c>
      <c r="D27" s="434">
        <v>17383</v>
      </c>
      <c r="E27" s="18">
        <f t="shared" si="1"/>
        <v>104.83053913882523</v>
      </c>
      <c r="F27" s="18">
        <v>15123</v>
      </c>
      <c r="G27" s="18">
        <f t="shared" si="2"/>
        <v>14.944124842954439</v>
      </c>
      <c r="H27" s="430"/>
      <c r="I27" s="357"/>
    </row>
    <row r="28" spans="1:9" s="421" customFormat="1" ht="24.75" customHeight="1">
      <c r="A28" s="322" t="s">
        <v>59</v>
      </c>
      <c r="B28" s="428"/>
      <c r="C28" s="428">
        <v>1025</v>
      </c>
      <c r="D28" s="434">
        <v>1025</v>
      </c>
      <c r="E28" s="18">
        <f t="shared" si="1"/>
        <v>100</v>
      </c>
      <c r="F28" s="18">
        <v>1071</v>
      </c>
      <c r="G28" s="18">
        <f t="shared" si="2"/>
        <v>-4.295051353874883</v>
      </c>
      <c r="H28" s="430"/>
      <c r="I28" s="357"/>
    </row>
    <row r="29" spans="1:9" s="421" customFormat="1" ht="24.75" customHeight="1">
      <c r="A29" s="322" t="s">
        <v>60</v>
      </c>
      <c r="B29" s="428"/>
      <c r="C29" s="428">
        <v>192</v>
      </c>
      <c r="D29" s="434">
        <v>445</v>
      </c>
      <c r="E29" s="18">
        <f t="shared" si="1"/>
        <v>231.77083333333334</v>
      </c>
      <c r="F29" s="18">
        <v>601</v>
      </c>
      <c r="G29" s="18">
        <f t="shared" si="2"/>
        <v>-25.9567387687188</v>
      </c>
      <c r="H29" s="430"/>
      <c r="I29" s="357"/>
    </row>
    <row r="30" spans="1:253" s="422" customFormat="1" ht="24.75" customHeight="1">
      <c r="A30" s="319" t="s">
        <v>61</v>
      </c>
      <c r="B30" s="194">
        <f aca="true" t="shared" si="4" ref="B30:F30">SUM(B5,B22)</f>
        <v>36849</v>
      </c>
      <c r="C30" s="194">
        <f t="shared" si="4"/>
        <v>36849</v>
      </c>
      <c r="D30" s="194">
        <f t="shared" si="4"/>
        <v>37384</v>
      </c>
      <c r="E30" s="25">
        <f t="shared" si="1"/>
        <v>101.45187114982768</v>
      </c>
      <c r="F30" s="194">
        <f t="shared" si="4"/>
        <v>33499</v>
      </c>
      <c r="G30" s="25">
        <f t="shared" si="2"/>
        <v>11.597361115257172</v>
      </c>
      <c r="H30" s="427"/>
      <c r="I30" s="3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  <c r="AQ30" s="261"/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  <c r="BB30" s="261"/>
      <c r="BC30" s="261"/>
      <c r="BD30" s="261"/>
      <c r="BE30" s="261"/>
      <c r="BF30" s="261"/>
      <c r="BG30" s="261"/>
      <c r="BH30" s="261"/>
      <c r="BI30" s="261"/>
      <c r="BJ30" s="261"/>
      <c r="BK30" s="261"/>
      <c r="BL30" s="261"/>
      <c r="BM30" s="261"/>
      <c r="BN30" s="261"/>
      <c r="BO30" s="261"/>
      <c r="BP30" s="261"/>
      <c r="BQ30" s="261"/>
      <c r="BR30" s="261"/>
      <c r="BS30" s="261"/>
      <c r="BT30" s="261"/>
      <c r="BU30" s="261"/>
      <c r="BV30" s="261"/>
      <c r="BW30" s="261"/>
      <c r="BX30" s="261"/>
      <c r="BY30" s="261"/>
      <c r="BZ30" s="261"/>
      <c r="CA30" s="261"/>
      <c r="CB30" s="261"/>
      <c r="CC30" s="261"/>
      <c r="CD30" s="261"/>
      <c r="CE30" s="261"/>
      <c r="CF30" s="261"/>
      <c r="CG30" s="261"/>
      <c r="CH30" s="261"/>
      <c r="CI30" s="261"/>
      <c r="CJ30" s="261"/>
      <c r="CK30" s="261"/>
      <c r="CL30" s="261"/>
      <c r="CM30" s="261"/>
      <c r="CN30" s="261"/>
      <c r="CO30" s="261"/>
      <c r="CP30" s="261"/>
      <c r="CQ30" s="261"/>
      <c r="CR30" s="261"/>
      <c r="CS30" s="261"/>
      <c r="CT30" s="261"/>
      <c r="CU30" s="261"/>
      <c r="CV30" s="261"/>
      <c r="CW30" s="261"/>
      <c r="CX30" s="261"/>
      <c r="CY30" s="261"/>
      <c r="CZ30" s="261"/>
      <c r="DA30" s="261"/>
      <c r="DB30" s="261"/>
      <c r="DC30" s="261"/>
      <c r="DD30" s="261"/>
      <c r="DE30" s="261"/>
      <c r="DF30" s="261"/>
      <c r="DG30" s="261"/>
      <c r="DH30" s="261"/>
      <c r="DI30" s="261"/>
      <c r="DJ30" s="261"/>
      <c r="DK30" s="261"/>
      <c r="DL30" s="261"/>
      <c r="DM30" s="261"/>
      <c r="DN30" s="261"/>
      <c r="DO30" s="261"/>
      <c r="DP30" s="261"/>
      <c r="DQ30" s="261"/>
      <c r="DR30" s="261"/>
      <c r="DS30" s="261"/>
      <c r="DT30" s="261"/>
      <c r="DU30" s="261"/>
      <c r="DV30" s="261"/>
      <c r="DW30" s="261"/>
      <c r="DX30" s="261"/>
      <c r="DY30" s="261"/>
      <c r="DZ30" s="261"/>
      <c r="EA30" s="261"/>
      <c r="EB30" s="261"/>
      <c r="EC30" s="261"/>
      <c r="ED30" s="261"/>
      <c r="EE30" s="261"/>
      <c r="EF30" s="261"/>
      <c r="EG30" s="261"/>
      <c r="EH30" s="261"/>
      <c r="EI30" s="261"/>
      <c r="EJ30" s="261"/>
      <c r="EK30" s="261"/>
      <c r="EL30" s="261"/>
      <c r="EM30" s="261"/>
      <c r="EN30" s="261"/>
      <c r="EO30" s="261"/>
      <c r="EP30" s="261"/>
      <c r="EQ30" s="261"/>
      <c r="ER30" s="261"/>
      <c r="ES30" s="261"/>
      <c r="ET30" s="261"/>
      <c r="EU30" s="261"/>
      <c r="EV30" s="261"/>
      <c r="EW30" s="261"/>
      <c r="EX30" s="261"/>
      <c r="EY30" s="261"/>
      <c r="EZ30" s="261"/>
      <c r="FA30" s="261"/>
      <c r="FB30" s="261"/>
      <c r="FC30" s="261"/>
      <c r="FD30" s="261"/>
      <c r="FE30" s="261"/>
      <c r="FF30" s="261"/>
      <c r="FG30" s="261"/>
      <c r="FH30" s="261"/>
      <c r="FI30" s="261"/>
      <c r="FJ30" s="261"/>
      <c r="FK30" s="261"/>
      <c r="FL30" s="261"/>
      <c r="FM30" s="261"/>
      <c r="FN30" s="261"/>
      <c r="FO30" s="261"/>
      <c r="FP30" s="261"/>
      <c r="FQ30" s="261"/>
      <c r="FR30" s="261"/>
      <c r="FS30" s="261"/>
      <c r="FT30" s="261"/>
      <c r="FU30" s="261"/>
      <c r="FV30" s="261"/>
      <c r="FW30" s="261"/>
      <c r="FX30" s="261"/>
      <c r="FY30" s="261"/>
      <c r="FZ30" s="261"/>
      <c r="GA30" s="261"/>
      <c r="GB30" s="261"/>
      <c r="GC30" s="261"/>
      <c r="GD30" s="261"/>
      <c r="GE30" s="261"/>
      <c r="GF30" s="261"/>
      <c r="GG30" s="261"/>
      <c r="GH30" s="261"/>
      <c r="GI30" s="261"/>
      <c r="GJ30" s="261"/>
      <c r="GK30" s="261"/>
      <c r="GL30" s="261"/>
      <c r="GM30" s="261"/>
      <c r="GN30" s="261"/>
      <c r="GO30" s="261"/>
      <c r="GP30" s="261"/>
      <c r="GQ30" s="261"/>
      <c r="GR30" s="261"/>
      <c r="GS30" s="261"/>
      <c r="GT30" s="261"/>
      <c r="GU30" s="261"/>
      <c r="GV30" s="261"/>
      <c r="GW30" s="261"/>
      <c r="GX30" s="261"/>
      <c r="GY30" s="261"/>
      <c r="GZ30" s="261"/>
      <c r="HA30" s="261"/>
      <c r="HB30" s="261"/>
      <c r="HC30" s="261"/>
      <c r="HD30" s="261"/>
      <c r="HE30" s="261"/>
      <c r="HF30" s="261"/>
      <c r="HG30" s="261"/>
      <c r="HH30" s="261"/>
      <c r="HI30" s="261"/>
      <c r="HJ30" s="261"/>
      <c r="HK30" s="261"/>
      <c r="HL30" s="261"/>
      <c r="HM30" s="261"/>
      <c r="HN30" s="261"/>
      <c r="HO30" s="261"/>
      <c r="HP30" s="261"/>
      <c r="HQ30" s="261"/>
      <c r="HR30" s="261"/>
      <c r="HS30" s="261"/>
      <c r="HT30" s="261"/>
      <c r="HU30" s="261"/>
      <c r="HV30" s="261"/>
      <c r="HW30" s="261"/>
      <c r="HX30" s="261"/>
      <c r="HY30" s="261"/>
      <c r="HZ30" s="261"/>
      <c r="IA30" s="261"/>
      <c r="IB30" s="261"/>
      <c r="IC30" s="261"/>
      <c r="ID30" s="261"/>
      <c r="IE30" s="261"/>
      <c r="IF30" s="261"/>
      <c r="IG30" s="261"/>
      <c r="IH30" s="261"/>
      <c r="II30" s="261"/>
      <c r="IJ30" s="261"/>
      <c r="IK30" s="261"/>
      <c r="IL30" s="261"/>
      <c r="IM30" s="261"/>
      <c r="IN30" s="261"/>
      <c r="IO30" s="261"/>
      <c r="IP30" s="261"/>
      <c r="IQ30" s="261"/>
      <c r="IR30" s="261"/>
      <c r="IS30" s="261"/>
    </row>
  </sheetData>
  <sheetProtection formatCells="0" formatColumns="0" formatRows="0" insertColumns="0" insertRows="0" insertHyperlinks="0" deleteColumns="0" deleteRows="0" sort="0" autoFilter="0" pivotTables="0"/>
  <mergeCells count="2">
    <mergeCell ref="A2:H2"/>
    <mergeCell ref="G3:H3"/>
  </mergeCells>
  <printOptions horizontalCentered="1"/>
  <pageMargins left="0.39" right="0.39" top="0.71" bottom="0.71" header="0.2" footer="0.39"/>
  <pageSetup horizontalDpi="600" verticalDpi="600" orientation="portrait" paperSize="9" scale="7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S37"/>
  <sheetViews>
    <sheetView showZeros="0" workbookViewId="0" topLeftCell="A1">
      <selection activeCell="A1" sqref="A1"/>
    </sheetView>
  </sheetViews>
  <sheetFormatPr defaultColWidth="9.00390625" defaultRowHeight="14.25"/>
  <cols>
    <col min="1" max="1" width="39.50390625" style="47" customWidth="1"/>
    <col min="2" max="4" width="9.375" style="48" bestFit="1" customWidth="1"/>
    <col min="5" max="5" width="8.25390625" style="48" customWidth="1"/>
    <col min="6" max="6" width="9.00390625" style="47" customWidth="1"/>
    <col min="7" max="7" width="9.375" style="47" bestFit="1" customWidth="1"/>
    <col min="8" max="8" width="15.00390625" style="7" customWidth="1"/>
    <col min="9" max="253" width="9.00390625" style="7" customWidth="1"/>
  </cols>
  <sheetData>
    <row r="1" ht="24.75" customHeight="1">
      <c r="A1" s="49" t="s">
        <v>1611</v>
      </c>
    </row>
    <row r="2" spans="1:8" ht="24.75" customHeight="1">
      <c r="A2" s="50" t="s">
        <v>1612</v>
      </c>
      <c r="B2" s="50"/>
      <c r="C2" s="50"/>
      <c r="D2" s="50"/>
      <c r="E2" s="50"/>
      <c r="F2" s="50"/>
      <c r="G2" s="50"/>
      <c r="H2" s="50"/>
    </row>
    <row r="3" spans="1:8" ht="24.75" customHeight="1">
      <c r="A3" s="51"/>
      <c r="B3" s="52"/>
      <c r="C3" s="52"/>
      <c r="D3" s="52"/>
      <c r="E3" s="53"/>
      <c r="H3" s="54" t="s">
        <v>27</v>
      </c>
    </row>
    <row r="4" spans="1:253" ht="24.75" customHeight="1">
      <c r="A4" s="55" t="s">
        <v>1591</v>
      </c>
      <c r="B4" s="56" t="s">
        <v>1251</v>
      </c>
      <c r="C4" s="57" t="s">
        <v>30</v>
      </c>
      <c r="D4" s="56" t="s">
        <v>1428</v>
      </c>
      <c r="E4" s="58" t="s">
        <v>32</v>
      </c>
      <c r="F4" s="59" t="s">
        <v>33</v>
      </c>
      <c r="G4" s="60" t="s">
        <v>34</v>
      </c>
      <c r="H4" s="61" t="s">
        <v>35</v>
      </c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</row>
    <row r="5" spans="1:253" s="46" customFormat="1" ht="24.75" customHeight="1">
      <c r="A5" s="62" t="s">
        <v>1613</v>
      </c>
      <c r="B5" s="63">
        <f>SUM(B6:B10)</f>
        <v>0</v>
      </c>
      <c r="C5" s="63">
        <f>SUM(C6:C10)</f>
        <v>0</v>
      </c>
      <c r="D5" s="18">
        <f>SUM(D6:D10)</f>
        <v>1</v>
      </c>
      <c r="E5" s="18"/>
      <c r="F5" s="64"/>
      <c r="G5" s="18"/>
      <c r="H5" s="65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</row>
    <row r="6" spans="1:253" s="46" customFormat="1" ht="24.75" customHeight="1">
      <c r="A6" s="62" t="s">
        <v>1614</v>
      </c>
      <c r="B6" s="66"/>
      <c r="C6" s="67"/>
      <c r="D6" s="63"/>
      <c r="E6" s="18"/>
      <c r="F6" s="68"/>
      <c r="G6" s="18"/>
      <c r="H6" s="69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</row>
    <row r="7" spans="1:253" s="46" customFormat="1" ht="24.75" customHeight="1">
      <c r="A7" s="62" t="s">
        <v>1615</v>
      </c>
      <c r="B7" s="66"/>
      <c r="C7" s="67"/>
      <c r="D7" s="63"/>
      <c r="E7" s="18"/>
      <c r="F7" s="68"/>
      <c r="G7" s="18"/>
      <c r="H7" s="65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</row>
    <row r="8" spans="1:253" s="46" customFormat="1" ht="24.75" customHeight="1">
      <c r="A8" s="62" t="s">
        <v>1616</v>
      </c>
      <c r="B8" s="66"/>
      <c r="C8" s="67"/>
      <c r="D8" s="18">
        <v>1</v>
      </c>
      <c r="E8" s="18"/>
      <c r="F8" s="68"/>
      <c r="G8" s="18"/>
      <c r="H8" s="65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</row>
    <row r="9" spans="1:253" s="6" customFormat="1" ht="24.75" customHeight="1">
      <c r="A9" s="62" t="s">
        <v>1617</v>
      </c>
      <c r="B9" s="66"/>
      <c r="C9" s="67"/>
      <c r="D9" s="63"/>
      <c r="E9" s="18"/>
      <c r="F9" s="68"/>
      <c r="G9" s="18"/>
      <c r="H9" s="65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</row>
    <row r="10" spans="1:253" s="3" customFormat="1" ht="24.75" customHeight="1">
      <c r="A10" s="62" t="s">
        <v>1618</v>
      </c>
      <c r="B10" s="66"/>
      <c r="C10" s="67"/>
      <c r="D10" s="63"/>
      <c r="E10" s="18"/>
      <c r="F10" s="68"/>
      <c r="G10" s="18"/>
      <c r="H10" s="65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</row>
    <row r="11" spans="1:253" s="6" customFormat="1" ht="24.75" customHeight="1">
      <c r="A11" s="62" t="s">
        <v>1619</v>
      </c>
      <c r="B11" s="66"/>
      <c r="C11" s="67"/>
      <c r="D11" s="63"/>
      <c r="E11" s="18"/>
      <c r="F11" s="68"/>
      <c r="G11" s="18"/>
      <c r="H11" s="65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</row>
    <row r="12" spans="1:253" s="3" customFormat="1" ht="24.75" customHeight="1">
      <c r="A12" s="70" t="s">
        <v>1620</v>
      </c>
      <c r="B12" s="66"/>
      <c r="C12" s="67"/>
      <c r="D12" s="63"/>
      <c r="E12" s="18"/>
      <c r="F12" s="68"/>
      <c r="G12" s="18"/>
      <c r="H12" s="65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</row>
    <row r="13" spans="1:253" s="3" customFormat="1" ht="24.75" customHeight="1">
      <c r="A13" s="62" t="s">
        <v>1621</v>
      </c>
      <c r="B13" s="66"/>
      <c r="C13" s="67"/>
      <c r="D13" s="63"/>
      <c r="E13" s="18"/>
      <c r="F13" s="68"/>
      <c r="G13" s="18"/>
      <c r="H13" s="65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</row>
    <row r="14" spans="1:253" s="6" customFormat="1" ht="24.75" customHeight="1">
      <c r="A14" s="70" t="s">
        <v>1622</v>
      </c>
      <c r="B14" s="71"/>
      <c r="C14" s="72"/>
      <c r="D14" s="63"/>
      <c r="E14" s="18"/>
      <c r="F14" s="68"/>
      <c r="G14" s="18"/>
      <c r="H14" s="65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</row>
    <row r="15" spans="1:253" s="6" customFormat="1" ht="24.75" customHeight="1">
      <c r="A15" s="62" t="s">
        <v>1623</v>
      </c>
      <c r="B15" s="73"/>
      <c r="C15" s="74"/>
      <c r="D15" s="63"/>
      <c r="E15" s="18"/>
      <c r="F15" s="68"/>
      <c r="G15" s="18"/>
      <c r="H15" s="65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</row>
    <row r="16" spans="1:253" s="6" customFormat="1" ht="24.75" customHeight="1">
      <c r="A16" s="70" t="s">
        <v>1624</v>
      </c>
      <c r="B16" s="73"/>
      <c r="C16" s="74"/>
      <c r="D16" s="75"/>
      <c r="E16" s="18"/>
      <c r="F16" s="68"/>
      <c r="G16" s="18"/>
      <c r="H16" s="65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</row>
    <row r="17" spans="1:253" s="3" customFormat="1" ht="24.75" customHeight="1">
      <c r="A17" s="70" t="s">
        <v>1625</v>
      </c>
      <c r="B17" s="73"/>
      <c r="C17" s="74"/>
      <c r="D17" s="75"/>
      <c r="E17" s="18"/>
      <c r="F17" s="68"/>
      <c r="G17" s="18"/>
      <c r="H17" s="65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</row>
    <row r="18" spans="1:253" s="6" customFormat="1" ht="24.75" customHeight="1">
      <c r="A18" s="70" t="s">
        <v>1626</v>
      </c>
      <c r="B18" s="73"/>
      <c r="C18" s="74"/>
      <c r="D18" s="75"/>
      <c r="E18" s="18"/>
      <c r="F18" s="68"/>
      <c r="G18" s="18"/>
      <c r="H18" s="65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</row>
    <row r="19" spans="1:253" s="3" customFormat="1" ht="24.75" customHeight="1">
      <c r="A19" s="70" t="s">
        <v>1627</v>
      </c>
      <c r="B19" s="73"/>
      <c r="C19" s="74"/>
      <c r="D19" s="75"/>
      <c r="E19" s="18"/>
      <c r="F19" s="68"/>
      <c r="G19" s="18"/>
      <c r="H19" s="65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</row>
    <row r="20" spans="1:253" s="3" customFormat="1" ht="24.75" customHeight="1">
      <c r="A20" s="70" t="s">
        <v>1628</v>
      </c>
      <c r="B20" s="73"/>
      <c r="C20" s="74"/>
      <c r="D20" s="75"/>
      <c r="E20" s="18"/>
      <c r="F20" s="68"/>
      <c r="G20" s="18"/>
      <c r="H20" s="65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</row>
    <row r="21" spans="1:253" s="3" customFormat="1" ht="24.75" customHeight="1">
      <c r="A21" s="70" t="s">
        <v>1629</v>
      </c>
      <c r="B21" s="73"/>
      <c r="C21" s="74"/>
      <c r="D21" s="75"/>
      <c r="E21" s="18"/>
      <c r="F21" s="68"/>
      <c r="G21" s="18"/>
      <c r="H21" s="65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</row>
    <row r="22" spans="1:253" s="3" customFormat="1" ht="24.75" customHeight="1">
      <c r="A22" s="70" t="s">
        <v>1630</v>
      </c>
      <c r="B22" s="18">
        <f aca="true" t="shared" si="0" ref="B22:F22">B23</f>
        <v>80</v>
      </c>
      <c r="C22" s="18">
        <f t="shared" si="0"/>
        <v>80</v>
      </c>
      <c r="D22" s="18">
        <f t="shared" si="0"/>
        <v>80</v>
      </c>
      <c r="E22" s="18">
        <f aca="true" t="shared" si="1" ref="E22:E26">D22/C22*100</f>
        <v>100</v>
      </c>
      <c r="F22" s="18">
        <f t="shared" si="0"/>
        <v>106</v>
      </c>
      <c r="G22" s="18">
        <f aca="true" t="shared" si="2" ref="G22:G26">(D22-F22)/F22*100</f>
        <v>-24.528301886792452</v>
      </c>
      <c r="H22" s="65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</row>
    <row r="23" spans="1:253" s="4" customFormat="1" ht="24.75" customHeight="1">
      <c r="A23" s="76" t="s">
        <v>1631</v>
      </c>
      <c r="B23" s="18">
        <v>80</v>
      </c>
      <c r="C23" s="18">
        <v>80</v>
      </c>
      <c r="D23" s="18">
        <v>80</v>
      </c>
      <c r="E23" s="18">
        <f t="shared" si="1"/>
        <v>100</v>
      </c>
      <c r="F23" s="18">
        <v>106</v>
      </c>
      <c r="G23" s="18">
        <f t="shared" si="2"/>
        <v>-24.528301886792452</v>
      </c>
      <c r="H23" s="77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</row>
    <row r="24" spans="1:253" s="5" customFormat="1" ht="22.5" customHeight="1">
      <c r="A24" s="24" t="s">
        <v>1632</v>
      </c>
      <c r="B24" s="25">
        <f>B22+B18+B16+B11+B5</f>
        <v>80</v>
      </c>
      <c r="C24" s="25">
        <f>C22+C18+C16+C11+C5</f>
        <v>80</v>
      </c>
      <c r="D24" s="25">
        <f>D22+D18+D16+D11+D5</f>
        <v>81</v>
      </c>
      <c r="E24" s="25">
        <f t="shared" si="1"/>
        <v>101.25</v>
      </c>
      <c r="F24" s="25">
        <f>F22</f>
        <v>106</v>
      </c>
      <c r="G24" s="25">
        <f t="shared" si="2"/>
        <v>-23.58490566037736</v>
      </c>
      <c r="H24" s="78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</row>
    <row r="25" spans="1:8" s="3" customFormat="1" ht="22.5" customHeight="1">
      <c r="A25" s="26" t="s">
        <v>1633</v>
      </c>
      <c r="B25" s="18">
        <v>20</v>
      </c>
      <c r="C25" s="18">
        <v>20</v>
      </c>
      <c r="D25" s="18">
        <v>20</v>
      </c>
      <c r="E25" s="18">
        <f t="shared" si="1"/>
        <v>100</v>
      </c>
      <c r="F25" s="18">
        <v>57</v>
      </c>
      <c r="G25" s="18">
        <f t="shared" si="2"/>
        <v>-64.91228070175438</v>
      </c>
      <c r="H25" s="79"/>
    </row>
    <row r="26" spans="1:8" s="3" customFormat="1" ht="22.5" customHeight="1">
      <c r="A26" s="24" t="s">
        <v>1374</v>
      </c>
      <c r="B26" s="25">
        <f>B24+B25</f>
        <v>100</v>
      </c>
      <c r="C26" s="25">
        <f aca="true" t="shared" si="3" ref="C26:H26">C24+C25</f>
        <v>100</v>
      </c>
      <c r="D26" s="25">
        <f t="shared" si="3"/>
        <v>101</v>
      </c>
      <c r="E26" s="25">
        <f t="shared" si="1"/>
        <v>101</v>
      </c>
      <c r="F26" s="25">
        <f t="shared" si="3"/>
        <v>163</v>
      </c>
      <c r="G26" s="25">
        <f t="shared" si="2"/>
        <v>-38.036809815950924</v>
      </c>
      <c r="H26" s="25">
        <f t="shared" si="3"/>
        <v>0</v>
      </c>
    </row>
    <row r="27" spans="1:7" s="3" customFormat="1" ht="22.5" customHeight="1">
      <c r="A27" s="80"/>
      <c r="B27" s="81"/>
      <c r="C27" s="81"/>
      <c r="D27" s="81"/>
      <c r="E27" s="81"/>
      <c r="F27" s="82"/>
      <c r="G27" s="82"/>
    </row>
    <row r="28" spans="1:5" ht="22.5" customHeight="1">
      <c r="A28" s="83"/>
      <c r="B28" s="84"/>
      <c r="C28" s="84"/>
      <c r="D28" s="84"/>
      <c r="E28" s="81"/>
    </row>
    <row r="29" spans="1:5" ht="22.5" customHeight="1">
      <c r="A29" s="80"/>
      <c r="B29" s="84"/>
      <c r="C29" s="84"/>
      <c r="D29" s="84"/>
      <c r="E29" s="81"/>
    </row>
    <row r="30" spans="1:5" ht="22.5" customHeight="1">
      <c r="A30" s="80"/>
      <c r="B30" s="81"/>
      <c r="C30" s="81"/>
      <c r="D30" s="81"/>
      <c r="E30" s="81"/>
    </row>
    <row r="31" spans="1:5" ht="22.5" customHeight="1">
      <c r="A31" s="80"/>
      <c r="B31" s="81"/>
      <c r="C31" s="81"/>
      <c r="D31" s="81"/>
      <c r="E31" s="81"/>
    </row>
    <row r="32" spans="1:5" ht="22.5" customHeight="1">
      <c r="A32" s="80"/>
      <c r="B32" s="81"/>
      <c r="C32" s="81"/>
      <c r="D32" s="84"/>
      <c r="E32" s="81"/>
    </row>
    <row r="33" spans="1:5" ht="22.5" customHeight="1">
      <c r="A33" s="80"/>
      <c r="B33" s="81"/>
      <c r="C33" s="81"/>
      <c r="D33" s="81"/>
      <c r="E33" s="81"/>
    </row>
    <row r="34" spans="1:5" ht="22.5" customHeight="1">
      <c r="A34" s="83"/>
      <c r="B34" s="81"/>
      <c r="C34" s="81"/>
      <c r="D34" s="84"/>
      <c r="E34" s="81"/>
    </row>
    <row r="35" spans="1:5" ht="22.5" customHeight="1">
      <c r="A35" s="80"/>
      <c r="B35" s="81"/>
      <c r="C35" s="81"/>
      <c r="D35" s="84"/>
      <c r="E35" s="81"/>
    </row>
    <row r="36" spans="1:5" ht="22.5" customHeight="1">
      <c r="A36" s="80"/>
      <c r="B36" s="81"/>
      <c r="C36" s="81"/>
      <c r="D36" s="81"/>
      <c r="E36" s="81"/>
    </row>
    <row r="37" spans="1:5" ht="22.5" customHeight="1">
      <c r="A37" s="80"/>
      <c r="B37" s="81"/>
      <c r="C37" s="81"/>
      <c r="D37" s="81"/>
      <c r="E37" s="81"/>
    </row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</sheetData>
  <sheetProtection/>
  <mergeCells count="1">
    <mergeCell ref="A2:H2"/>
  </mergeCells>
  <printOptions horizontalCentered="1"/>
  <pageMargins left="0.23999999999999996" right="0.2" top="0.71" bottom="0.71" header="0.2" footer="0.39"/>
  <pageSetup horizontalDpi="600" verticalDpi="600" orientation="portrait" paperSize="9" scale="8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28"/>
  <sheetViews>
    <sheetView showZeros="0" workbookViewId="0" topLeftCell="A1">
      <selection activeCell="I8" sqref="I8"/>
    </sheetView>
  </sheetViews>
  <sheetFormatPr defaultColWidth="9.00390625" defaultRowHeight="14.25"/>
  <cols>
    <col min="1" max="1" width="71.50390625" style="7" customWidth="1"/>
    <col min="2" max="2" width="13.625" style="8" customWidth="1"/>
    <col min="3" max="16384" width="9.00390625" style="7" customWidth="1"/>
  </cols>
  <sheetData>
    <row r="1" ht="14.25">
      <c r="A1" s="35" t="s">
        <v>1634</v>
      </c>
    </row>
    <row r="2" spans="1:2" ht="38.25" customHeight="1">
      <c r="A2" s="36" t="s">
        <v>1635</v>
      </c>
      <c r="B2" s="37"/>
    </row>
    <row r="3" spans="1:2" ht="21.75" customHeight="1">
      <c r="A3" s="13"/>
      <c r="B3" s="14" t="s">
        <v>27</v>
      </c>
    </row>
    <row r="4" spans="1:2" ht="24.75" customHeight="1">
      <c r="A4" s="15" t="s">
        <v>1591</v>
      </c>
      <c r="B4" s="16" t="s">
        <v>1251</v>
      </c>
    </row>
    <row r="5" spans="1:2" ht="24.75" customHeight="1">
      <c r="A5" s="38" t="s">
        <v>1592</v>
      </c>
      <c r="B5" s="19">
        <f>SUM(B6:B12)</f>
        <v>300</v>
      </c>
    </row>
    <row r="6" spans="1:2" s="6" customFormat="1" ht="24.75" customHeight="1">
      <c r="A6" s="38" t="s">
        <v>1593</v>
      </c>
      <c r="B6" s="39"/>
    </row>
    <row r="7" spans="1:2" s="6" customFormat="1" ht="24.75" customHeight="1">
      <c r="A7" s="38" t="s">
        <v>1594</v>
      </c>
      <c r="B7" s="39"/>
    </row>
    <row r="8" spans="1:2" s="3" customFormat="1" ht="24.75" customHeight="1">
      <c r="A8" s="38" t="s">
        <v>1595</v>
      </c>
      <c r="B8" s="39"/>
    </row>
    <row r="9" spans="1:2" ht="24.75" customHeight="1">
      <c r="A9" s="38" t="s">
        <v>1596</v>
      </c>
      <c r="B9" s="39"/>
    </row>
    <row r="10" spans="1:2" ht="24.75" customHeight="1">
      <c r="A10" s="38" t="s">
        <v>1597</v>
      </c>
      <c r="B10" s="39"/>
    </row>
    <row r="11" spans="1:2" ht="24.75" customHeight="1">
      <c r="A11" s="38" t="s">
        <v>1636</v>
      </c>
      <c r="B11" s="39">
        <v>300</v>
      </c>
    </row>
    <row r="12" spans="1:2" ht="24.75" customHeight="1">
      <c r="A12" s="38" t="s">
        <v>1599</v>
      </c>
      <c r="B12" s="39"/>
    </row>
    <row r="13" spans="1:2" ht="24.75" customHeight="1">
      <c r="A13" s="38" t="s">
        <v>1600</v>
      </c>
      <c r="B13" s="18">
        <f>SUM(B14:B16)</f>
        <v>0</v>
      </c>
    </row>
    <row r="14" spans="1:2" ht="24.75" customHeight="1">
      <c r="A14" s="38" t="s">
        <v>1601</v>
      </c>
      <c r="B14" s="18"/>
    </row>
    <row r="15" spans="1:2" ht="24.75" customHeight="1">
      <c r="A15" s="38" t="s">
        <v>1602</v>
      </c>
      <c r="B15" s="18"/>
    </row>
    <row r="16" spans="1:2" ht="24.75" customHeight="1">
      <c r="A16" s="38" t="s">
        <v>1603</v>
      </c>
      <c r="B16" s="18"/>
    </row>
    <row r="17" spans="1:2" ht="24.75" customHeight="1">
      <c r="A17" s="38" t="s">
        <v>1604</v>
      </c>
      <c r="B17" s="18"/>
    </row>
    <row r="18" spans="1:2" ht="24.75" customHeight="1">
      <c r="A18" s="38" t="s">
        <v>1605</v>
      </c>
      <c r="B18" s="18"/>
    </row>
    <row r="19" spans="1:2" ht="24.75" customHeight="1">
      <c r="A19" s="38" t="s">
        <v>1606</v>
      </c>
      <c r="B19" s="18"/>
    </row>
    <row r="20" spans="1:2" ht="24.75" customHeight="1">
      <c r="A20" s="38" t="s">
        <v>1607</v>
      </c>
      <c r="B20" s="18"/>
    </row>
    <row r="21" spans="1:2" ht="24.75" customHeight="1">
      <c r="A21" s="38" t="s">
        <v>1608</v>
      </c>
      <c r="B21" s="18">
        <f>B22</f>
        <v>0</v>
      </c>
    </row>
    <row r="22" spans="1:9" ht="24.75" customHeight="1">
      <c r="A22" s="38" t="s">
        <v>1609</v>
      </c>
      <c r="B22" s="18"/>
      <c r="D22"/>
      <c r="E22"/>
      <c r="F22"/>
      <c r="G22"/>
      <c r="H22"/>
      <c r="I22"/>
    </row>
    <row r="23" spans="1:9" s="34" customFormat="1" ht="24.75" customHeight="1">
      <c r="A23" s="40" t="s">
        <v>1275</v>
      </c>
      <c r="B23" s="25">
        <f>B5+B13+B17+B21</f>
        <v>300</v>
      </c>
      <c r="C23" s="7"/>
      <c r="D23"/>
      <c r="E23"/>
      <c r="F23"/>
      <c r="G23"/>
      <c r="H23"/>
      <c r="I23"/>
    </row>
    <row r="24" spans="1:9" ht="24.75" customHeight="1">
      <c r="A24" s="41" t="s">
        <v>1453</v>
      </c>
      <c r="B24" s="42">
        <f>B25</f>
        <v>0</v>
      </c>
      <c r="C24" s="7">
        <f>C25</f>
        <v>0</v>
      </c>
      <c r="D24"/>
      <c r="E24"/>
      <c r="F24"/>
      <c r="G24"/>
      <c r="H24"/>
      <c r="I24"/>
    </row>
    <row r="25" spans="1:9" ht="24.75" customHeight="1">
      <c r="A25" s="43" t="s">
        <v>1610</v>
      </c>
      <c r="B25" s="42"/>
      <c r="D25"/>
      <c r="E25"/>
      <c r="F25"/>
      <c r="G25"/>
      <c r="H25"/>
      <c r="I25"/>
    </row>
    <row r="26" spans="1:9" ht="24.75" customHeight="1">
      <c r="A26" s="44" t="s">
        <v>1373</v>
      </c>
      <c r="B26" s="45">
        <f>B23+B24</f>
        <v>300</v>
      </c>
      <c r="C26" s="7">
        <f>C23+C24</f>
        <v>0</v>
      </c>
      <c r="D26"/>
      <c r="E26"/>
      <c r="F26"/>
      <c r="G26"/>
      <c r="H26"/>
      <c r="I26"/>
    </row>
    <row r="27" spans="4:9" ht="14.25">
      <c r="D27"/>
      <c r="E27"/>
      <c r="F27"/>
      <c r="G27"/>
      <c r="H27"/>
      <c r="I27"/>
    </row>
    <row r="28" spans="4:9" ht="14.25">
      <c r="D28"/>
      <c r="E28"/>
      <c r="F28"/>
      <c r="G28"/>
      <c r="H28"/>
      <c r="I28"/>
    </row>
  </sheetData>
  <sheetProtection/>
  <mergeCells count="1">
    <mergeCell ref="A2:B2"/>
  </mergeCells>
  <printOptions horizontalCentered="1"/>
  <pageMargins left="0" right="0" top="0.71" bottom="0.71" header="0.2" footer="0.39"/>
  <pageSetup horizontalDpi="600" verticalDpi="600" orientation="portrait" paperSize="9" scale="8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B52"/>
  <sheetViews>
    <sheetView showZeros="0" workbookViewId="0" topLeftCell="A1">
      <selection activeCell="N15" sqref="N15"/>
    </sheetView>
  </sheetViews>
  <sheetFormatPr defaultColWidth="9.00390625" defaultRowHeight="14.25"/>
  <cols>
    <col min="1" max="1" width="50.00390625" style="7" customWidth="1"/>
    <col min="2" max="2" width="20.25390625" style="8" customWidth="1"/>
    <col min="3" max="16384" width="9.00390625" style="7" customWidth="1"/>
  </cols>
  <sheetData>
    <row r="1" spans="1:2" ht="24.75" customHeight="1">
      <c r="A1" s="9" t="s">
        <v>1637</v>
      </c>
      <c r="B1" s="10"/>
    </row>
    <row r="2" spans="1:2" ht="24.75" customHeight="1">
      <c r="A2" s="11" t="s">
        <v>1638</v>
      </c>
      <c r="B2" s="12"/>
    </row>
    <row r="3" spans="1:2" ht="24.75" customHeight="1">
      <c r="A3" s="13"/>
      <c r="B3" s="14" t="s">
        <v>27</v>
      </c>
    </row>
    <row r="4" spans="1:2" ht="24.75" customHeight="1">
      <c r="A4" s="15" t="s">
        <v>1591</v>
      </c>
      <c r="B4" s="16" t="s">
        <v>1251</v>
      </c>
    </row>
    <row r="5" spans="1:2" s="1" customFormat="1" ht="24.75" customHeight="1">
      <c r="A5" s="17" t="s">
        <v>1639</v>
      </c>
      <c r="B5" s="18">
        <f>B6+B12+B17+B19+B23</f>
        <v>210</v>
      </c>
    </row>
    <row r="6" spans="1:2" s="1" customFormat="1" ht="24.75" customHeight="1">
      <c r="A6" s="17" t="s">
        <v>1613</v>
      </c>
      <c r="B6" s="19">
        <f>B10</f>
        <v>0</v>
      </c>
    </row>
    <row r="7" spans="1:2" s="1" customFormat="1" ht="24.75" customHeight="1">
      <c r="A7" s="17" t="s">
        <v>1614</v>
      </c>
      <c r="B7" s="19"/>
    </row>
    <row r="8" spans="1:2" s="1" customFormat="1" ht="24.75" customHeight="1">
      <c r="A8" s="17" t="s">
        <v>1615</v>
      </c>
      <c r="B8" s="19"/>
    </row>
    <row r="9" spans="1:2" s="1" customFormat="1" ht="24.75" customHeight="1">
      <c r="A9" s="17" t="s">
        <v>1640</v>
      </c>
      <c r="B9" s="19"/>
    </row>
    <row r="10" spans="1:2" s="1" customFormat="1" ht="24.75" customHeight="1">
      <c r="A10" s="17" t="s">
        <v>1617</v>
      </c>
      <c r="B10" s="19"/>
    </row>
    <row r="11" spans="1:2" s="1" customFormat="1" ht="24.75" customHeight="1">
      <c r="A11" s="17" t="s">
        <v>1618</v>
      </c>
      <c r="B11" s="19"/>
    </row>
    <row r="12" spans="1:2" s="1" customFormat="1" ht="24.75" customHeight="1">
      <c r="A12" s="17" t="s">
        <v>1619</v>
      </c>
      <c r="B12" s="19"/>
    </row>
    <row r="13" spans="1:2" s="1" customFormat="1" ht="24.75" customHeight="1">
      <c r="A13" s="20" t="s">
        <v>1620</v>
      </c>
      <c r="B13" s="19"/>
    </row>
    <row r="14" spans="1:2" s="1" customFormat="1" ht="24.75" customHeight="1">
      <c r="A14" s="17" t="s">
        <v>1621</v>
      </c>
      <c r="B14" s="19"/>
    </row>
    <row r="15" spans="1:2" s="2" customFormat="1" ht="24.75" customHeight="1">
      <c r="A15" s="20" t="s">
        <v>1622</v>
      </c>
      <c r="B15" s="21"/>
    </row>
    <row r="16" spans="1:2" s="3" customFormat="1" ht="24.75" customHeight="1">
      <c r="A16" s="17" t="s">
        <v>1623</v>
      </c>
      <c r="B16" s="22"/>
    </row>
    <row r="17" spans="1:2" s="3" customFormat="1" ht="24.75" customHeight="1">
      <c r="A17" s="20" t="s">
        <v>1624</v>
      </c>
      <c r="B17" s="22"/>
    </row>
    <row r="18" spans="1:2" s="3" customFormat="1" ht="24.75" customHeight="1">
      <c r="A18" s="20" t="s">
        <v>1625</v>
      </c>
      <c r="B18" s="22"/>
    </row>
    <row r="19" spans="1:2" s="3" customFormat="1" ht="24.75" customHeight="1">
      <c r="A19" s="20" t="s">
        <v>1626</v>
      </c>
      <c r="B19" s="22"/>
    </row>
    <row r="20" spans="1:2" s="3" customFormat="1" ht="24.75" customHeight="1">
      <c r="A20" s="20" t="s">
        <v>1627</v>
      </c>
      <c r="B20" s="22"/>
    </row>
    <row r="21" spans="1:2" s="3" customFormat="1" ht="24.75" customHeight="1">
      <c r="A21" s="20" t="s">
        <v>1628</v>
      </c>
      <c r="B21" s="22"/>
    </row>
    <row r="22" spans="1:2" s="3" customFormat="1" ht="24.75" customHeight="1">
      <c r="A22" s="20" t="s">
        <v>1629</v>
      </c>
      <c r="B22" s="22"/>
    </row>
    <row r="23" spans="1:2" s="3" customFormat="1" ht="24.75" customHeight="1">
      <c r="A23" s="20" t="s">
        <v>1630</v>
      </c>
      <c r="B23" s="18">
        <f>B24</f>
        <v>210</v>
      </c>
    </row>
    <row r="24" spans="1:2" s="3" customFormat="1" ht="24.75" customHeight="1">
      <c r="A24" s="23" t="s">
        <v>1631</v>
      </c>
      <c r="B24" s="18">
        <v>210</v>
      </c>
    </row>
    <row r="25" spans="1:2" s="4" customFormat="1" ht="24.75" customHeight="1">
      <c r="A25" s="24" t="s">
        <v>1632</v>
      </c>
      <c r="B25" s="25">
        <f>B5</f>
        <v>210</v>
      </c>
    </row>
    <row r="26" spans="1:2" s="3" customFormat="1" ht="22.5" customHeight="1">
      <c r="A26" s="26" t="s">
        <v>1633</v>
      </c>
      <c r="B26" s="18">
        <v>90</v>
      </c>
    </row>
    <row r="27" spans="1:2" s="5" customFormat="1" ht="22.5" customHeight="1">
      <c r="A27" s="24" t="s">
        <v>1374</v>
      </c>
      <c r="B27" s="25">
        <f>B25+B26</f>
        <v>300</v>
      </c>
    </row>
    <row r="28" spans="1:2" s="3" customFormat="1" ht="22.5" customHeight="1">
      <c r="A28" s="6"/>
      <c r="B28" s="27"/>
    </row>
    <row r="29" spans="1:2" s="3" customFormat="1" ht="22.5" customHeight="1">
      <c r="A29" s="6"/>
      <c r="B29" s="27"/>
    </row>
    <row r="30" s="6" customFormat="1" ht="22.5" customHeight="1">
      <c r="B30" s="27"/>
    </row>
    <row r="31" spans="1:2" s="3" customFormat="1" ht="22.5" customHeight="1">
      <c r="A31" s="6"/>
      <c r="B31" s="27"/>
    </row>
    <row r="32" spans="1:2" s="3" customFormat="1" ht="22.5" customHeight="1">
      <c r="A32" s="6"/>
      <c r="B32" s="27"/>
    </row>
    <row r="33" spans="1:2" s="3" customFormat="1" ht="22.5" customHeight="1">
      <c r="A33" s="6"/>
      <c r="B33" s="27"/>
    </row>
    <row r="34" s="6" customFormat="1" ht="22.5" customHeight="1">
      <c r="B34" s="28"/>
    </row>
    <row r="35" spans="1:2" s="3" customFormat="1" ht="22.5" customHeight="1">
      <c r="A35" s="6"/>
      <c r="B35" s="28"/>
    </row>
    <row r="36" spans="1:2" s="3" customFormat="1" ht="22.5" customHeight="1">
      <c r="A36" s="6"/>
      <c r="B36" s="28"/>
    </row>
    <row r="37" spans="1:2" s="6" customFormat="1" ht="22.5" customHeight="1">
      <c r="A37" s="29"/>
      <c r="B37" s="28"/>
    </row>
    <row r="38" s="6" customFormat="1" ht="22.5" customHeight="1">
      <c r="B38" s="28"/>
    </row>
    <row r="39" s="6" customFormat="1" ht="22.5" customHeight="1">
      <c r="B39" s="28"/>
    </row>
    <row r="40" spans="1:2" s="3" customFormat="1" ht="22.5" customHeight="1">
      <c r="A40" s="6"/>
      <c r="B40" s="28"/>
    </row>
    <row r="41" spans="1:2" s="3" customFormat="1" ht="22.5" customHeight="1">
      <c r="A41" s="6"/>
      <c r="B41" s="28"/>
    </row>
    <row r="42" spans="1:2" s="3" customFormat="1" ht="22.5" customHeight="1">
      <c r="A42" s="6"/>
      <c r="B42" s="28"/>
    </row>
    <row r="43" spans="1:2" ht="22.5" customHeight="1">
      <c r="A43" s="30"/>
      <c r="B43" s="31"/>
    </row>
    <row r="44" spans="1:2" ht="22.5" customHeight="1">
      <c r="A44" s="32"/>
      <c r="B44" s="31"/>
    </row>
    <row r="45" spans="1:2" ht="22.5" customHeight="1">
      <c r="A45" s="32"/>
      <c r="B45" s="33"/>
    </row>
    <row r="46" spans="1:2" ht="22.5" customHeight="1">
      <c r="A46" s="32"/>
      <c r="B46" s="33"/>
    </row>
    <row r="47" spans="1:2" ht="22.5" customHeight="1">
      <c r="A47" s="32"/>
      <c r="B47" s="31"/>
    </row>
    <row r="48" spans="1:2" ht="22.5" customHeight="1">
      <c r="A48" s="32"/>
      <c r="B48" s="33"/>
    </row>
    <row r="49" spans="1:2" ht="22.5" customHeight="1">
      <c r="A49" s="30"/>
      <c r="B49" s="31"/>
    </row>
    <row r="50" spans="1:2" ht="22.5" customHeight="1">
      <c r="A50" s="32"/>
      <c r="B50" s="31"/>
    </row>
    <row r="51" spans="1:2" ht="22.5" customHeight="1">
      <c r="A51" s="32"/>
      <c r="B51" s="33"/>
    </row>
    <row r="52" spans="1:2" ht="22.5" customHeight="1">
      <c r="A52" s="32"/>
      <c r="B52" s="33"/>
    </row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</sheetData>
  <sheetProtection/>
  <mergeCells count="1">
    <mergeCell ref="A2:B2"/>
  </mergeCells>
  <printOptions horizontalCentered="1"/>
  <pageMargins left="0" right="0" top="0.71" bottom="0.71" header="0.2" footer="0.39"/>
  <pageSetup horizontalDpi="600" verticalDpi="600" orientation="portrait" paperSize="9" scale="90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288"/>
  <sheetViews>
    <sheetView showGridLines="0" showZeros="0" workbookViewId="0" topLeftCell="A1">
      <pane xSplit="1" ySplit="4" topLeftCell="B1268" activePane="bottomRight" state="frozen"/>
      <selection pane="bottomRight" activeCell="D1288" sqref="D1288"/>
    </sheetView>
  </sheetViews>
  <sheetFormatPr defaultColWidth="9.00390625" defaultRowHeight="14.25"/>
  <cols>
    <col min="1" max="1" width="37.75390625" style="359" customWidth="1"/>
    <col min="2" max="7" width="10.75390625" style="385" customWidth="1"/>
    <col min="8" max="8" width="8.375" style="359" customWidth="1"/>
    <col min="9" max="9" width="9.00390625" style="359" hidden="1" customWidth="1"/>
    <col min="10" max="10" width="16.25390625" style="359" hidden="1" customWidth="1"/>
    <col min="11" max="11" width="9.625" style="359" hidden="1" customWidth="1"/>
    <col min="12" max="12" width="10.75390625" style="359" hidden="1" customWidth="1"/>
    <col min="13" max="16384" width="9.00390625" style="359" customWidth="1"/>
  </cols>
  <sheetData>
    <row r="1" ht="24.75" customHeight="1">
      <c r="A1" s="386" t="s">
        <v>62</v>
      </c>
    </row>
    <row r="2" spans="1:8" ht="24.75" customHeight="1">
      <c r="A2" s="387" t="s">
        <v>63</v>
      </c>
      <c r="B2" s="387"/>
      <c r="C2" s="387"/>
      <c r="D2" s="387"/>
      <c r="E2" s="387"/>
      <c r="F2" s="387"/>
      <c r="G2" s="387"/>
      <c r="H2" s="387"/>
    </row>
    <row r="3" spans="1:8" ht="24.75" customHeight="1">
      <c r="A3" s="388"/>
      <c r="B3" s="368"/>
      <c r="C3" s="389"/>
      <c r="D3" s="389"/>
      <c r="E3" s="389"/>
      <c r="G3" s="390" t="s">
        <v>27</v>
      </c>
      <c r="H3" s="390"/>
    </row>
    <row r="4" spans="1:12" s="357" customFormat="1" ht="19.5" customHeight="1">
      <c r="A4" s="391" t="s">
        <v>28</v>
      </c>
      <c r="B4" s="57" t="s">
        <v>29</v>
      </c>
      <c r="C4" s="392" t="s">
        <v>30</v>
      </c>
      <c r="D4" s="58" t="s">
        <v>31</v>
      </c>
      <c r="E4" s="58" t="s">
        <v>64</v>
      </c>
      <c r="F4" s="58" t="s">
        <v>33</v>
      </c>
      <c r="G4" s="58" t="s">
        <v>65</v>
      </c>
      <c r="H4" s="393" t="s">
        <v>35</v>
      </c>
      <c r="J4" s="400" t="s">
        <v>66</v>
      </c>
      <c r="K4" s="357">
        <v>2013</v>
      </c>
      <c r="L4" s="357">
        <v>2012</v>
      </c>
    </row>
    <row r="5" spans="1:10" s="357" customFormat="1" ht="19.5" customHeight="1">
      <c r="A5" s="394" t="s">
        <v>67</v>
      </c>
      <c r="B5" s="335">
        <f>B6+B18+B27+B38+B50+B61+B72+B84+B93+B97+B104+B113+B121+B125+B132+B135+B141+B148+B155+B162+B169+B176+B184+B188+B194+B198+B216</f>
        <v>26809</v>
      </c>
      <c r="C5" s="335">
        <f>C6+C18+C27+C38+C50+C61+C72+C84+C93+C97+C104+C113+C121+C125+C132+C135+C141+C148+C155+C162+C169+C176+C184+C188+C194+C198+C216</f>
        <v>28275</v>
      </c>
      <c r="D5" s="335">
        <f>D6+D18+D27+D38+D50+D61+D72+D84+D93+D97+D104+D113+D121+D125+D132+D135+D141+D148+D155+D162+D169+D176+D184+D188+D194+D198+D216</f>
        <v>25960</v>
      </c>
      <c r="E5" s="18">
        <f>D5/C5*100</f>
        <v>91.81255526083112</v>
      </c>
      <c r="F5" s="335">
        <f>F6+F18+F27+F38+F50+F61+F72+F84+F93+F97+F104+F113+F121+F125+F132+F135+F141+F148+F155+F162+F169+F176+F184+F188+F194+F198+F216</f>
        <v>26109</v>
      </c>
      <c r="G5" s="18">
        <f>(D5-F5)/F5*100</f>
        <v>-0.5706844383162893</v>
      </c>
      <c r="H5" s="395"/>
      <c r="J5" s="401"/>
    </row>
    <row r="6" spans="1:10" s="357" customFormat="1" ht="19.5" customHeight="1">
      <c r="A6" s="394" t="s">
        <v>68</v>
      </c>
      <c r="B6" s="335">
        <f>SUM(B7:B17)</f>
        <v>1017</v>
      </c>
      <c r="C6" s="335">
        <f>SUM(C7:C17)</f>
        <v>1023</v>
      </c>
      <c r="D6" s="335">
        <f>SUM(D7:D17)</f>
        <v>1141</v>
      </c>
      <c r="E6" s="18">
        <f aca="true" t="shared" si="0" ref="E6:E69">D6/C6*100</f>
        <v>111.5347018572825</v>
      </c>
      <c r="F6" s="335">
        <f>SUM(F7:F17)</f>
        <v>1091</v>
      </c>
      <c r="G6" s="18">
        <f aca="true" t="shared" si="1" ref="G6:G69">(D6-F6)/F6*100</f>
        <v>4.582951420714941</v>
      </c>
      <c r="H6" s="395"/>
      <c r="J6" s="401"/>
    </row>
    <row r="7" spans="1:10" s="357" customFormat="1" ht="19.5" customHeight="1">
      <c r="A7" s="322" t="s">
        <v>69</v>
      </c>
      <c r="B7" s="323">
        <v>760</v>
      </c>
      <c r="C7" s="323">
        <v>766</v>
      </c>
      <c r="D7" s="323">
        <v>893</v>
      </c>
      <c r="E7" s="18">
        <f t="shared" si="0"/>
        <v>116.57963446475196</v>
      </c>
      <c r="F7" s="323">
        <v>887</v>
      </c>
      <c r="G7" s="18">
        <f t="shared" si="1"/>
        <v>0.6764374295377678</v>
      </c>
      <c r="H7" s="395"/>
      <c r="J7" s="401"/>
    </row>
    <row r="8" spans="1:10" s="357" customFormat="1" ht="19.5" customHeight="1">
      <c r="A8" s="322" t="s">
        <v>70</v>
      </c>
      <c r="B8" s="323"/>
      <c r="C8" s="323"/>
      <c r="D8" s="323">
        <v>20</v>
      </c>
      <c r="E8" s="18"/>
      <c r="F8" s="323">
        <v>74</v>
      </c>
      <c r="G8" s="18">
        <f t="shared" si="1"/>
        <v>-72.97297297297297</v>
      </c>
      <c r="H8" s="395"/>
      <c r="J8" s="401"/>
    </row>
    <row r="9" spans="1:10" s="357" customFormat="1" ht="19.5" customHeight="1">
      <c r="A9" s="322" t="s">
        <v>71</v>
      </c>
      <c r="B9" s="323"/>
      <c r="C9" s="323"/>
      <c r="D9" s="323">
        <v>2</v>
      </c>
      <c r="E9" s="18"/>
      <c r="F9" s="323"/>
      <c r="G9" s="18"/>
      <c r="H9" s="395"/>
      <c r="J9" s="401"/>
    </row>
    <row r="10" spans="1:10" s="357" customFormat="1" ht="19.5" customHeight="1">
      <c r="A10" s="322" t="s">
        <v>72</v>
      </c>
      <c r="B10" s="323">
        <v>30</v>
      </c>
      <c r="C10" s="323">
        <v>30</v>
      </c>
      <c r="D10" s="323">
        <v>30</v>
      </c>
      <c r="E10" s="18">
        <f t="shared" si="0"/>
        <v>100</v>
      </c>
      <c r="F10" s="323">
        <v>40</v>
      </c>
      <c r="G10" s="18">
        <f t="shared" si="1"/>
        <v>-25</v>
      </c>
      <c r="H10" s="395"/>
      <c r="J10" s="401"/>
    </row>
    <row r="11" spans="1:10" s="357" customFormat="1" ht="19.5" customHeight="1">
      <c r="A11" s="322" t="s">
        <v>73</v>
      </c>
      <c r="B11" s="323"/>
      <c r="C11" s="323"/>
      <c r="D11" s="323"/>
      <c r="E11" s="18"/>
      <c r="F11" s="323"/>
      <c r="G11" s="18"/>
      <c r="H11" s="395"/>
      <c r="J11" s="401"/>
    </row>
    <row r="12" spans="1:10" s="357" customFormat="1" ht="19.5" customHeight="1">
      <c r="A12" s="322" t="s">
        <v>74</v>
      </c>
      <c r="B12" s="323">
        <v>4</v>
      </c>
      <c r="C12" s="323">
        <v>4</v>
      </c>
      <c r="D12" s="323">
        <v>4</v>
      </c>
      <c r="E12" s="18">
        <f t="shared" si="0"/>
        <v>100</v>
      </c>
      <c r="F12" s="323">
        <v>16</v>
      </c>
      <c r="G12" s="18">
        <f t="shared" si="1"/>
        <v>-75</v>
      </c>
      <c r="H12" s="395"/>
      <c r="J12" s="401"/>
    </row>
    <row r="13" spans="1:10" s="357" customFormat="1" ht="19.5" customHeight="1">
      <c r="A13" s="322" t="s">
        <v>75</v>
      </c>
      <c r="B13" s="323">
        <v>20</v>
      </c>
      <c r="C13" s="323">
        <v>20</v>
      </c>
      <c r="D13" s="323">
        <v>20</v>
      </c>
      <c r="E13" s="18">
        <f t="shared" si="0"/>
        <v>100</v>
      </c>
      <c r="F13" s="323">
        <v>10</v>
      </c>
      <c r="G13" s="18">
        <f t="shared" si="1"/>
        <v>100</v>
      </c>
      <c r="H13" s="395"/>
      <c r="J13" s="401"/>
    </row>
    <row r="14" spans="1:10" s="357" customFormat="1" ht="19.5" customHeight="1">
      <c r="A14" s="322" t="s">
        <v>76</v>
      </c>
      <c r="B14" s="323">
        <v>45</v>
      </c>
      <c r="C14" s="323">
        <v>45</v>
      </c>
      <c r="D14" s="323">
        <v>45</v>
      </c>
      <c r="E14" s="18">
        <f t="shared" si="0"/>
        <v>100</v>
      </c>
      <c r="F14" s="323">
        <v>21</v>
      </c>
      <c r="G14" s="18">
        <f t="shared" si="1"/>
        <v>114.28571428571428</v>
      </c>
      <c r="H14" s="395"/>
      <c r="J14" s="401"/>
    </row>
    <row r="15" spans="1:10" s="357" customFormat="1" ht="19.5" customHeight="1">
      <c r="A15" s="322" t="s">
        <v>77</v>
      </c>
      <c r="B15" s="323"/>
      <c r="C15" s="323"/>
      <c r="D15" s="323"/>
      <c r="E15" s="18"/>
      <c r="F15" s="323">
        <v>3</v>
      </c>
      <c r="G15" s="18">
        <f t="shared" si="1"/>
        <v>-100</v>
      </c>
      <c r="H15" s="395"/>
      <c r="J15" s="401"/>
    </row>
    <row r="16" spans="1:10" s="357" customFormat="1" ht="19.5" customHeight="1">
      <c r="A16" s="322" t="s">
        <v>78</v>
      </c>
      <c r="B16" s="323">
        <v>107</v>
      </c>
      <c r="C16" s="323">
        <v>107</v>
      </c>
      <c r="D16" s="323">
        <v>76</v>
      </c>
      <c r="E16" s="18">
        <f t="shared" si="0"/>
        <v>71.02803738317756</v>
      </c>
      <c r="F16" s="323">
        <v>40</v>
      </c>
      <c r="G16" s="18">
        <f t="shared" si="1"/>
        <v>90</v>
      </c>
      <c r="H16" s="395"/>
      <c r="J16" s="401"/>
    </row>
    <row r="17" spans="1:10" s="357" customFormat="1" ht="19.5" customHeight="1">
      <c r="A17" s="322" t="s">
        <v>79</v>
      </c>
      <c r="B17" s="323">
        <v>51</v>
      </c>
      <c r="C17" s="323">
        <v>51</v>
      </c>
      <c r="D17" s="323">
        <v>51</v>
      </c>
      <c r="E17" s="18">
        <f t="shared" si="0"/>
        <v>100</v>
      </c>
      <c r="F17" s="323"/>
      <c r="G17" s="18"/>
      <c r="H17" s="395"/>
      <c r="J17" s="401"/>
    </row>
    <row r="18" spans="1:10" s="357" customFormat="1" ht="19.5" customHeight="1">
      <c r="A18" s="394" t="s">
        <v>80</v>
      </c>
      <c r="B18" s="335">
        <f>SUM(B19:B26)</f>
        <v>791</v>
      </c>
      <c r="C18" s="335">
        <f>SUM(C19:C26)</f>
        <v>800</v>
      </c>
      <c r="D18" s="335">
        <f aca="true" t="shared" si="2" ref="B18:F18">SUM(D19:D26)</f>
        <v>833</v>
      </c>
      <c r="E18" s="18">
        <f t="shared" si="0"/>
        <v>104.125</v>
      </c>
      <c r="F18" s="335">
        <f t="shared" si="2"/>
        <v>902</v>
      </c>
      <c r="G18" s="18">
        <f t="shared" si="1"/>
        <v>-7.6496674057649665</v>
      </c>
      <c r="H18" s="396"/>
      <c r="J18" s="401"/>
    </row>
    <row r="19" spans="1:10" s="357" customFormat="1" ht="19.5" customHeight="1">
      <c r="A19" s="322" t="s">
        <v>69</v>
      </c>
      <c r="B19" s="323">
        <v>604</v>
      </c>
      <c r="C19" s="323">
        <v>609</v>
      </c>
      <c r="D19" s="323">
        <v>627</v>
      </c>
      <c r="E19" s="18">
        <f t="shared" si="0"/>
        <v>102.95566502463053</v>
      </c>
      <c r="F19" s="323">
        <v>719</v>
      </c>
      <c r="G19" s="18">
        <f t="shared" si="1"/>
        <v>-12.795549374130738</v>
      </c>
      <c r="H19" s="396"/>
      <c r="J19" s="401"/>
    </row>
    <row r="20" spans="1:10" s="357" customFormat="1" ht="19.5" customHeight="1">
      <c r="A20" s="322" t="s">
        <v>70</v>
      </c>
      <c r="B20" s="323">
        <v>85</v>
      </c>
      <c r="C20" s="323">
        <v>89</v>
      </c>
      <c r="D20" s="323">
        <v>104</v>
      </c>
      <c r="E20" s="18">
        <f t="shared" si="0"/>
        <v>116.85393258426966</v>
      </c>
      <c r="F20" s="323">
        <v>107</v>
      </c>
      <c r="G20" s="18">
        <f t="shared" si="1"/>
        <v>-2.803738317757009</v>
      </c>
      <c r="H20" s="396"/>
      <c r="J20" s="401"/>
    </row>
    <row r="21" spans="1:10" s="357" customFormat="1" ht="19.5" customHeight="1">
      <c r="A21" s="322" t="s">
        <v>71</v>
      </c>
      <c r="B21" s="323"/>
      <c r="C21" s="323"/>
      <c r="D21" s="323"/>
      <c r="E21" s="18"/>
      <c r="F21" s="323"/>
      <c r="G21" s="18"/>
      <c r="H21" s="396"/>
      <c r="J21" s="401"/>
    </row>
    <row r="22" spans="1:10" s="357" customFormat="1" ht="19.5" customHeight="1">
      <c r="A22" s="322" t="s">
        <v>81</v>
      </c>
      <c r="B22" s="323">
        <v>30</v>
      </c>
      <c r="C22" s="323">
        <v>30</v>
      </c>
      <c r="D22" s="323">
        <v>30</v>
      </c>
      <c r="E22" s="18">
        <f t="shared" si="0"/>
        <v>100</v>
      </c>
      <c r="F22" s="323">
        <v>29</v>
      </c>
      <c r="G22" s="18">
        <f t="shared" si="1"/>
        <v>3.4482758620689653</v>
      </c>
      <c r="H22" s="395"/>
      <c r="J22" s="401"/>
    </row>
    <row r="23" spans="1:10" s="357" customFormat="1" ht="19.5" customHeight="1">
      <c r="A23" s="322" t="s">
        <v>82</v>
      </c>
      <c r="B23" s="323">
        <v>30</v>
      </c>
      <c r="C23" s="323">
        <v>30</v>
      </c>
      <c r="D23" s="323">
        <v>30</v>
      </c>
      <c r="E23" s="18">
        <f t="shared" si="0"/>
        <v>100</v>
      </c>
      <c r="F23" s="323">
        <v>22</v>
      </c>
      <c r="G23" s="18">
        <f t="shared" si="1"/>
        <v>36.36363636363637</v>
      </c>
      <c r="H23" s="395"/>
      <c r="J23" s="401"/>
    </row>
    <row r="24" spans="1:10" s="357" customFormat="1" ht="19.5" customHeight="1">
      <c r="A24" s="322" t="s">
        <v>83</v>
      </c>
      <c r="B24" s="323">
        <v>10</v>
      </c>
      <c r="C24" s="323">
        <v>10</v>
      </c>
      <c r="D24" s="323">
        <v>10</v>
      </c>
      <c r="E24" s="18">
        <f t="shared" si="0"/>
        <v>100</v>
      </c>
      <c r="F24" s="323">
        <v>10</v>
      </c>
      <c r="G24" s="18">
        <f t="shared" si="1"/>
        <v>0</v>
      </c>
      <c r="H24" s="395"/>
      <c r="J24" s="401"/>
    </row>
    <row r="25" spans="1:10" s="357" customFormat="1" ht="19.5" customHeight="1">
      <c r="A25" s="322" t="s">
        <v>78</v>
      </c>
      <c r="B25" s="323">
        <v>32</v>
      </c>
      <c r="C25" s="323">
        <v>32</v>
      </c>
      <c r="D25" s="323">
        <v>32</v>
      </c>
      <c r="E25" s="18">
        <f t="shared" si="0"/>
        <v>100</v>
      </c>
      <c r="F25" s="323">
        <v>15</v>
      </c>
      <c r="G25" s="18">
        <f t="shared" si="1"/>
        <v>113.33333333333333</v>
      </c>
      <c r="H25" s="395"/>
      <c r="J25" s="401"/>
    </row>
    <row r="26" spans="1:10" s="357" customFormat="1" ht="19.5" customHeight="1">
      <c r="A26" s="322" t="s">
        <v>84</v>
      </c>
      <c r="B26" s="323">
        <v>0</v>
      </c>
      <c r="C26" s="323">
        <v>0</v>
      </c>
      <c r="D26" s="323"/>
      <c r="E26" s="18"/>
      <c r="F26" s="323"/>
      <c r="G26" s="18"/>
      <c r="H26" s="397"/>
      <c r="J26" s="401"/>
    </row>
    <row r="27" spans="1:10" s="357" customFormat="1" ht="19.5" customHeight="1">
      <c r="A27" s="394" t="s">
        <v>85</v>
      </c>
      <c r="B27" s="335">
        <f>SUM(B28:B37)</f>
        <v>12452</v>
      </c>
      <c r="C27" s="335">
        <f>SUM(C28:C37)</f>
        <v>12683</v>
      </c>
      <c r="D27" s="335">
        <f aca="true" t="shared" si="3" ref="B27:F27">SUM(D28:D37)</f>
        <v>11188</v>
      </c>
      <c r="E27" s="18">
        <f t="shared" si="0"/>
        <v>88.21256800441536</v>
      </c>
      <c r="F27" s="335">
        <f t="shared" si="3"/>
        <v>10652</v>
      </c>
      <c r="G27" s="18">
        <f t="shared" si="1"/>
        <v>5.031918888471649</v>
      </c>
      <c r="H27" s="395"/>
      <c r="J27" s="401"/>
    </row>
    <row r="28" spans="1:10" s="357" customFormat="1" ht="19.5" customHeight="1">
      <c r="A28" s="322" t="s">
        <v>69</v>
      </c>
      <c r="B28" s="323">
        <v>6487</v>
      </c>
      <c r="C28" s="323">
        <v>6561</v>
      </c>
      <c r="D28" s="323">
        <v>5813</v>
      </c>
      <c r="E28" s="18">
        <f t="shared" si="0"/>
        <v>88.59929888736472</v>
      </c>
      <c r="F28" s="323">
        <v>4602</v>
      </c>
      <c r="G28" s="18">
        <f t="shared" si="1"/>
        <v>26.314645806171228</v>
      </c>
      <c r="H28" s="395"/>
      <c r="J28" s="401"/>
    </row>
    <row r="29" spans="1:10" s="357" customFormat="1" ht="19.5" customHeight="1">
      <c r="A29" s="322" t="s">
        <v>70</v>
      </c>
      <c r="B29" s="323">
        <v>1383</v>
      </c>
      <c r="C29" s="323">
        <v>1387</v>
      </c>
      <c r="D29" s="323">
        <v>1259</v>
      </c>
      <c r="E29" s="18">
        <f t="shared" si="0"/>
        <v>90.77144917087239</v>
      </c>
      <c r="F29" s="323">
        <v>2610</v>
      </c>
      <c r="G29" s="18">
        <f t="shared" si="1"/>
        <v>-51.762452107279685</v>
      </c>
      <c r="H29" s="397"/>
      <c r="J29" s="401"/>
    </row>
    <row r="30" spans="1:10" s="357" customFormat="1" ht="19.5" customHeight="1">
      <c r="A30" s="322" t="s">
        <v>71</v>
      </c>
      <c r="B30" s="323">
        <v>0</v>
      </c>
      <c r="C30" s="323">
        <v>0</v>
      </c>
      <c r="D30" s="323"/>
      <c r="E30" s="18"/>
      <c r="F30" s="323"/>
      <c r="G30" s="18"/>
      <c r="H30" s="396"/>
      <c r="J30" s="401"/>
    </row>
    <row r="31" spans="1:10" s="357" customFormat="1" ht="19.5" customHeight="1">
      <c r="A31" s="322" t="s">
        <v>86</v>
      </c>
      <c r="B31" s="323">
        <v>0</v>
      </c>
      <c r="C31" s="323">
        <v>85</v>
      </c>
      <c r="D31" s="323"/>
      <c r="E31" s="18">
        <f t="shared" si="0"/>
        <v>0</v>
      </c>
      <c r="F31" s="323"/>
      <c r="G31" s="18"/>
      <c r="H31" s="395"/>
      <c r="J31" s="401"/>
    </row>
    <row r="32" spans="1:10" s="357" customFormat="1" ht="19.5" customHeight="1">
      <c r="A32" s="322" t="s">
        <v>87</v>
      </c>
      <c r="B32" s="323">
        <v>0</v>
      </c>
      <c r="C32" s="323">
        <v>0</v>
      </c>
      <c r="D32" s="323"/>
      <c r="E32" s="18"/>
      <c r="F32" s="323"/>
      <c r="G32" s="18"/>
      <c r="H32" s="396"/>
      <c r="J32" s="401"/>
    </row>
    <row r="33" spans="1:10" s="357" customFormat="1" ht="19.5" customHeight="1">
      <c r="A33" s="322" t="s">
        <v>88</v>
      </c>
      <c r="B33" s="323">
        <v>278</v>
      </c>
      <c r="C33" s="323">
        <v>278</v>
      </c>
      <c r="D33" s="323">
        <v>217</v>
      </c>
      <c r="E33" s="18">
        <f t="shared" si="0"/>
        <v>78.05755395683454</v>
      </c>
      <c r="F33" s="323">
        <v>211</v>
      </c>
      <c r="G33" s="18">
        <f t="shared" si="1"/>
        <v>2.843601895734597</v>
      </c>
      <c r="H33" s="398"/>
      <c r="J33" s="401"/>
    </row>
    <row r="34" spans="1:8" ht="19.5" customHeight="1">
      <c r="A34" s="322" t="s">
        <v>89</v>
      </c>
      <c r="B34" s="323">
        <v>23</v>
      </c>
      <c r="C34" s="323">
        <v>68</v>
      </c>
      <c r="D34" s="323">
        <v>48</v>
      </c>
      <c r="E34" s="18">
        <f t="shared" si="0"/>
        <v>70.58823529411765</v>
      </c>
      <c r="F34" s="323">
        <v>81</v>
      </c>
      <c r="G34" s="18">
        <f t="shared" si="1"/>
        <v>-40.74074074074074</v>
      </c>
      <c r="H34" s="399"/>
    </row>
    <row r="35" spans="1:8" ht="19.5" customHeight="1">
      <c r="A35" s="322" t="s">
        <v>90</v>
      </c>
      <c r="B35" s="323">
        <v>0</v>
      </c>
      <c r="C35" s="323">
        <v>0</v>
      </c>
      <c r="D35" s="323"/>
      <c r="E35" s="18"/>
      <c r="F35" s="323"/>
      <c r="G35" s="18"/>
      <c r="H35" s="399"/>
    </row>
    <row r="36" spans="1:8" ht="19.5" customHeight="1">
      <c r="A36" s="322" t="s">
        <v>78</v>
      </c>
      <c r="B36" s="323">
        <v>4142</v>
      </c>
      <c r="C36" s="323">
        <v>4162</v>
      </c>
      <c r="D36" s="323">
        <v>3619</v>
      </c>
      <c r="E36" s="18">
        <f t="shared" si="0"/>
        <v>86.95338779432966</v>
      </c>
      <c r="F36" s="323">
        <v>2314</v>
      </c>
      <c r="G36" s="18">
        <f t="shared" si="1"/>
        <v>56.395851339671566</v>
      </c>
      <c r="H36" s="399"/>
    </row>
    <row r="37" spans="1:8" ht="19.5" customHeight="1">
      <c r="A37" s="322" t="s">
        <v>91</v>
      </c>
      <c r="B37" s="323">
        <v>139</v>
      </c>
      <c r="C37" s="323">
        <v>142</v>
      </c>
      <c r="D37" s="323">
        <v>232</v>
      </c>
      <c r="E37" s="18">
        <f t="shared" si="0"/>
        <v>163.38028169014086</v>
      </c>
      <c r="F37" s="323">
        <v>834</v>
      </c>
      <c r="G37" s="18">
        <f t="shared" si="1"/>
        <v>-72.18225419664267</v>
      </c>
      <c r="H37" s="399"/>
    </row>
    <row r="38" spans="1:8" ht="19.5" customHeight="1">
      <c r="A38" s="394" t="s">
        <v>92</v>
      </c>
      <c r="B38" s="335">
        <f>SUM(B39:B49)</f>
        <v>741</v>
      </c>
      <c r="C38" s="335">
        <f>SUM(C39:C49)</f>
        <v>861</v>
      </c>
      <c r="D38" s="335">
        <f aca="true" t="shared" si="4" ref="B38:F38">SUM(D39:D49)</f>
        <v>837</v>
      </c>
      <c r="E38" s="18">
        <f t="shared" si="0"/>
        <v>97.21254355400697</v>
      </c>
      <c r="F38" s="335">
        <f t="shared" si="4"/>
        <v>679</v>
      </c>
      <c r="G38" s="18">
        <f t="shared" si="1"/>
        <v>23.269513991163475</v>
      </c>
      <c r="H38" s="399"/>
    </row>
    <row r="39" spans="1:8" ht="19.5" customHeight="1">
      <c r="A39" s="322" t="s">
        <v>69</v>
      </c>
      <c r="B39" s="323">
        <v>320</v>
      </c>
      <c r="C39" s="323">
        <v>324</v>
      </c>
      <c r="D39" s="323">
        <v>312</v>
      </c>
      <c r="E39" s="18">
        <f t="shared" si="0"/>
        <v>96.29629629629629</v>
      </c>
      <c r="F39" s="323">
        <v>189</v>
      </c>
      <c r="G39" s="18">
        <f t="shared" si="1"/>
        <v>65.07936507936508</v>
      </c>
      <c r="H39" s="399"/>
    </row>
    <row r="40" spans="1:8" ht="19.5" customHeight="1">
      <c r="A40" s="322" t="s">
        <v>70</v>
      </c>
      <c r="B40" s="323"/>
      <c r="C40" s="323"/>
      <c r="D40" s="323"/>
      <c r="E40" s="18"/>
      <c r="F40" s="323">
        <v>27</v>
      </c>
      <c r="G40" s="18">
        <f t="shared" si="1"/>
        <v>-100</v>
      </c>
      <c r="H40" s="399"/>
    </row>
    <row r="41" spans="1:8" ht="19.5" customHeight="1">
      <c r="A41" s="322" t="s">
        <v>71</v>
      </c>
      <c r="B41" s="323">
        <v>0</v>
      </c>
      <c r="C41" s="323">
        <v>0</v>
      </c>
      <c r="D41" s="323"/>
      <c r="E41" s="18"/>
      <c r="F41" s="323"/>
      <c r="G41" s="18"/>
      <c r="H41" s="399"/>
    </row>
    <row r="42" spans="1:8" ht="19.5" customHeight="1">
      <c r="A42" s="322" t="s">
        <v>93</v>
      </c>
      <c r="B42" s="323">
        <v>0</v>
      </c>
      <c r="C42" s="323">
        <v>0</v>
      </c>
      <c r="D42" s="323"/>
      <c r="E42" s="18"/>
      <c r="F42" s="323"/>
      <c r="G42" s="18"/>
      <c r="H42" s="399"/>
    </row>
    <row r="43" spans="1:8" ht="19.5" customHeight="1">
      <c r="A43" s="322" t="s">
        <v>94</v>
      </c>
      <c r="B43" s="323">
        <v>0</v>
      </c>
      <c r="C43" s="323">
        <v>0</v>
      </c>
      <c r="D43" s="323"/>
      <c r="E43" s="18"/>
      <c r="F43" s="323"/>
      <c r="G43" s="18"/>
      <c r="H43" s="399"/>
    </row>
    <row r="44" spans="1:8" ht="19.5" customHeight="1">
      <c r="A44" s="322" t="s">
        <v>95</v>
      </c>
      <c r="B44" s="323">
        <v>0</v>
      </c>
      <c r="C44" s="323">
        <v>0</v>
      </c>
      <c r="D44" s="323"/>
      <c r="E44" s="18"/>
      <c r="F44" s="323"/>
      <c r="G44" s="18"/>
      <c r="H44" s="399"/>
    </row>
    <row r="45" spans="1:8" ht="19.5" customHeight="1">
      <c r="A45" s="322" t="s">
        <v>96</v>
      </c>
      <c r="B45" s="323">
        <v>0</v>
      </c>
      <c r="C45" s="323">
        <v>0</v>
      </c>
      <c r="D45" s="323"/>
      <c r="E45" s="18"/>
      <c r="F45" s="323"/>
      <c r="G45" s="18"/>
      <c r="H45" s="399"/>
    </row>
    <row r="46" spans="1:8" ht="19.5" customHeight="1">
      <c r="A46" s="322" t="s">
        <v>97</v>
      </c>
      <c r="B46" s="323">
        <v>5</v>
      </c>
      <c r="C46" s="323">
        <v>5</v>
      </c>
      <c r="D46" s="323">
        <v>3</v>
      </c>
      <c r="E46" s="18">
        <f t="shared" si="0"/>
        <v>60</v>
      </c>
      <c r="F46" s="323"/>
      <c r="G46" s="18"/>
      <c r="H46" s="399"/>
    </row>
    <row r="47" spans="1:8" ht="19.5" customHeight="1">
      <c r="A47" s="322" t="s">
        <v>98</v>
      </c>
      <c r="B47" s="323">
        <v>0</v>
      </c>
      <c r="C47" s="323">
        <v>0</v>
      </c>
      <c r="D47" s="323"/>
      <c r="E47" s="18"/>
      <c r="F47" s="323"/>
      <c r="G47" s="18"/>
      <c r="H47" s="399"/>
    </row>
    <row r="48" spans="1:8" ht="19.5" customHeight="1">
      <c r="A48" s="322" t="s">
        <v>78</v>
      </c>
      <c r="B48" s="323">
        <v>308</v>
      </c>
      <c r="C48" s="323">
        <v>308</v>
      </c>
      <c r="D48" s="323">
        <v>297</v>
      </c>
      <c r="E48" s="18">
        <f t="shared" si="0"/>
        <v>96.42857142857143</v>
      </c>
      <c r="F48" s="323">
        <v>260</v>
      </c>
      <c r="G48" s="18">
        <f t="shared" si="1"/>
        <v>14.23076923076923</v>
      </c>
      <c r="H48" s="399"/>
    </row>
    <row r="49" spans="1:8" ht="19.5" customHeight="1">
      <c r="A49" s="322" t="s">
        <v>99</v>
      </c>
      <c r="B49" s="323">
        <v>108</v>
      </c>
      <c r="C49" s="323">
        <v>224</v>
      </c>
      <c r="D49" s="323">
        <v>225</v>
      </c>
      <c r="E49" s="18">
        <f t="shared" si="0"/>
        <v>100.44642857142858</v>
      </c>
      <c r="F49" s="323">
        <v>203</v>
      </c>
      <c r="G49" s="18">
        <f t="shared" si="1"/>
        <v>10.83743842364532</v>
      </c>
      <c r="H49" s="399"/>
    </row>
    <row r="50" spans="1:8" ht="19.5" customHeight="1">
      <c r="A50" s="394" t="s">
        <v>100</v>
      </c>
      <c r="B50" s="335">
        <f>SUM(B51:B60)</f>
        <v>564</v>
      </c>
      <c r="C50" s="335">
        <f>SUM(C51:C60)</f>
        <v>566</v>
      </c>
      <c r="D50" s="335">
        <f aca="true" t="shared" si="5" ref="B50:F50">SUM(D51:D60)</f>
        <v>451</v>
      </c>
      <c r="E50" s="18">
        <f t="shared" si="0"/>
        <v>79.68197879858657</v>
      </c>
      <c r="F50" s="335">
        <f t="shared" si="5"/>
        <v>474</v>
      </c>
      <c r="G50" s="18">
        <f t="shared" si="1"/>
        <v>-4.852320675105485</v>
      </c>
      <c r="H50" s="399"/>
    </row>
    <row r="51" spans="1:8" ht="19.5" customHeight="1">
      <c r="A51" s="322" t="s">
        <v>69</v>
      </c>
      <c r="B51" s="323">
        <v>120</v>
      </c>
      <c r="C51" s="323">
        <v>122</v>
      </c>
      <c r="D51" s="323">
        <v>113</v>
      </c>
      <c r="E51" s="18">
        <f t="shared" si="0"/>
        <v>92.62295081967213</v>
      </c>
      <c r="F51" s="323">
        <v>116</v>
      </c>
      <c r="G51" s="18">
        <f t="shared" si="1"/>
        <v>-2.586206896551724</v>
      </c>
      <c r="H51" s="399"/>
    </row>
    <row r="52" spans="1:8" ht="19.5" customHeight="1">
      <c r="A52" s="322" t="s">
        <v>70</v>
      </c>
      <c r="B52" s="323"/>
      <c r="C52" s="323"/>
      <c r="D52" s="323"/>
      <c r="E52" s="18"/>
      <c r="F52" s="323">
        <v>136</v>
      </c>
      <c r="G52" s="18">
        <f t="shared" si="1"/>
        <v>-100</v>
      </c>
      <c r="H52" s="399"/>
    </row>
    <row r="53" spans="1:8" ht="19.5" customHeight="1">
      <c r="A53" s="322" t="s">
        <v>71</v>
      </c>
      <c r="B53" s="323"/>
      <c r="C53" s="323"/>
      <c r="D53" s="323"/>
      <c r="E53" s="18"/>
      <c r="F53" s="323"/>
      <c r="G53" s="18"/>
      <c r="H53" s="399"/>
    </row>
    <row r="54" spans="1:8" ht="19.5" customHeight="1">
      <c r="A54" s="322" t="s">
        <v>101</v>
      </c>
      <c r="B54" s="323"/>
      <c r="C54" s="323"/>
      <c r="D54" s="323"/>
      <c r="E54" s="18"/>
      <c r="F54" s="323"/>
      <c r="G54" s="18"/>
      <c r="H54" s="399"/>
    </row>
    <row r="55" spans="1:8" ht="19.5" customHeight="1">
      <c r="A55" s="322" t="s">
        <v>102</v>
      </c>
      <c r="B55" s="323">
        <v>174</v>
      </c>
      <c r="C55" s="323">
        <v>174</v>
      </c>
      <c r="D55" s="323">
        <v>128</v>
      </c>
      <c r="E55" s="18">
        <f t="shared" si="0"/>
        <v>73.5632183908046</v>
      </c>
      <c r="F55" s="323">
        <v>62</v>
      </c>
      <c r="G55" s="18">
        <f t="shared" si="1"/>
        <v>106.4516129032258</v>
      </c>
      <c r="H55" s="399"/>
    </row>
    <row r="56" spans="1:8" ht="19.5" customHeight="1">
      <c r="A56" s="322" t="s">
        <v>103</v>
      </c>
      <c r="B56" s="323">
        <v>7</v>
      </c>
      <c r="C56" s="323">
        <v>7</v>
      </c>
      <c r="D56" s="323">
        <v>8</v>
      </c>
      <c r="E56" s="18">
        <f t="shared" si="0"/>
        <v>114.28571428571428</v>
      </c>
      <c r="F56" s="323">
        <v>8</v>
      </c>
      <c r="G56" s="18">
        <f t="shared" si="1"/>
        <v>0</v>
      </c>
      <c r="H56" s="399"/>
    </row>
    <row r="57" spans="1:8" ht="19.5" customHeight="1">
      <c r="A57" s="322" t="s">
        <v>104</v>
      </c>
      <c r="B57" s="323">
        <v>100</v>
      </c>
      <c r="C57" s="323">
        <v>100</v>
      </c>
      <c r="D57" s="323">
        <v>55</v>
      </c>
      <c r="E57" s="18">
        <f t="shared" si="0"/>
        <v>55.00000000000001</v>
      </c>
      <c r="F57" s="323"/>
      <c r="G57" s="18"/>
      <c r="H57" s="399"/>
    </row>
    <row r="58" spans="1:8" ht="19.5" customHeight="1">
      <c r="A58" s="322" t="s">
        <v>105</v>
      </c>
      <c r="B58" s="323"/>
      <c r="C58" s="323"/>
      <c r="D58" s="323"/>
      <c r="E58" s="18"/>
      <c r="F58" s="323"/>
      <c r="G58" s="18"/>
      <c r="H58" s="399"/>
    </row>
    <row r="59" spans="1:8" ht="19.5" customHeight="1">
      <c r="A59" s="322" t="s">
        <v>78</v>
      </c>
      <c r="B59" s="323">
        <v>163</v>
      </c>
      <c r="C59" s="323">
        <v>163</v>
      </c>
      <c r="D59" s="323">
        <v>147</v>
      </c>
      <c r="E59" s="18">
        <f t="shared" si="0"/>
        <v>90.1840490797546</v>
      </c>
      <c r="F59" s="323">
        <v>152</v>
      </c>
      <c r="G59" s="18">
        <f t="shared" si="1"/>
        <v>-3.289473684210526</v>
      </c>
      <c r="H59" s="399"/>
    </row>
    <row r="60" spans="1:8" ht="19.5" customHeight="1">
      <c r="A60" s="322" t="s">
        <v>106</v>
      </c>
      <c r="B60" s="323">
        <v>0</v>
      </c>
      <c r="C60" s="323">
        <v>0</v>
      </c>
      <c r="D60" s="323"/>
      <c r="E60" s="18"/>
      <c r="F60" s="323"/>
      <c r="G60" s="18"/>
      <c r="H60" s="399"/>
    </row>
    <row r="61" spans="1:8" ht="19.5" customHeight="1">
      <c r="A61" s="394" t="s">
        <v>107</v>
      </c>
      <c r="B61" s="335">
        <f>SUM(B62:B71)</f>
        <v>1109</v>
      </c>
      <c r="C61" s="335">
        <f>SUM(C62:C71)</f>
        <v>1227</v>
      </c>
      <c r="D61" s="335">
        <f aca="true" t="shared" si="6" ref="B61:F61">SUM(D62:D71)</f>
        <v>1413</v>
      </c>
      <c r="E61" s="18">
        <f t="shared" si="0"/>
        <v>115.15892420537897</v>
      </c>
      <c r="F61" s="335">
        <f t="shared" si="6"/>
        <v>1506</v>
      </c>
      <c r="G61" s="18">
        <f t="shared" si="1"/>
        <v>-6.175298804780876</v>
      </c>
      <c r="H61" s="399"/>
    </row>
    <row r="62" spans="1:8" ht="19.5" customHeight="1">
      <c r="A62" s="322" t="s">
        <v>69</v>
      </c>
      <c r="B62" s="323">
        <v>486</v>
      </c>
      <c r="C62" s="323">
        <v>491</v>
      </c>
      <c r="D62" s="323">
        <v>509</v>
      </c>
      <c r="E62" s="18">
        <f t="shared" si="0"/>
        <v>103.66598778004072</v>
      </c>
      <c r="F62" s="323">
        <v>526</v>
      </c>
      <c r="G62" s="18">
        <f t="shared" si="1"/>
        <v>-3.2319391634980987</v>
      </c>
      <c r="H62" s="399"/>
    </row>
    <row r="63" spans="1:8" ht="19.5" customHeight="1">
      <c r="A63" s="322" t="s">
        <v>70</v>
      </c>
      <c r="B63" s="323">
        <v>415</v>
      </c>
      <c r="C63" s="323">
        <v>455</v>
      </c>
      <c r="D63" s="323">
        <v>516</v>
      </c>
      <c r="E63" s="18">
        <f t="shared" si="0"/>
        <v>113.4065934065934</v>
      </c>
      <c r="F63" s="323">
        <v>414</v>
      </c>
      <c r="G63" s="18">
        <f t="shared" si="1"/>
        <v>24.637681159420293</v>
      </c>
      <c r="H63" s="399"/>
    </row>
    <row r="64" spans="1:8" ht="19.5" customHeight="1">
      <c r="A64" s="322" t="s">
        <v>71</v>
      </c>
      <c r="B64" s="323"/>
      <c r="C64" s="323"/>
      <c r="D64" s="323"/>
      <c r="E64" s="18"/>
      <c r="F64" s="323"/>
      <c r="G64" s="18"/>
      <c r="H64" s="399"/>
    </row>
    <row r="65" spans="1:8" ht="19.5" customHeight="1">
      <c r="A65" s="322" t="s">
        <v>108</v>
      </c>
      <c r="B65" s="323"/>
      <c r="C65" s="323"/>
      <c r="D65" s="323"/>
      <c r="E65" s="18"/>
      <c r="F65" s="323"/>
      <c r="G65" s="18"/>
      <c r="H65" s="399"/>
    </row>
    <row r="66" spans="1:8" ht="19.5" customHeight="1">
      <c r="A66" s="322" t="s">
        <v>109</v>
      </c>
      <c r="B66" s="323"/>
      <c r="C66" s="323"/>
      <c r="D66" s="323"/>
      <c r="E66" s="18"/>
      <c r="F66" s="323"/>
      <c r="G66" s="18"/>
      <c r="H66" s="399"/>
    </row>
    <row r="67" spans="1:8" ht="19.5" customHeight="1">
      <c r="A67" s="322" t="s">
        <v>110</v>
      </c>
      <c r="B67" s="323"/>
      <c r="C67" s="323"/>
      <c r="D67" s="323">
        <v>15</v>
      </c>
      <c r="E67" s="18"/>
      <c r="F67" s="323"/>
      <c r="G67" s="18"/>
      <c r="H67" s="399"/>
    </row>
    <row r="68" spans="1:8" ht="19.5" customHeight="1">
      <c r="A68" s="322" t="s">
        <v>111</v>
      </c>
      <c r="B68" s="323"/>
      <c r="C68" s="323">
        <v>73</v>
      </c>
      <c r="D68" s="323">
        <v>73</v>
      </c>
      <c r="E68" s="18">
        <f t="shared" si="0"/>
        <v>100</v>
      </c>
      <c r="F68" s="323"/>
      <c r="G68" s="18"/>
      <c r="H68" s="399"/>
    </row>
    <row r="69" spans="1:8" ht="19.5" customHeight="1">
      <c r="A69" s="322" t="s">
        <v>112</v>
      </c>
      <c r="B69" s="323"/>
      <c r="C69" s="323"/>
      <c r="D69" s="323"/>
      <c r="E69" s="18"/>
      <c r="F69" s="323"/>
      <c r="G69" s="18"/>
      <c r="H69" s="399"/>
    </row>
    <row r="70" spans="1:8" ht="19.5" customHeight="1">
      <c r="A70" s="322" t="s">
        <v>78</v>
      </c>
      <c r="B70" s="323">
        <v>208</v>
      </c>
      <c r="C70" s="323">
        <v>208</v>
      </c>
      <c r="D70" s="323">
        <v>300</v>
      </c>
      <c r="E70" s="18">
        <f>D70/C70*100</f>
        <v>144.23076923076923</v>
      </c>
      <c r="F70" s="323">
        <v>566</v>
      </c>
      <c r="G70" s="18">
        <f>(D70-F70)/F70*100</f>
        <v>-46.996466431095406</v>
      </c>
      <c r="H70" s="399"/>
    </row>
    <row r="71" spans="1:8" ht="19.5" customHeight="1">
      <c r="A71" s="322" t="s">
        <v>113</v>
      </c>
      <c r="B71" s="323">
        <v>0</v>
      </c>
      <c r="C71" s="323">
        <v>0</v>
      </c>
      <c r="D71" s="323"/>
      <c r="E71" s="18"/>
      <c r="F71" s="323"/>
      <c r="G71" s="18"/>
      <c r="H71" s="399"/>
    </row>
    <row r="72" spans="1:8" ht="19.5" customHeight="1">
      <c r="A72" s="394" t="s">
        <v>114</v>
      </c>
      <c r="B72" s="335">
        <f>SUM(B73:B83)</f>
        <v>810</v>
      </c>
      <c r="C72" s="335">
        <f>SUM(C73:C83)</f>
        <v>810</v>
      </c>
      <c r="D72" s="335">
        <f aca="true" t="shared" si="7" ref="B72:F72">SUM(D73:D83)</f>
        <v>775</v>
      </c>
      <c r="E72" s="18">
        <f>D72/C72*100</f>
        <v>95.67901234567901</v>
      </c>
      <c r="F72" s="335">
        <f t="shared" si="7"/>
        <v>638</v>
      </c>
      <c r="G72" s="18">
        <f>(D72-F72)/F72*100</f>
        <v>21.473354231974923</v>
      </c>
      <c r="H72" s="399"/>
    </row>
    <row r="73" spans="1:8" ht="19.5" customHeight="1">
      <c r="A73" s="322" t="s">
        <v>69</v>
      </c>
      <c r="B73" s="323">
        <v>460</v>
      </c>
      <c r="C73" s="323">
        <v>460</v>
      </c>
      <c r="D73" s="323">
        <v>460</v>
      </c>
      <c r="E73" s="18">
        <f>D73/C73*100</f>
        <v>100</v>
      </c>
      <c r="F73" s="323">
        <v>398</v>
      </c>
      <c r="G73" s="18">
        <f>(D73-F73)/F73*100</f>
        <v>15.577889447236181</v>
      </c>
      <c r="H73" s="399"/>
    </row>
    <row r="74" spans="1:8" ht="19.5" customHeight="1">
      <c r="A74" s="322" t="s">
        <v>70</v>
      </c>
      <c r="B74" s="323">
        <v>350</v>
      </c>
      <c r="C74" s="323">
        <v>350</v>
      </c>
      <c r="D74" s="323">
        <v>315</v>
      </c>
      <c r="E74" s="18">
        <f>D74/C74*100</f>
        <v>90</v>
      </c>
      <c r="F74" s="323">
        <v>240</v>
      </c>
      <c r="G74" s="18">
        <f>(D74-F74)/F74*100</f>
        <v>31.25</v>
      </c>
      <c r="H74" s="399"/>
    </row>
    <row r="75" spans="1:8" ht="19.5" customHeight="1">
      <c r="A75" s="322" t="s">
        <v>71</v>
      </c>
      <c r="B75" s="323"/>
      <c r="C75" s="323"/>
      <c r="D75" s="323"/>
      <c r="E75" s="18"/>
      <c r="F75" s="323"/>
      <c r="G75" s="18"/>
      <c r="H75" s="399"/>
    </row>
    <row r="76" spans="1:8" ht="19.5" customHeight="1">
      <c r="A76" s="322" t="s">
        <v>115</v>
      </c>
      <c r="B76" s="323"/>
      <c r="C76" s="323"/>
      <c r="D76" s="323"/>
      <c r="E76" s="18"/>
      <c r="F76" s="323"/>
      <c r="G76" s="18"/>
      <c r="H76" s="399"/>
    </row>
    <row r="77" spans="1:8" ht="19.5" customHeight="1">
      <c r="A77" s="322" t="s">
        <v>116</v>
      </c>
      <c r="B77" s="323"/>
      <c r="C77" s="323"/>
      <c r="D77" s="323"/>
      <c r="E77" s="18"/>
      <c r="F77" s="323"/>
      <c r="G77" s="18"/>
      <c r="H77" s="399"/>
    </row>
    <row r="78" spans="1:8" ht="19.5" customHeight="1">
      <c r="A78" s="322" t="s">
        <v>117</v>
      </c>
      <c r="B78" s="323"/>
      <c r="C78" s="323"/>
      <c r="D78" s="323"/>
      <c r="E78" s="18"/>
      <c r="F78" s="323"/>
      <c r="G78" s="18"/>
      <c r="H78" s="399"/>
    </row>
    <row r="79" spans="1:8" ht="19.5" customHeight="1">
      <c r="A79" s="322" t="s">
        <v>118</v>
      </c>
      <c r="B79" s="323"/>
      <c r="C79" s="323"/>
      <c r="D79" s="323"/>
      <c r="E79" s="18"/>
      <c r="F79" s="323"/>
      <c r="G79" s="18"/>
      <c r="H79" s="399"/>
    </row>
    <row r="80" spans="1:8" ht="19.5" customHeight="1">
      <c r="A80" s="322" t="s">
        <v>119</v>
      </c>
      <c r="B80" s="323"/>
      <c r="C80" s="323"/>
      <c r="D80" s="323"/>
      <c r="E80" s="18"/>
      <c r="F80" s="323"/>
      <c r="G80" s="18"/>
      <c r="H80" s="399"/>
    </row>
    <row r="81" spans="1:8" ht="19.5" customHeight="1">
      <c r="A81" s="322" t="s">
        <v>111</v>
      </c>
      <c r="B81" s="323"/>
      <c r="C81" s="323"/>
      <c r="D81" s="323"/>
      <c r="E81" s="18"/>
      <c r="F81" s="323"/>
      <c r="G81" s="18"/>
      <c r="H81" s="399"/>
    </row>
    <row r="82" spans="1:8" ht="19.5" customHeight="1">
      <c r="A82" s="322" t="s">
        <v>78</v>
      </c>
      <c r="B82" s="323"/>
      <c r="C82" s="323"/>
      <c r="D82" s="323"/>
      <c r="E82" s="18"/>
      <c r="F82" s="323"/>
      <c r="G82" s="18"/>
      <c r="H82" s="399"/>
    </row>
    <row r="83" spans="1:8" ht="19.5" customHeight="1">
      <c r="A83" s="322" t="s">
        <v>120</v>
      </c>
      <c r="B83" s="323"/>
      <c r="C83" s="323"/>
      <c r="D83" s="323"/>
      <c r="E83" s="18"/>
      <c r="F83" s="323"/>
      <c r="G83" s="18"/>
      <c r="H83" s="399"/>
    </row>
    <row r="84" spans="1:8" ht="19.5" customHeight="1">
      <c r="A84" s="394" t="s">
        <v>121</v>
      </c>
      <c r="B84" s="335">
        <f>SUM(B85:B92)</f>
        <v>722</v>
      </c>
      <c r="C84" s="335">
        <f>SUM(C85:C92)</f>
        <v>725</v>
      </c>
      <c r="D84" s="335">
        <f aca="true" t="shared" si="8" ref="B84:F84">SUM(D85:D92)</f>
        <v>687</v>
      </c>
      <c r="E84" s="18">
        <f>D84/C84*100</f>
        <v>94.75862068965517</v>
      </c>
      <c r="F84" s="335">
        <f t="shared" si="8"/>
        <v>724</v>
      </c>
      <c r="G84" s="18">
        <f>(D84-F84)/F84*100</f>
        <v>-5.110497237569061</v>
      </c>
      <c r="H84" s="399"/>
    </row>
    <row r="85" spans="1:8" ht="19.5" customHeight="1">
      <c r="A85" s="322" t="s">
        <v>69</v>
      </c>
      <c r="B85" s="323">
        <v>161</v>
      </c>
      <c r="C85" s="323">
        <v>164</v>
      </c>
      <c r="D85" s="323">
        <v>164</v>
      </c>
      <c r="E85" s="18">
        <f>D85/C85*100</f>
        <v>100</v>
      </c>
      <c r="F85" s="323">
        <v>160</v>
      </c>
      <c r="G85" s="18">
        <f>(D85-F85)/F85*100</f>
        <v>2.5</v>
      </c>
      <c r="H85" s="399"/>
    </row>
    <row r="86" spans="1:8" ht="19.5" customHeight="1">
      <c r="A86" s="322" t="s">
        <v>70</v>
      </c>
      <c r="B86" s="323"/>
      <c r="C86" s="323"/>
      <c r="D86" s="323">
        <v>9</v>
      </c>
      <c r="E86" s="18"/>
      <c r="F86" s="323"/>
      <c r="G86" s="18"/>
      <c r="H86" s="399"/>
    </row>
    <row r="87" spans="1:8" ht="19.5" customHeight="1">
      <c r="A87" s="322" t="s">
        <v>71</v>
      </c>
      <c r="B87" s="323"/>
      <c r="C87" s="323"/>
      <c r="D87" s="323"/>
      <c r="E87" s="18"/>
      <c r="F87" s="323"/>
      <c r="G87" s="18"/>
      <c r="H87" s="399"/>
    </row>
    <row r="88" spans="1:8" ht="19.5" customHeight="1">
      <c r="A88" s="322" t="s">
        <v>122</v>
      </c>
      <c r="B88" s="323">
        <v>311</v>
      </c>
      <c r="C88" s="323">
        <v>311</v>
      </c>
      <c r="D88" s="323">
        <v>281</v>
      </c>
      <c r="E88" s="18">
        <f>D88/C88*100</f>
        <v>90.35369774919614</v>
      </c>
      <c r="F88" s="323">
        <v>406</v>
      </c>
      <c r="G88" s="18">
        <f>(D88-F88)/F88*100</f>
        <v>-30.78817733990148</v>
      </c>
      <c r="H88" s="399"/>
    </row>
    <row r="89" spans="1:8" ht="19.5" customHeight="1">
      <c r="A89" s="322" t="s">
        <v>123</v>
      </c>
      <c r="B89" s="323"/>
      <c r="C89" s="323"/>
      <c r="D89" s="323"/>
      <c r="E89" s="18"/>
      <c r="F89" s="323"/>
      <c r="G89" s="18"/>
      <c r="H89" s="399"/>
    </row>
    <row r="90" spans="1:8" ht="19.5" customHeight="1">
      <c r="A90" s="322" t="s">
        <v>111</v>
      </c>
      <c r="B90" s="323"/>
      <c r="C90" s="323"/>
      <c r="D90" s="323"/>
      <c r="E90" s="18"/>
      <c r="F90" s="323"/>
      <c r="G90" s="18"/>
      <c r="H90" s="399"/>
    </row>
    <row r="91" spans="1:8" ht="19.5" customHeight="1">
      <c r="A91" s="322" t="s">
        <v>78</v>
      </c>
      <c r="B91" s="323">
        <v>170</v>
      </c>
      <c r="C91" s="323">
        <v>170</v>
      </c>
      <c r="D91" s="323">
        <v>153</v>
      </c>
      <c r="E91" s="18">
        <f>D91/C91*100</f>
        <v>90</v>
      </c>
      <c r="F91" s="323">
        <v>158</v>
      </c>
      <c r="G91" s="18">
        <f>(D91-F91)/F91*100</f>
        <v>-3.1645569620253164</v>
      </c>
      <c r="H91" s="399"/>
    </row>
    <row r="92" spans="1:8" ht="19.5" customHeight="1">
      <c r="A92" s="322" t="s">
        <v>124</v>
      </c>
      <c r="B92" s="323">
        <v>80</v>
      </c>
      <c r="C92" s="323">
        <v>80</v>
      </c>
      <c r="D92" s="323">
        <v>80</v>
      </c>
      <c r="E92" s="18">
        <f>D92/C92*100</f>
        <v>100</v>
      </c>
      <c r="F92" s="323"/>
      <c r="G92" s="18"/>
      <c r="H92" s="399"/>
    </row>
    <row r="93" spans="1:8" ht="19.5" customHeight="1">
      <c r="A93" s="394" t="s">
        <v>125</v>
      </c>
      <c r="B93" s="335"/>
      <c r="C93" s="335"/>
      <c r="D93" s="323"/>
      <c r="E93" s="18"/>
      <c r="F93" s="323"/>
      <c r="G93" s="18"/>
      <c r="H93" s="399"/>
    </row>
    <row r="94" spans="1:8" ht="19.5" customHeight="1">
      <c r="A94" s="322" t="s">
        <v>69</v>
      </c>
      <c r="B94" s="323"/>
      <c r="C94" s="323"/>
      <c r="D94" s="323"/>
      <c r="E94" s="18"/>
      <c r="F94" s="323"/>
      <c r="G94" s="18"/>
      <c r="H94" s="399"/>
    </row>
    <row r="95" spans="1:8" ht="19.5" customHeight="1">
      <c r="A95" s="322" t="s">
        <v>70</v>
      </c>
      <c r="B95" s="323"/>
      <c r="C95" s="323"/>
      <c r="D95" s="323"/>
      <c r="E95" s="18"/>
      <c r="F95" s="323"/>
      <c r="G95" s="18"/>
      <c r="H95" s="399"/>
    </row>
    <row r="96" spans="1:8" ht="19.5" customHeight="1">
      <c r="A96" s="322" t="s">
        <v>126</v>
      </c>
      <c r="B96" s="323"/>
      <c r="C96" s="323"/>
      <c r="D96" s="323"/>
      <c r="E96" s="18"/>
      <c r="F96" s="323"/>
      <c r="G96" s="18"/>
      <c r="H96" s="399"/>
    </row>
    <row r="97" spans="1:8" ht="19.5" customHeight="1">
      <c r="A97" s="394" t="s">
        <v>127</v>
      </c>
      <c r="B97" s="335"/>
      <c r="C97" s="335"/>
      <c r="D97" s="323"/>
      <c r="E97" s="18"/>
      <c r="F97" s="323"/>
      <c r="G97" s="18"/>
      <c r="H97" s="399"/>
    </row>
    <row r="98" spans="1:8" ht="19.5" customHeight="1">
      <c r="A98" s="322" t="s">
        <v>69</v>
      </c>
      <c r="B98" s="323"/>
      <c r="C98" s="323"/>
      <c r="D98" s="323"/>
      <c r="E98" s="18"/>
      <c r="F98" s="323"/>
      <c r="G98" s="18"/>
      <c r="H98" s="399"/>
    </row>
    <row r="99" spans="1:8" ht="19.5" customHeight="1">
      <c r="A99" s="322" t="s">
        <v>70</v>
      </c>
      <c r="B99" s="323"/>
      <c r="C99" s="323"/>
      <c r="D99" s="323"/>
      <c r="E99" s="18"/>
      <c r="F99" s="323"/>
      <c r="G99" s="18"/>
      <c r="H99" s="399"/>
    </row>
    <row r="100" spans="1:8" ht="19.5" customHeight="1">
      <c r="A100" s="322" t="s">
        <v>71</v>
      </c>
      <c r="B100" s="323"/>
      <c r="C100" s="323"/>
      <c r="D100" s="323"/>
      <c r="E100" s="18"/>
      <c r="F100" s="323"/>
      <c r="G100" s="18"/>
      <c r="H100" s="399"/>
    </row>
    <row r="101" spans="1:8" ht="19.5" customHeight="1">
      <c r="A101" s="322" t="s">
        <v>128</v>
      </c>
      <c r="B101" s="323"/>
      <c r="C101" s="323"/>
      <c r="D101" s="323"/>
      <c r="E101" s="18"/>
      <c r="F101" s="323"/>
      <c r="G101" s="18"/>
      <c r="H101" s="399"/>
    </row>
    <row r="102" spans="1:8" ht="19.5" customHeight="1">
      <c r="A102" s="322" t="s">
        <v>78</v>
      </c>
      <c r="B102" s="323"/>
      <c r="C102" s="323"/>
      <c r="D102" s="323"/>
      <c r="E102" s="18"/>
      <c r="F102" s="323"/>
      <c r="G102" s="18"/>
      <c r="H102" s="399"/>
    </row>
    <row r="103" spans="1:8" ht="19.5" customHeight="1">
      <c r="A103" s="322" t="s">
        <v>129</v>
      </c>
      <c r="B103" s="323"/>
      <c r="C103" s="323"/>
      <c r="D103" s="323"/>
      <c r="E103" s="18"/>
      <c r="F103" s="323"/>
      <c r="G103" s="18"/>
      <c r="H103" s="399"/>
    </row>
    <row r="104" spans="1:8" ht="19.5" customHeight="1">
      <c r="A104" s="394" t="s">
        <v>130</v>
      </c>
      <c r="B104" s="335">
        <f>SUM(B105:B112)</f>
        <v>1300</v>
      </c>
      <c r="C104" s="335">
        <f>SUM(C105:C112)</f>
        <v>1309</v>
      </c>
      <c r="D104" s="335">
        <f>SUM(D105:D112)</f>
        <v>1321</v>
      </c>
      <c r="E104" s="18">
        <f>D104/C104*100</f>
        <v>100.91673032849503</v>
      </c>
      <c r="F104" s="335">
        <f>SUM(F105:F112)</f>
        <v>1289</v>
      </c>
      <c r="G104" s="18">
        <f>(D104-F104)/F104*100</f>
        <v>2.482544608223429</v>
      </c>
      <c r="H104" s="399"/>
    </row>
    <row r="105" spans="1:8" ht="19.5" customHeight="1">
      <c r="A105" s="322" t="s">
        <v>69</v>
      </c>
      <c r="B105" s="323">
        <v>764</v>
      </c>
      <c r="C105" s="323">
        <v>773</v>
      </c>
      <c r="D105" s="323">
        <v>811</v>
      </c>
      <c r="E105" s="18">
        <f>D105/C105*100</f>
        <v>104.91591203104787</v>
      </c>
      <c r="F105" s="323">
        <v>812</v>
      </c>
      <c r="G105" s="18">
        <f>(D105-F105)/F105*100</f>
        <v>-0.12315270935960591</v>
      </c>
      <c r="H105" s="399"/>
    </row>
    <row r="106" spans="1:8" ht="19.5" customHeight="1">
      <c r="A106" s="322" t="s">
        <v>70</v>
      </c>
      <c r="B106" s="323">
        <v>536</v>
      </c>
      <c r="C106" s="323">
        <v>536</v>
      </c>
      <c r="D106" s="323">
        <v>506</v>
      </c>
      <c r="E106" s="18">
        <f>D106/C106*100</f>
        <v>94.40298507462687</v>
      </c>
      <c r="F106" s="323">
        <v>435</v>
      </c>
      <c r="G106" s="18">
        <f>(D106-F106)/F106*100</f>
        <v>16.32183908045977</v>
      </c>
      <c r="H106" s="399"/>
    </row>
    <row r="107" spans="1:8" ht="19.5" customHeight="1">
      <c r="A107" s="322" t="s">
        <v>71</v>
      </c>
      <c r="B107" s="323"/>
      <c r="C107" s="323"/>
      <c r="D107" s="323"/>
      <c r="E107" s="18"/>
      <c r="F107" s="323"/>
      <c r="G107" s="18"/>
      <c r="H107" s="399"/>
    </row>
    <row r="108" spans="1:8" ht="19.5" customHeight="1">
      <c r="A108" s="322" t="s">
        <v>131</v>
      </c>
      <c r="B108" s="323"/>
      <c r="C108" s="323"/>
      <c r="D108" s="323"/>
      <c r="E108" s="18"/>
      <c r="F108" s="323"/>
      <c r="G108" s="18"/>
      <c r="H108" s="399"/>
    </row>
    <row r="109" spans="1:8" ht="19.5" customHeight="1">
      <c r="A109" s="322" t="s">
        <v>132</v>
      </c>
      <c r="B109" s="323"/>
      <c r="C109" s="323"/>
      <c r="D109" s="323"/>
      <c r="E109" s="18"/>
      <c r="F109" s="323"/>
      <c r="G109" s="18"/>
      <c r="H109" s="399"/>
    </row>
    <row r="110" spans="1:8" ht="19.5" customHeight="1">
      <c r="A110" s="322" t="s">
        <v>133</v>
      </c>
      <c r="B110" s="323"/>
      <c r="C110" s="323"/>
      <c r="D110" s="323"/>
      <c r="E110" s="18"/>
      <c r="F110" s="323"/>
      <c r="G110" s="18"/>
      <c r="H110" s="399"/>
    </row>
    <row r="111" spans="1:8" ht="19.5" customHeight="1">
      <c r="A111" s="322" t="s">
        <v>78</v>
      </c>
      <c r="B111" s="323"/>
      <c r="C111" s="323"/>
      <c r="D111" s="323">
        <v>4</v>
      </c>
      <c r="E111" s="18"/>
      <c r="F111" s="323">
        <v>42</v>
      </c>
      <c r="G111" s="18">
        <f>(D111-F111)/F111*100</f>
        <v>-90.47619047619048</v>
      </c>
      <c r="H111" s="399"/>
    </row>
    <row r="112" spans="1:8" ht="19.5" customHeight="1">
      <c r="A112" s="322" t="s">
        <v>134</v>
      </c>
      <c r="B112" s="323"/>
      <c r="C112" s="323"/>
      <c r="D112" s="323"/>
      <c r="E112" s="18"/>
      <c r="F112" s="323"/>
      <c r="G112" s="18"/>
      <c r="H112" s="399"/>
    </row>
    <row r="113" spans="1:8" ht="19.5" customHeight="1">
      <c r="A113" s="394" t="s">
        <v>135</v>
      </c>
      <c r="B113" s="335">
        <f>SUM(B114:B120)</f>
        <v>493</v>
      </c>
      <c r="C113" s="335">
        <f>SUM(C114:C120)</f>
        <v>507</v>
      </c>
      <c r="D113" s="335">
        <f>SUM(D114:D120)</f>
        <v>458</v>
      </c>
      <c r="E113" s="18">
        <f>D113/C113*100</f>
        <v>90.3353057199211</v>
      </c>
      <c r="F113" s="335">
        <f>SUM(F114:F120)</f>
        <v>683</v>
      </c>
      <c r="G113" s="18">
        <f>(D113-F113)/F113*100</f>
        <v>-32.942898975109806</v>
      </c>
      <c r="H113" s="399"/>
    </row>
    <row r="114" spans="1:8" ht="19.5" customHeight="1">
      <c r="A114" s="322" t="s">
        <v>69</v>
      </c>
      <c r="B114" s="323">
        <v>229</v>
      </c>
      <c r="C114" s="323">
        <v>232</v>
      </c>
      <c r="D114" s="323">
        <v>198</v>
      </c>
      <c r="E114" s="18">
        <f>D114/C114*100</f>
        <v>85.34482758620689</v>
      </c>
      <c r="F114" s="323">
        <v>134</v>
      </c>
      <c r="G114" s="18">
        <f>(D114-F114)/F114*100</f>
        <v>47.76119402985074</v>
      </c>
      <c r="H114" s="399"/>
    </row>
    <row r="115" spans="1:8" ht="19.5" customHeight="1">
      <c r="A115" s="322" t="s">
        <v>70</v>
      </c>
      <c r="B115" s="323"/>
      <c r="C115" s="323"/>
      <c r="D115" s="323"/>
      <c r="E115" s="18"/>
      <c r="F115" s="323"/>
      <c r="G115" s="18"/>
      <c r="H115" s="399"/>
    </row>
    <row r="116" spans="1:8" ht="19.5" customHeight="1">
      <c r="A116" s="322" t="s">
        <v>71</v>
      </c>
      <c r="B116" s="323"/>
      <c r="C116" s="323"/>
      <c r="D116" s="323"/>
      <c r="E116" s="18"/>
      <c r="F116" s="323"/>
      <c r="G116" s="18"/>
      <c r="H116" s="399"/>
    </row>
    <row r="117" spans="1:8" ht="19.5" customHeight="1">
      <c r="A117" s="322" t="s">
        <v>136</v>
      </c>
      <c r="B117" s="323"/>
      <c r="C117" s="323"/>
      <c r="D117" s="323"/>
      <c r="E117" s="18"/>
      <c r="F117" s="323"/>
      <c r="G117" s="18"/>
      <c r="H117" s="399"/>
    </row>
    <row r="118" spans="1:8" ht="19.5" customHeight="1">
      <c r="A118" s="322" t="s">
        <v>137</v>
      </c>
      <c r="B118" s="323">
        <v>180</v>
      </c>
      <c r="C118" s="323">
        <v>191</v>
      </c>
      <c r="D118" s="323">
        <v>177</v>
      </c>
      <c r="E118" s="18">
        <f>D118/C118*100</f>
        <v>92.67015706806284</v>
      </c>
      <c r="F118" s="323">
        <v>520</v>
      </c>
      <c r="G118" s="18">
        <f>(D118-F118)/F118*100</f>
        <v>-65.96153846153847</v>
      </c>
      <c r="H118" s="399"/>
    </row>
    <row r="119" spans="1:8" ht="19.5" customHeight="1">
      <c r="A119" s="322" t="s">
        <v>78</v>
      </c>
      <c r="B119" s="323">
        <v>84</v>
      </c>
      <c r="C119" s="323">
        <v>84</v>
      </c>
      <c r="D119" s="323">
        <v>83</v>
      </c>
      <c r="E119" s="18">
        <f>D119/C119*100</f>
        <v>98.80952380952381</v>
      </c>
      <c r="F119" s="323">
        <v>29</v>
      </c>
      <c r="G119" s="18">
        <f>(D119-F119)/F119*100</f>
        <v>186.20689655172413</v>
      </c>
      <c r="H119" s="399"/>
    </row>
    <row r="120" spans="1:8" ht="19.5" customHeight="1">
      <c r="A120" s="322" t="s">
        <v>138</v>
      </c>
      <c r="B120" s="323"/>
      <c r="C120" s="323"/>
      <c r="D120" s="323"/>
      <c r="E120" s="18"/>
      <c r="F120" s="323"/>
      <c r="G120" s="18"/>
      <c r="H120" s="399"/>
    </row>
    <row r="121" spans="1:8" ht="19.5" customHeight="1">
      <c r="A121" s="394" t="s">
        <v>139</v>
      </c>
      <c r="B121" s="335">
        <f>SUM(B122:B124)</f>
        <v>0</v>
      </c>
      <c r="C121" s="335">
        <f>SUM(C122:C124)</f>
        <v>0</v>
      </c>
      <c r="D121" s="335">
        <f>SUM(D122:D124)</f>
        <v>0</v>
      </c>
      <c r="E121" s="18"/>
      <c r="F121" s="335">
        <f>SUM(F122:F124)</f>
        <v>4</v>
      </c>
      <c r="G121" s="18">
        <f>(D121-F121)/F121*100</f>
        <v>-100</v>
      </c>
      <c r="H121" s="399"/>
    </row>
    <row r="122" spans="1:8" ht="19.5" customHeight="1">
      <c r="A122" s="322" t="s">
        <v>69</v>
      </c>
      <c r="B122" s="323"/>
      <c r="C122" s="323"/>
      <c r="D122" s="323"/>
      <c r="E122" s="18"/>
      <c r="F122" s="323"/>
      <c r="G122" s="18"/>
      <c r="H122" s="399"/>
    </row>
    <row r="123" spans="1:8" ht="19.5" customHeight="1">
      <c r="A123" s="322" t="s">
        <v>70</v>
      </c>
      <c r="B123" s="323"/>
      <c r="C123" s="323"/>
      <c r="D123" s="323"/>
      <c r="E123" s="18"/>
      <c r="F123" s="323"/>
      <c r="G123" s="18"/>
      <c r="H123" s="399"/>
    </row>
    <row r="124" spans="1:8" ht="19.5" customHeight="1">
      <c r="A124" s="322" t="s">
        <v>140</v>
      </c>
      <c r="B124" s="323"/>
      <c r="C124" s="323"/>
      <c r="D124" s="323"/>
      <c r="E124" s="18"/>
      <c r="F124" s="323">
        <v>4</v>
      </c>
      <c r="G124" s="18">
        <f>(D124-F124)/F124*100</f>
        <v>-100</v>
      </c>
      <c r="H124" s="399"/>
    </row>
    <row r="125" spans="1:8" ht="19.5" customHeight="1">
      <c r="A125" s="394" t="s">
        <v>141</v>
      </c>
      <c r="B125" s="335">
        <f>SUM(B126:B131)</f>
        <v>0</v>
      </c>
      <c r="C125" s="335">
        <f>SUM(C126:C131)</f>
        <v>25</v>
      </c>
      <c r="D125" s="335">
        <f>SUM(D126:D131)</f>
        <v>0</v>
      </c>
      <c r="E125" s="18"/>
      <c r="F125" s="335">
        <f>SUM(F126:F131)</f>
        <v>38</v>
      </c>
      <c r="G125" s="18">
        <f>(D125-F125)/F125*100</f>
        <v>-100</v>
      </c>
      <c r="H125" s="399"/>
    </row>
    <row r="126" spans="1:8" ht="19.5" customHeight="1">
      <c r="A126" s="322" t="s">
        <v>69</v>
      </c>
      <c r="B126" s="323">
        <v>0</v>
      </c>
      <c r="C126" s="323">
        <v>0</v>
      </c>
      <c r="D126" s="323">
        <f aca="true" t="shared" si="9" ref="B126:F126">SUM(D127:D128)</f>
        <v>0</v>
      </c>
      <c r="E126" s="18"/>
      <c r="F126" s="323">
        <f t="shared" si="9"/>
        <v>0</v>
      </c>
      <c r="G126" s="18"/>
      <c r="H126" s="399"/>
    </row>
    <row r="127" spans="1:8" ht="19.5" customHeight="1">
      <c r="A127" s="322" t="s">
        <v>70</v>
      </c>
      <c r="B127" s="323">
        <v>0</v>
      </c>
      <c r="C127" s="323">
        <v>0</v>
      </c>
      <c r="D127" s="323"/>
      <c r="E127" s="18"/>
      <c r="F127" s="323"/>
      <c r="G127" s="18"/>
      <c r="H127" s="399"/>
    </row>
    <row r="128" spans="1:8" ht="19.5" customHeight="1">
      <c r="A128" s="322" t="s">
        <v>71</v>
      </c>
      <c r="B128" s="323">
        <v>0</v>
      </c>
      <c r="C128" s="323">
        <v>0</v>
      </c>
      <c r="D128" s="323"/>
      <c r="E128" s="18"/>
      <c r="F128" s="323"/>
      <c r="G128" s="18"/>
      <c r="H128" s="399"/>
    </row>
    <row r="129" spans="1:8" ht="19.5" customHeight="1">
      <c r="A129" s="322" t="s">
        <v>142</v>
      </c>
      <c r="B129" s="323">
        <v>0</v>
      </c>
      <c r="C129" s="323">
        <v>0</v>
      </c>
      <c r="D129" s="323"/>
      <c r="E129" s="18"/>
      <c r="F129" s="323"/>
      <c r="G129" s="18"/>
      <c r="H129" s="399"/>
    </row>
    <row r="130" spans="1:8" ht="19.5" customHeight="1">
      <c r="A130" s="322" t="s">
        <v>78</v>
      </c>
      <c r="B130" s="323">
        <v>0</v>
      </c>
      <c r="C130" s="323">
        <v>0</v>
      </c>
      <c r="D130" s="323"/>
      <c r="E130" s="18"/>
      <c r="F130" s="323"/>
      <c r="G130" s="18"/>
      <c r="H130" s="399"/>
    </row>
    <row r="131" spans="1:8" ht="19.5" customHeight="1">
      <c r="A131" s="322" t="s">
        <v>143</v>
      </c>
      <c r="B131" s="323">
        <v>0</v>
      </c>
      <c r="C131" s="323">
        <v>25</v>
      </c>
      <c r="D131" s="323"/>
      <c r="E131" s="18"/>
      <c r="F131" s="323">
        <v>38</v>
      </c>
      <c r="G131" s="18">
        <f>(D131-F131)/F131*100</f>
        <v>-100</v>
      </c>
      <c r="H131" s="399"/>
    </row>
    <row r="132" spans="1:8" ht="19.5" customHeight="1">
      <c r="A132" s="394" t="s">
        <v>144</v>
      </c>
      <c r="B132" s="335">
        <v>0</v>
      </c>
      <c r="C132" s="335">
        <f>SUM(C133:C134)</f>
        <v>0</v>
      </c>
      <c r="D132" s="323"/>
      <c r="E132" s="18"/>
      <c r="F132" s="323"/>
      <c r="G132" s="18"/>
      <c r="H132" s="399"/>
    </row>
    <row r="133" spans="1:8" ht="19.5" customHeight="1">
      <c r="A133" s="322" t="s">
        <v>69</v>
      </c>
      <c r="B133" s="323">
        <v>0</v>
      </c>
      <c r="C133" s="323">
        <v>0</v>
      </c>
      <c r="D133" s="323"/>
      <c r="E133" s="18"/>
      <c r="F133" s="323"/>
      <c r="G133" s="18"/>
      <c r="H133" s="399"/>
    </row>
    <row r="134" spans="1:8" ht="19.5" customHeight="1">
      <c r="A134" s="322" t="s">
        <v>145</v>
      </c>
      <c r="B134" s="323">
        <v>0</v>
      </c>
      <c r="C134" s="323">
        <v>0</v>
      </c>
      <c r="D134" s="323"/>
      <c r="E134" s="18"/>
      <c r="F134" s="323"/>
      <c r="G134" s="18"/>
      <c r="H134" s="399"/>
    </row>
    <row r="135" spans="1:8" ht="19.5" customHeight="1">
      <c r="A135" s="394" t="s">
        <v>146</v>
      </c>
      <c r="B135" s="335">
        <f>SUM(B136:B140)</f>
        <v>184</v>
      </c>
      <c r="C135" s="335">
        <f>SUM(C136:C140)</f>
        <v>305</v>
      </c>
      <c r="D135" s="335">
        <f>SUM(D136:D140)</f>
        <v>234</v>
      </c>
      <c r="E135" s="18">
        <f>D135/C135*100</f>
        <v>76.72131147540983</v>
      </c>
      <c r="F135" s="335">
        <f>SUM(F136:F140)</f>
        <v>257</v>
      </c>
      <c r="G135" s="18">
        <f aca="true" t="shared" si="10" ref="G134:G197">(D135-F135)/F135*100</f>
        <v>-8.949416342412452</v>
      </c>
      <c r="H135" s="399"/>
    </row>
    <row r="136" spans="1:8" ht="19.5" customHeight="1">
      <c r="A136" s="322" t="s">
        <v>69</v>
      </c>
      <c r="B136" s="323"/>
      <c r="C136" s="323">
        <v>1</v>
      </c>
      <c r="D136" s="323">
        <v>1</v>
      </c>
      <c r="E136" s="18">
        <f>D136/C136*100</f>
        <v>100</v>
      </c>
      <c r="F136" s="323">
        <v>114</v>
      </c>
      <c r="G136" s="18">
        <f t="shared" si="10"/>
        <v>-99.12280701754386</v>
      </c>
      <c r="H136" s="399"/>
    </row>
    <row r="137" spans="1:8" ht="19.5" customHeight="1">
      <c r="A137" s="322" t="s">
        <v>70</v>
      </c>
      <c r="B137" s="323"/>
      <c r="C137" s="323"/>
      <c r="D137" s="323"/>
      <c r="E137" s="18"/>
      <c r="F137" s="323"/>
      <c r="G137" s="18"/>
      <c r="H137" s="399"/>
    </row>
    <row r="138" spans="1:8" ht="19.5" customHeight="1">
      <c r="A138" s="322" t="s">
        <v>71</v>
      </c>
      <c r="B138" s="323"/>
      <c r="C138" s="323"/>
      <c r="D138" s="323"/>
      <c r="E138" s="18"/>
      <c r="F138" s="323"/>
      <c r="G138" s="18"/>
      <c r="H138" s="399"/>
    </row>
    <row r="139" spans="1:8" ht="19.5" customHeight="1">
      <c r="A139" s="322" t="s">
        <v>147</v>
      </c>
      <c r="B139" s="323"/>
      <c r="C139" s="323"/>
      <c r="D139" s="323">
        <v>5</v>
      </c>
      <c r="E139" s="18"/>
      <c r="F139" s="323">
        <v>108</v>
      </c>
      <c r="G139" s="18">
        <f t="shared" si="10"/>
        <v>-95.37037037037037</v>
      </c>
      <c r="H139" s="399"/>
    </row>
    <row r="140" spans="1:8" ht="19.5" customHeight="1">
      <c r="A140" s="322" t="s">
        <v>148</v>
      </c>
      <c r="B140" s="323">
        <v>184</v>
      </c>
      <c r="C140" s="323">
        <v>304</v>
      </c>
      <c r="D140" s="323">
        <v>228</v>
      </c>
      <c r="E140" s="18">
        <f>D140/C140*100</f>
        <v>75</v>
      </c>
      <c r="F140" s="323">
        <v>35</v>
      </c>
      <c r="G140" s="18">
        <f t="shared" si="10"/>
        <v>551.4285714285714</v>
      </c>
      <c r="H140" s="399"/>
    </row>
    <row r="141" spans="1:8" ht="19.5" customHeight="1">
      <c r="A141" s="394" t="s">
        <v>149</v>
      </c>
      <c r="B141" s="335">
        <f>SUM(B142:B147)</f>
        <v>79</v>
      </c>
      <c r="C141" s="335">
        <f>SUM(C142:C147)</f>
        <v>90</v>
      </c>
      <c r="D141" s="335">
        <f>SUM(D142:D147)</f>
        <v>81</v>
      </c>
      <c r="E141" s="18">
        <f>D141/C141*100</f>
        <v>90</v>
      </c>
      <c r="F141" s="335">
        <f>SUM(F142:F147)</f>
        <v>76</v>
      </c>
      <c r="G141" s="18">
        <f t="shared" si="10"/>
        <v>6.578947368421052</v>
      </c>
      <c r="H141" s="399"/>
    </row>
    <row r="142" spans="1:8" ht="19.5" customHeight="1">
      <c r="A142" s="322" t="s">
        <v>69</v>
      </c>
      <c r="B142" s="323">
        <v>71</v>
      </c>
      <c r="C142" s="323">
        <v>72</v>
      </c>
      <c r="D142" s="323">
        <v>63</v>
      </c>
      <c r="E142" s="18">
        <f>D142/C142*100</f>
        <v>87.5</v>
      </c>
      <c r="F142" s="323">
        <v>66</v>
      </c>
      <c r="G142" s="18">
        <f t="shared" si="10"/>
        <v>-4.545454545454546</v>
      </c>
      <c r="H142" s="399"/>
    </row>
    <row r="143" spans="1:8" ht="19.5" customHeight="1">
      <c r="A143" s="322" t="s">
        <v>70</v>
      </c>
      <c r="B143" s="323">
        <v>8</v>
      </c>
      <c r="C143" s="323">
        <v>18</v>
      </c>
      <c r="D143" s="323">
        <v>18</v>
      </c>
      <c r="E143" s="18">
        <f>D143/C143*100</f>
        <v>100</v>
      </c>
      <c r="F143" s="323">
        <v>10</v>
      </c>
      <c r="G143" s="18">
        <f t="shared" si="10"/>
        <v>80</v>
      </c>
      <c r="H143" s="399"/>
    </row>
    <row r="144" spans="1:8" ht="19.5" customHeight="1">
      <c r="A144" s="322" t="s">
        <v>71</v>
      </c>
      <c r="B144" s="323"/>
      <c r="C144" s="323"/>
      <c r="D144" s="323"/>
      <c r="E144" s="18"/>
      <c r="F144" s="323"/>
      <c r="G144" s="18"/>
      <c r="H144" s="399"/>
    </row>
    <row r="145" spans="1:8" ht="19.5" customHeight="1">
      <c r="A145" s="322" t="s">
        <v>83</v>
      </c>
      <c r="B145" s="323"/>
      <c r="C145" s="323"/>
      <c r="D145" s="323"/>
      <c r="E145" s="18"/>
      <c r="F145" s="323"/>
      <c r="G145" s="18"/>
      <c r="H145" s="399"/>
    </row>
    <row r="146" spans="1:8" ht="19.5" customHeight="1">
      <c r="A146" s="322" t="s">
        <v>78</v>
      </c>
      <c r="B146" s="323">
        <v>0</v>
      </c>
      <c r="C146" s="323">
        <v>0</v>
      </c>
      <c r="D146" s="323"/>
      <c r="E146" s="18"/>
      <c r="F146" s="323"/>
      <c r="G146" s="18"/>
      <c r="H146" s="399"/>
    </row>
    <row r="147" spans="1:8" ht="19.5" customHeight="1">
      <c r="A147" s="322" t="s">
        <v>150</v>
      </c>
      <c r="B147" s="323">
        <v>0</v>
      </c>
      <c r="C147" s="323">
        <v>0</v>
      </c>
      <c r="D147" s="323"/>
      <c r="E147" s="18"/>
      <c r="F147" s="323"/>
      <c r="G147" s="18"/>
      <c r="H147" s="399"/>
    </row>
    <row r="148" spans="1:8" ht="19.5" customHeight="1">
      <c r="A148" s="394" t="s">
        <v>151</v>
      </c>
      <c r="B148" s="335">
        <f>SUM(B149:B154)</f>
        <v>507</v>
      </c>
      <c r="C148" s="335">
        <f>SUM(C149:C154)</f>
        <v>579</v>
      </c>
      <c r="D148" s="335">
        <f>SUM(D149:D154)</f>
        <v>593</v>
      </c>
      <c r="E148" s="18">
        <f>D148/C148*100</f>
        <v>102.41796200345424</v>
      </c>
      <c r="F148" s="335">
        <f>SUM(F149:F154)</f>
        <v>538</v>
      </c>
      <c r="G148" s="18">
        <f t="shared" si="10"/>
        <v>10.223048327137546</v>
      </c>
      <c r="H148" s="399"/>
    </row>
    <row r="149" spans="1:8" ht="19.5" customHeight="1">
      <c r="A149" s="322" t="s">
        <v>69</v>
      </c>
      <c r="B149" s="323">
        <v>349</v>
      </c>
      <c r="C149" s="323">
        <v>352</v>
      </c>
      <c r="D149" s="323">
        <v>327</v>
      </c>
      <c r="E149" s="18">
        <f>D149/C149*100</f>
        <v>92.89772727272727</v>
      </c>
      <c r="F149" s="323">
        <v>229</v>
      </c>
      <c r="G149" s="18">
        <f t="shared" si="10"/>
        <v>42.79475982532751</v>
      </c>
      <c r="H149" s="399"/>
    </row>
    <row r="150" spans="1:8" ht="19.5" customHeight="1">
      <c r="A150" s="322" t="s">
        <v>70</v>
      </c>
      <c r="B150" s="323">
        <v>23</v>
      </c>
      <c r="C150" s="323">
        <v>28</v>
      </c>
      <c r="D150" s="323">
        <v>45</v>
      </c>
      <c r="E150" s="18">
        <f>D150/C150*100</f>
        <v>160.71428571428572</v>
      </c>
      <c r="F150" s="323">
        <v>125</v>
      </c>
      <c r="G150" s="18">
        <f t="shared" si="10"/>
        <v>-64</v>
      </c>
      <c r="H150" s="399"/>
    </row>
    <row r="151" spans="1:8" ht="19.5" customHeight="1">
      <c r="A151" s="322" t="s">
        <v>71</v>
      </c>
      <c r="B151" s="323"/>
      <c r="C151" s="323"/>
      <c r="D151" s="323"/>
      <c r="E151" s="18"/>
      <c r="F151" s="323"/>
      <c r="G151" s="18"/>
      <c r="H151" s="399"/>
    </row>
    <row r="152" spans="1:8" ht="19.5" customHeight="1">
      <c r="A152" s="322" t="s">
        <v>152</v>
      </c>
      <c r="B152" s="323"/>
      <c r="C152" s="323"/>
      <c r="D152" s="323"/>
      <c r="E152" s="18"/>
      <c r="F152" s="323"/>
      <c r="G152" s="18"/>
      <c r="H152" s="399"/>
    </row>
    <row r="153" spans="1:8" ht="19.5" customHeight="1">
      <c r="A153" s="322" t="s">
        <v>78</v>
      </c>
      <c r="B153" s="323">
        <v>13</v>
      </c>
      <c r="C153" s="323">
        <v>13</v>
      </c>
      <c r="D153" s="323">
        <v>13</v>
      </c>
      <c r="E153" s="18">
        <f>D153/C153*100</f>
        <v>100</v>
      </c>
      <c r="F153" s="323">
        <v>13</v>
      </c>
      <c r="G153" s="18">
        <f t="shared" si="10"/>
        <v>0</v>
      </c>
      <c r="H153" s="399"/>
    </row>
    <row r="154" spans="1:8" ht="19.5" customHeight="1">
      <c r="A154" s="322" t="s">
        <v>153</v>
      </c>
      <c r="B154" s="323">
        <v>122</v>
      </c>
      <c r="C154" s="323">
        <v>186</v>
      </c>
      <c r="D154" s="323">
        <v>208</v>
      </c>
      <c r="E154" s="18">
        <f>D154/C154*100</f>
        <v>111.8279569892473</v>
      </c>
      <c r="F154" s="323">
        <v>171</v>
      </c>
      <c r="G154" s="18">
        <f t="shared" si="10"/>
        <v>21.637426900584796</v>
      </c>
      <c r="H154" s="399"/>
    </row>
    <row r="155" spans="1:8" ht="19.5" customHeight="1">
      <c r="A155" s="394" t="s">
        <v>154</v>
      </c>
      <c r="B155" s="335">
        <f>SUM(B156:B161)</f>
        <v>2019</v>
      </c>
      <c r="C155" s="335">
        <f>SUM(C156:C161)</f>
        <v>2081</v>
      </c>
      <c r="D155" s="335">
        <f>SUM(D156:D161)</f>
        <v>2483</v>
      </c>
      <c r="E155" s="18">
        <f>D155/C155*100</f>
        <v>119.31763575204228</v>
      </c>
      <c r="F155" s="335">
        <f>SUM(F156:F161)</f>
        <v>2803</v>
      </c>
      <c r="G155" s="18">
        <f t="shared" si="10"/>
        <v>-11.416339636104174</v>
      </c>
      <c r="H155" s="399"/>
    </row>
    <row r="156" spans="1:8" ht="19.5" customHeight="1">
      <c r="A156" s="322" t="s">
        <v>69</v>
      </c>
      <c r="B156" s="323">
        <v>1084</v>
      </c>
      <c r="C156" s="323">
        <v>1102</v>
      </c>
      <c r="D156" s="323">
        <v>1437</v>
      </c>
      <c r="E156" s="18">
        <f>D156/C156*100</f>
        <v>130.39927404718694</v>
      </c>
      <c r="F156" s="323">
        <v>1618</v>
      </c>
      <c r="G156" s="18">
        <f t="shared" si="10"/>
        <v>-11.186650185414091</v>
      </c>
      <c r="H156" s="399"/>
    </row>
    <row r="157" spans="1:8" ht="19.5" customHeight="1">
      <c r="A157" s="322" t="s">
        <v>70</v>
      </c>
      <c r="B157" s="323">
        <v>588</v>
      </c>
      <c r="C157" s="323">
        <v>588</v>
      </c>
      <c r="D157" s="323">
        <v>688</v>
      </c>
      <c r="E157" s="18">
        <f>D157/C157*100</f>
        <v>117.00680272108843</v>
      </c>
      <c r="F157" s="323">
        <v>819</v>
      </c>
      <c r="G157" s="18">
        <f t="shared" si="10"/>
        <v>-15.995115995115993</v>
      </c>
      <c r="H157" s="399"/>
    </row>
    <row r="158" spans="1:8" ht="19.5" customHeight="1">
      <c r="A158" s="322" t="s">
        <v>71</v>
      </c>
      <c r="B158" s="323"/>
      <c r="C158" s="323"/>
      <c r="D158" s="323"/>
      <c r="E158" s="18"/>
      <c r="F158" s="323"/>
      <c r="G158" s="18"/>
      <c r="H158" s="399"/>
    </row>
    <row r="159" spans="1:8" ht="19.5" customHeight="1">
      <c r="A159" s="322" t="s">
        <v>155</v>
      </c>
      <c r="B159" s="323"/>
      <c r="C159" s="323"/>
      <c r="D159" s="323"/>
      <c r="E159" s="18"/>
      <c r="F159" s="323"/>
      <c r="G159" s="18"/>
      <c r="H159" s="399"/>
    </row>
    <row r="160" spans="1:8" ht="19.5" customHeight="1">
      <c r="A160" s="322" t="s">
        <v>78</v>
      </c>
      <c r="B160" s="323">
        <v>347</v>
      </c>
      <c r="C160" s="323">
        <v>391</v>
      </c>
      <c r="D160" s="323">
        <v>358</v>
      </c>
      <c r="E160" s="18">
        <f>D160/C160*100</f>
        <v>91.56010230179028</v>
      </c>
      <c r="F160" s="323">
        <v>366</v>
      </c>
      <c r="G160" s="18">
        <f t="shared" si="10"/>
        <v>-2.185792349726776</v>
      </c>
      <c r="H160" s="399"/>
    </row>
    <row r="161" spans="1:8" ht="19.5" customHeight="1">
      <c r="A161" s="322" t="s">
        <v>156</v>
      </c>
      <c r="B161" s="323"/>
      <c r="C161" s="323"/>
      <c r="D161" s="323"/>
      <c r="E161" s="18"/>
      <c r="F161" s="323"/>
      <c r="G161" s="18"/>
      <c r="H161" s="399"/>
    </row>
    <row r="162" spans="1:8" ht="19.5" customHeight="1">
      <c r="A162" s="394" t="s">
        <v>157</v>
      </c>
      <c r="B162" s="335">
        <f>SUM(B163:B168)</f>
        <v>755</v>
      </c>
      <c r="C162" s="335">
        <f>SUM(C163:C168)</f>
        <v>832</v>
      </c>
      <c r="D162" s="335">
        <f>SUM(D163:D168)</f>
        <v>794</v>
      </c>
      <c r="E162" s="18">
        <f>D162/C162*100</f>
        <v>95.4326923076923</v>
      </c>
      <c r="F162" s="335">
        <f>SUM(F163:F168)</f>
        <v>757</v>
      </c>
      <c r="G162" s="18">
        <f t="shared" si="10"/>
        <v>4.887714663143989</v>
      </c>
      <c r="H162" s="399"/>
    </row>
    <row r="163" spans="1:8" ht="19.5" customHeight="1">
      <c r="A163" s="322" t="s">
        <v>69</v>
      </c>
      <c r="B163" s="323">
        <v>429</v>
      </c>
      <c r="C163" s="323">
        <v>433</v>
      </c>
      <c r="D163" s="323">
        <v>436</v>
      </c>
      <c r="E163" s="18">
        <f>D163/C163*100</f>
        <v>100.69284064665128</v>
      </c>
      <c r="F163" s="323">
        <v>321</v>
      </c>
      <c r="G163" s="18">
        <f t="shared" si="10"/>
        <v>35.82554517133956</v>
      </c>
      <c r="H163" s="399"/>
    </row>
    <row r="164" spans="1:8" ht="19.5" customHeight="1">
      <c r="A164" s="322" t="s">
        <v>70</v>
      </c>
      <c r="B164" s="323">
        <v>197</v>
      </c>
      <c r="C164" s="323">
        <v>197</v>
      </c>
      <c r="D164" s="323">
        <v>179</v>
      </c>
      <c r="E164" s="18">
        <f>D164/C164*100</f>
        <v>90.86294416243655</v>
      </c>
      <c r="F164" s="323">
        <v>239</v>
      </c>
      <c r="G164" s="18">
        <f t="shared" si="10"/>
        <v>-25.10460251046025</v>
      </c>
      <c r="H164" s="399"/>
    </row>
    <row r="165" spans="1:8" ht="19.5" customHeight="1">
      <c r="A165" s="322" t="s">
        <v>71</v>
      </c>
      <c r="B165" s="323"/>
      <c r="C165" s="323"/>
      <c r="D165" s="323"/>
      <c r="E165" s="18"/>
      <c r="F165" s="323"/>
      <c r="G165" s="18"/>
      <c r="H165" s="399"/>
    </row>
    <row r="166" spans="1:8" ht="19.5" customHeight="1">
      <c r="A166" s="322" t="s">
        <v>158</v>
      </c>
      <c r="B166" s="323"/>
      <c r="C166" s="323"/>
      <c r="D166" s="323"/>
      <c r="E166" s="18"/>
      <c r="F166" s="323"/>
      <c r="G166" s="18"/>
      <c r="H166" s="399"/>
    </row>
    <row r="167" spans="1:8" ht="19.5" customHeight="1">
      <c r="A167" s="322" t="s">
        <v>78</v>
      </c>
      <c r="B167" s="323">
        <v>129</v>
      </c>
      <c r="C167" s="323">
        <v>129</v>
      </c>
      <c r="D167" s="323">
        <v>168</v>
      </c>
      <c r="E167" s="18">
        <f>D167/C167*100</f>
        <v>130.2325581395349</v>
      </c>
      <c r="F167" s="323">
        <v>164</v>
      </c>
      <c r="G167" s="18">
        <f t="shared" si="10"/>
        <v>2.4390243902439024</v>
      </c>
      <c r="H167" s="399"/>
    </row>
    <row r="168" spans="1:8" ht="19.5" customHeight="1">
      <c r="A168" s="322" t="s">
        <v>159</v>
      </c>
      <c r="B168" s="323">
        <v>0</v>
      </c>
      <c r="C168" s="323">
        <v>73</v>
      </c>
      <c r="D168" s="323">
        <v>11</v>
      </c>
      <c r="E168" s="18">
        <f>D168/C168*100</f>
        <v>15.068493150684931</v>
      </c>
      <c r="F168" s="323">
        <v>33</v>
      </c>
      <c r="G168" s="18">
        <f t="shared" si="10"/>
        <v>-66.66666666666666</v>
      </c>
      <c r="H168" s="399"/>
    </row>
    <row r="169" spans="1:8" ht="19.5" customHeight="1">
      <c r="A169" s="394" t="s">
        <v>160</v>
      </c>
      <c r="B169" s="335">
        <f>SUM(B170:B175)</f>
        <v>872</v>
      </c>
      <c r="C169" s="335">
        <f>SUM(C170:C175)</f>
        <v>875</v>
      </c>
      <c r="D169" s="335">
        <f>SUM(D170:D175)</f>
        <v>878</v>
      </c>
      <c r="E169" s="18">
        <f>D169/C169*100</f>
        <v>100.34285714285713</v>
      </c>
      <c r="F169" s="335">
        <f>SUM(F170:F175)</f>
        <v>911</v>
      </c>
      <c r="G169" s="18">
        <f t="shared" si="10"/>
        <v>-3.6223929747530184</v>
      </c>
      <c r="H169" s="399"/>
    </row>
    <row r="170" spans="1:8" ht="19.5" customHeight="1">
      <c r="A170" s="322" t="s">
        <v>69</v>
      </c>
      <c r="B170" s="323">
        <v>222</v>
      </c>
      <c r="C170" s="323">
        <v>225</v>
      </c>
      <c r="D170" s="323">
        <v>191</v>
      </c>
      <c r="E170" s="18">
        <f>D170/C170*100</f>
        <v>84.88888888888889</v>
      </c>
      <c r="F170" s="323">
        <v>210</v>
      </c>
      <c r="G170" s="18">
        <f t="shared" si="10"/>
        <v>-9.047619047619047</v>
      </c>
      <c r="H170" s="399"/>
    </row>
    <row r="171" spans="1:8" ht="19.5" customHeight="1">
      <c r="A171" s="322" t="s">
        <v>70</v>
      </c>
      <c r="B171" s="323">
        <v>532</v>
      </c>
      <c r="C171" s="323">
        <v>532</v>
      </c>
      <c r="D171" s="323">
        <v>532</v>
      </c>
      <c r="E171" s="18">
        <f>D171/C171*100</f>
        <v>100</v>
      </c>
      <c r="F171" s="323">
        <v>413</v>
      </c>
      <c r="G171" s="18">
        <f t="shared" si="10"/>
        <v>28.8135593220339</v>
      </c>
      <c r="H171" s="399"/>
    </row>
    <row r="172" spans="1:8" ht="19.5" customHeight="1">
      <c r="A172" s="322" t="s">
        <v>71</v>
      </c>
      <c r="B172" s="323"/>
      <c r="C172" s="323"/>
      <c r="D172" s="323"/>
      <c r="E172" s="18"/>
      <c r="F172" s="323"/>
      <c r="G172" s="18"/>
      <c r="H172" s="399"/>
    </row>
    <row r="173" spans="1:8" ht="19.5" customHeight="1">
      <c r="A173" s="322" t="s">
        <v>161</v>
      </c>
      <c r="B173" s="323"/>
      <c r="C173" s="323"/>
      <c r="D173" s="323"/>
      <c r="E173" s="18"/>
      <c r="F173" s="323">
        <v>54</v>
      </c>
      <c r="G173" s="18">
        <f t="shared" si="10"/>
        <v>-100</v>
      </c>
      <c r="H173" s="399"/>
    </row>
    <row r="174" spans="1:8" ht="19.5" customHeight="1">
      <c r="A174" s="322" t="s">
        <v>78</v>
      </c>
      <c r="B174" s="323">
        <v>118</v>
      </c>
      <c r="C174" s="323">
        <v>118</v>
      </c>
      <c r="D174" s="323">
        <v>105</v>
      </c>
      <c r="E174" s="18">
        <f>D174/C174*100</f>
        <v>88.98305084745762</v>
      </c>
      <c r="F174" s="323">
        <v>99</v>
      </c>
      <c r="G174" s="18">
        <f t="shared" si="10"/>
        <v>6.0606060606060606</v>
      </c>
      <c r="H174" s="399"/>
    </row>
    <row r="175" spans="1:8" ht="19.5" customHeight="1">
      <c r="A175" s="322" t="s">
        <v>162</v>
      </c>
      <c r="B175" s="323"/>
      <c r="C175" s="323"/>
      <c r="D175" s="323">
        <v>50</v>
      </c>
      <c r="E175" s="18"/>
      <c r="F175" s="323">
        <v>135</v>
      </c>
      <c r="G175" s="18">
        <f t="shared" si="10"/>
        <v>-62.96296296296296</v>
      </c>
      <c r="H175" s="399"/>
    </row>
    <row r="176" spans="1:8" ht="19.5" customHeight="1">
      <c r="A176" s="394" t="s">
        <v>163</v>
      </c>
      <c r="B176" s="335">
        <f>SUM(B177:B183)</f>
        <v>202</v>
      </c>
      <c r="C176" s="335">
        <f>SUM(C177:C183)</f>
        <v>203</v>
      </c>
      <c r="D176" s="335">
        <f>SUM(D177:D183)</f>
        <v>185</v>
      </c>
      <c r="E176" s="18">
        <f>D176/C176*100</f>
        <v>91.13300492610837</v>
      </c>
      <c r="F176" s="335">
        <f>SUM(F177:F183)</f>
        <v>202</v>
      </c>
      <c r="G176" s="18">
        <f t="shared" si="10"/>
        <v>-8.415841584158416</v>
      </c>
      <c r="H176" s="399"/>
    </row>
    <row r="177" spans="1:8" ht="19.5" customHeight="1">
      <c r="A177" s="322" t="s">
        <v>69</v>
      </c>
      <c r="B177" s="323">
        <v>137</v>
      </c>
      <c r="C177" s="323">
        <v>138</v>
      </c>
      <c r="D177" s="323">
        <v>133</v>
      </c>
      <c r="E177" s="18">
        <f>D177/C177*100</f>
        <v>96.37681159420289</v>
      </c>
      <c r="F177" s="323">
        <v>151</v>
      </c>
      <c r="G177" s="18">
        <f t="shared" si="10"/>
        <v>-11.920529801324504</v>
      </c>
      <c r="H177" s="399"/>
    </row>
    <row r="178" spans="1:8" ht="19.5" customHeight="1">
      <c r="A178" s="322" t="s">
        <v>70</v>
      </c>
      <c r="B178" s="323">
        <v>32</v>
      </c>
      <c r="C178" s="323">
        <v>32</v>
      </c>
      <c r="D178" s="323">
        <v>25</v>
      </c>
      <c r="E178" s="18">
        <f>D178/C178*100</f>
        <v>78.125</v>
      </c>
      <c r="F178" s="323">
        <v>27</v>
      </c>
      <c r="G178" s="18">
        <f t="shared" si="10"/>
        <v>-7.4074074074074066</v>
      </c>
      <c r="H178" s="399"/>
    </row>
    <row r="179" spans="1:8" ht="19.5" customHeight="1">
      <c r="A179" s="322" t="s">
        <v>71</v>
      </c>
      <c r="B179" s="323"/>
      <c r="C179" s="323"/>
      <c r="D179" s="323"/>
      <c r="E179" s="18"/>
      <c r="F179" s="323"/>
      <c r="G179" s="18"/>
      <c r="H179" s="399"/>
    </row>
    <row r="180" spans="1:8" ht="19.5" customHeight="1">
      <c r="A180" s="322" t="s">
        <v>164</v>
      </c>
      <c r="B180" s="323"/>
      <c r="C180" s="323"/>
      <c r="D180" s="323"/>
      <c r="E180" s="18"/>
      <c r="F180" s="323">
        <v>1</v>
      </c>
      <c r="G180" s="18">
        <f t="shared" si="10"/>
        <v>-100</v>
      </c>
      <c r="H180" s="399"/>
    </row>
    <row r="181" spans="1:8" ht="19.5" customHeight="1">
      <c r="A181" s="322" t="s">
        <v>165</v>
      </c>
      <c r="B181" s="323"/>
      <c r="C181" s="323"/>
      <c r="D181" s="323"/>
      <c r="E181" s="18"/>
      <c r="F181" s="323"/>
      <c r="G181" s="18"/>
      <c r="H181" s="399"/>
    </row>
    <row r="182" spans="1:8" ht="19.5" customHeight="1">
      <c r="A182" s="322" t="s">
        <v>78</v>
      </c>
      <c r="B182" s="323">
        <v>33</v>
      </c>
      <c r="C182" s="323">
        <v>33</v>
      </c>
      <c r="D182" s="323">
        <v>27</v>
      </c>
      <c r="E182" s="18">
        <f>D182/C182*100</f>
        <v>81.81818181818183</v>
      </c>
      <c r="F182" s="323">
        <v>23</v>
      </c>
      <c r="G182" s="18">
        <f t="shared" si="10"/>
        <v>17.391304347826086</v>
      </c>
      <c r="H182" s="399"/>
    </row>
    <row r="183" spans="1:8" ht="19.5" customHeight="1">
      <c r="A183" s="322" t="s">
        <v>166</v>
      </c>
      <c r="B183" s="323">
        <v>0</v>
      </c>
      <c r="C183" s="323">
        <v>0</v>
      </c>
      <c r="D183" s="323"/>
      <c r="E183" s="18"/>
      <c r="F183" s="323"/>
      <c r="G183" s="18"/>
      <c r="H183" s="399"/>
    </row>
    <row r="184" spans="1:8" ht="19.5" customHeight="1">
      <c r="A184" s="394" t="s">
        <v>167</v>
      </c>
      <c r="B184" s="335">
        <v>0</v>
      </c>
      <c r="C184" s="335">
        <f>SUM(C185:C187)</f>
        <v>0</v>
      </c>
      <c r="D184" s="323"/>
      <c r="E184" s="18"/>
      <c r="F184" s="323"/>
      <c r="G184" s="18"/>
      <c r="H184" s="399"/>
    </row>
    <row r="185" spans="1:8" ht="19.5" customHeight="1">
      <c r="A185" s="322" t="s">
        <v>69</v>
      </c>
      <c r="B185" s="323">
        <v>0</v>
      </c>
      <c r="C185" s="323">
        <v>0</v>
      </c>
      <c r="D185" s="323"/>
      <c r="E185" s="18"/>
      <c r="F185" s="323"/>
      <c r="G185" s="18"/>
      <c r="H185" s="399"/>
    </row>
    <row r="186" spans="1:8" ht="19.5" customHeight="1">
      <c r="A186" s="322" t="s">
        <v>70</v>
      </c>
      <c r="B186" s="323">
        <v>0</v>
      </c>
      <c r="C186" s="323">
        <v>0</v>
      </c>
      <c r="D186" s="323"/>
      <c r="E186" s="18"/>
      <c r="F186" s="323"/>
      <c r="G186" s="18"/>
      <c r="H186" s="399"/>
    </row>
    <row r="187" spans="1:8" ht="19.5" customHeight="1">
      <c r="A187" s="322" t="s">
        <v>168</v>
      </c>
      <c r="B187" s="323">
        <v>0</v>
      </c>
      <c r="C187" s="323">
        <v>0</v>
      </c>
      <c r="D187" s="323"/>
      <c r="E187" s="18"/>
      <c r="F187" s="323"/>
      <c r="G187" s="18"/>
      <c r="H187" s="399"/>
    </row>
    <row r="188" spans="1:8" ht="19.5" customHeight="1">
      <c r="A188" s="394" t="s">
        <v>169</v>
      </c>
      <c r="B188" s="335">
        <v>0</v>
      </c>
      <c r="C188" s="335">
        <f>SUM(C189:C193)</f>
        <v>0</v>
      </c>
      <c r="D188" s="323">
        <f>SUM(D189:D190)</f>
        <v>0</v>
      </c>
      <c r="E188" s="18"/>
      <c r="F188" s="323"/>
      <c r="G188" s="18"/>
      <c r="H188" s="399"/>
    </row>
    <row r="189" spans="1:8" ht="19.5" customHeight="1">
      <c r="A189" s="322" t="s">
        <v>69</v>
      </c>
      <c r="B189" s="323">
        <v>0</v>
      </c>
      <c r="C189" s="323">
        <v>0</v>
      </c>
      <c r="D189" s="323"/>
      <c r="E189" s="18"/>
      <c r="F189" s="323"/>
      <c r="G189" s="18"/>
      <c r="H189" s="399"/>
    </row>
    <row r="190" spans="1:8" ht="19.5" customHeight="1">
      <c r="A190" s="322" t="s">
        <v>70</v>
      </c>
      <c r="B190" s="323">
        <v>0</v>
      </c>
      <c r="C190" s="323">
        <v>0</v>
      </c>
      <c r="D190" s="323"/>
      <c r="E190" s="18"/>
      <c r="F190" s="323"/>
      <c r="G190" s="18"/>
      <c r="H190" s="399"/>
    </row>
    <row r="191" spans="1:8" ht="19.5" customHeight="1">
      <c r="A191" s="322" t="s">
        <v>71</v>
      </c>
      <c r="B191" s="323">
        <v>0</v>
      </c>
      <c r="C191" s="323">
        <v>0</v>
      </c>
      <c r="D191" s="323">
        <f>SUM(D192:D196)</f>
        <v>0</v>
      </c>
      <c r="E191" s="18"/>
      <c r="F191" s="323"/>
      <c r="G191" s="18"/>
      <c r="H191" s="399"/>
    </row>
    <row r="192" spans="1:8" ht="19.5" customHeight="1">
      <c r="A192" s="322" t="s">
        <v>78</v>
      </c>
      <c r="B192" s="323">
        <v>0</v>
      </c>
      <c r="C192" s="323">
        <v>0</v>
      </c>
      <c r="D192" s="323"/>
      <c r="E192" s="18"/>
      <c r="F192" s="323"/>
      <c r="G192" s="18"/>
      <c r="H192" s="399"/>
    </row>
    <row r="193" spans="1:8" ht="19.5" customHeight="1">
      <c r="A193" s="322" t="s">
        <v>170</v>
      </c>
      <c r="B193" s="323">
        <v>0</v>
      </c>
      <c r="C193" s="323">
        <v>0</v>
      </c>
      <c r="D193" s="323"/>
      <c r="E193" s="18"/>
      <c r="F193" s="323"/>
      <c r="G193" s="18"/>
      <c r="H193" s="399"/>
    </row>
    <row r="194" spans="1:8" ht="19.5" customHeight="1">
      <c r="A194" s="394" t="s">
        <v>171</v>
      </c>
      <c r="B194" s="335">
        <v>0</v>
      </c>
      <c r="C194" s="335">
        <f>SUM(C195:C197)</f>
        <v>0</v>
      </c>
      <c r="D194" s="323"/>
      <c r="E194" s="18"/>
      <c r="F194" s="323"/>
      <c r="G194" s="18"/>
      <c r="H194" s="399"/>
    </row>
    <row r="195" spans="1:8" ht="19.5" customHeight="1">
      <c r="A195" s="322" t="s">
        <v>69</v>
      </c>
      <c r="B195" s="323">
        <v>0</v>
      </c>
      <c r="C195" s="323">
        <v>0</v>
      </c>
      <c r="D195" s="323"/>
      <c r="E195" s="18"/>
      <c r="F195" s="323"/>
      <c r="G195" s="18"/>
      <c r="H195" s="399"/>
    </row>
    <row r="196" spans="1:8" ht="19.5" customHeight="1">
      <c r="A196" s="322" t="s">
        <v>78</v>
      </c>
      <c r="B196" s="323">
        <v>0</v>
      </c>
      <c r="C196" s="323">
        <v>0</v>
      </c>
      <c r="D196" s="323"/>
      <c r="E196" s="18"/>
      <c r="F196" s="323"/>
      <c r="G196" s="18"/>
      <c r="H196" s="399"/>
    </row>
    <row r="197" spans="1:8" ht="19.5" customHeight="1">
      <c r="A197" s="322" t="s">
        <v>172</v>
      </c>
      <c r="B197" s="323">
        <v>0</v>
      </c>
      <c r="C197" s="323">
        <v>0</v>
      </c>
      <c r="D197" s="323"/>
      <c r="E197" s="18"/>
      <c r="F197" s="323"/>
      <c r="G197" s="18"/>
      <c r="H197" s="399"/>
    </row>
    <row r="198" spans="1:8" ht="19.5" customHeight="1">
      <c r="A198" s="394" t="s">
        <v>173</v>
      </c>
      <c r="B198" s="335">
        <f>SUM(B199:B215)</f>
        <v>1148</v>
      </c>
      <c r="C198" s="335">
        <f>SUM(C199:C215)</f>
        <v>1215</v>
      </c>
      <c r="D198" s="335">
        <f>SUM(D199:D215)</f>
        <v>1066</v>
      </c>
      <c r="E198" s="18">
        <f>D198/C198*100</f>
        <v>87.73662551440329</v>
      </c>
      <c r="F198" s="335">
        <f>SUM(F199:F215)</f>
        <v>1136</v>
      </c>
      <c r="G198" s="18">
        <f>(D198-F198)/F198*100</f>
        <v>-6.161971830985916</v>
      </c>
      <c r="H198" s="399"/>
    </row>
    <row r="199" spans="1:8" ht="19.5" customHeight="1">
      <c r="A199" s="322" t="s">
        <v>69</v>
      </c>
      <c r="B199" s="323">
        <v>734</v>
      </c>
      <c r="C199" s="323">
        <v>742</v>
      </c>
      <c r="D199" s="323">
        <v>678</v>
      </c>
      <c r="E199" s="18">
        <f>D199/C199*100</f>
        <v>91.37466307277629</v>
      </c>
      <c r="F199" s="323">
        <v>734</v>
      </c>
      <c r="G199" s="18">
        <f>(D199-F199)/F199*100</f>
        <v>-7.629427792915531</v>
      </c>
      <c r="H199" s="399"/>
    </row>
    <row r="200" spans="1:8" ht="19.5" customHeight="1">
      <c r="A200" s="322" t="s">
        <v>70</v>
      </c>
      <c r="B200" s="323">
        <v>86</v>
      </c>
      <c r="C200" s="323">
        <v>86</v>
      </c>
      <c r="D200" s="323">
        <v>81</v>
      </c>
      <c r="E200" s="18">
        <f>D200/C200*100</f>
        <v>94.18604651162791</v>
      </c>
      <c r="F200" s="323">
        <v>69</v>
      </c>
      <c r="G200" s="18">
        <f>(D200-F200)/F200*100</f>
        <v>17.391304347826086</v>
      </c>
      <c r="H200" s="399"/>
    </row>
    <row r="201" spans="1:8" ht="19.5" customHeight="1">
      <c r="A201" s="322" t="s">
        <v>174</v>
      </c>
      <c r="B201" s="323"/>
      <c r="C201" s="323"/>
      <c r="D201" s="323"/>
      <c r="E201" s="18"/>
      <c r="F201" s="323">
        <v>26</v>
      </c>
      <c r="G201" s="18">
        <f>(D201-F201)/F201*100</f>
        <v>-100</v>
      </c>
      <c r="H201" s="399"/>
    </row>
    <row r="202" spans="1:8" ht="19.5" customHeight="1">
      <c r="A202" s="322" t="s">
        <v>71</v>
      </c>
      <c r="B202" s="323"/>
      <c r="C202" s="323"/>
      <c r="D202" s="323"/>
      <c r="E202" s="18"/>
      <c r="F202" s="323"/>
      <c r="G202" s="18"/>
      <c r="H202" s="399"/>
    </row>
    <row r="203" spans="1:8" ht="19.5" customHeight="1">
      <c r="A203" s="322" t="s">
        <v>175</v>
      </c>
      <c r="B203" s="323"/>
      <c r="C203" s="323"/>
      <c r="D203" s="323"/>
      <c r="E203" s="18"/>
      <c r="F203" s="323"/>
      <c r="G203" s="18"/>
      <c r="H203" s="399"/>
    </row>
    <row r="204" spans="1:8" ht="19.5" customHeight="1">
      <c r="A204" s="322" t="s">
        <v>176</v>
      </c>
      <c r="B204" s="323">
        <v>8</v>
      </c>
      <c r="C204" s="323">
        <v>8</v>
      </c>
      <c r="D204" s="323">
        <v>8</v>
      </c>
      <c r="E204" s="18">
        <f>D204/C204*100</f>
        <v>100</v>
      </c>
      <c r="F204" s="323">
        <v>26</v>
      </c>
      <c r="G204" s="18">
        <f>(D204-F204)/F204*100</f>
        <v>-69.23076923076923</v>
      </c>
      <c r="H204" s="399"/>
    </row>
    <row r="205" spans="1:8" ht="19.5" customHeight="1">
      <c r="A205" s="322" t="s">
        <v>177</v>
      </c>
      <c r="B205" s="323"/>
      <c r="C205" s="323"/>
      <c r="D205" s="323"/>
      <c r="E205" s="18"/>
      <c r="F205" s="323"/>
      <c r="G205" s="18"/>
      <c r="H205" s="399"/>
    </row>
    <row r="206" spans="1:8" ht="19.5" customHeight="1">
      <c r="A206" s="322" t="s">
        <v>178</v>
      </c>
      <c r="B206" s="323"/>
      <c r="C206" s="323"/>
      <c r="D206" s="323"/>
      <c r="E206" s="18"/>
      <c r="F206" s="323"/>
      <c r="G206" s="18"/>
      <c r="H206" s="399"/>
    </row>
    <row r="207" spans="1:8" ht="19.5" customHeight="1">
      <c r="A207" s="322" t="s">
        <v>111</v>
      </c>
      <c r="B207" s="323"/>
      <c r="C207" s="323"/>
      <c r="D207" s="323"/>
      <c r="E207" s="18"/>
      <c r="F207" s="323"/>
      <c r="G207" s="18"/>
      <c r="H207" s="399"/>
    </row>
    <row r="208" spans="1:8" ht="19.5" customHeight="1">
      <c r="A208" s="322" t="s">
        <v>179</v>
      </c>
      <c r="B208" s="323"/>
      <c r="C208" s="323">
        <v>49</v>
      </c>
      <c r="D208" s="323"/>
      <c r="E208" s="18">
        <f>D208/C208*100</f>
        <v>0</v>
      </c>
      <c r="F208" s="323"/>
      <c r="G208" s="18"/>
      <c r="H208" s="399"/>
    </row>
    <row r="209" spans="1:8" ht="19.5" customHeight="1">
      <c r="A209" s="322" t="s">
        <v>180</v>
      </c>
      <c r="B209" s="323"/>
      <c r="C209" s="323"/>
      <c r="D209" s="323"/>
      <c r="E209" s="18"/>
      <c r="F209" s="323">
        <v>10</v>
      </c>
      <c r="G209" s="18">
        <f>(D209-F209)/F209*100</f>
        <v>-100</v>
      </c>
      <c r="H209" s="399"/>
    </row>
    <row r="210" spans="1:8" ht="19.5" customHeight="1">
      <c r="A210" s="322" t="s">
        <v>181</v>
      </c>
      <c r="B210" s="323"/>
      <c r="C210" s="323"/>
      <c r="D210" s="323"/>
      <c r="E210" s="18"/>
      <c r="F210" s="323"/>
      <c r="G210" s="18"/>
      <c r="H210" s="399"/>
    </row>
    <row r="211" spans="1:8" ht="19.5" customHeight="1">
      <c r="A211" s="322" t="s">
        <v>182</v>
      </c>
      <c r="B211" s="323"/>
      <c r="C211" s="323">
        <v>10</v>
      </c>
      <c r="D211" s="323"/>
      <c r="E211" s="18">
        <f>D211/C211*100</f>
        <v>0</v>
      </c>
      <c r="F211" s="323">
        <v>22</v>
      </c>
      <c r="G211" s="18">
        <f aca="true" t="shared" si="11" ref="G211:G216">(D211-F211)/F211*100</f>
        <v>-100</v>
      </c>
      <c r="H211" s="399"/>
    </row>
    <row r="212" spans="1:8" ht="19.5" customHeight="1">
      <c r="A212" s="322" t="s">
        <v>183</v>
      </c>
      <c r="B212" s="323">
        <v>5</v>
      </c>
      <c r="C212" s="323">
        <v>5</v>
      </c>
      <c r="D212" s="323">
        <v>2</v>
      </c>
      <c r="E212" s="18">
        <f>D212/C212*100</f>
        <v>40</v>
      </c>
      <c r="F212" s="323">
        <v>5</v>
      </c>
      <c r="G212" s="18">
        <f t="shared" si="11"/>
        <v>-60</v>
      </c>
      <c r="H212" s="399"/>
    </row>
    <row r="213" spans="1:8" ht="19.5" customHeight="1">
      <c r="A213" s="322" t="s">
        <v>184</v>
      </c>
      <c r="B213" s="323">
        <v>87</v>
      </c>
      <c r="C213" s="323">
        <v>87</v>
      </c>
      <c r="D213" s="323">
        <v>71</v>
      </c>
      <c r="E213" s="18">
        <f>D213/C213*100</f>
        <v>81.60919540229885</v>
      </c>
      <c r="F213" s="323">
        <v>56</v>
      </c>
      <c r="G213" s="18">
        <f t="shared" si="11"/>
        <v>26.785714285714285</v>
      </c>
      <c r="H213" s="399"/>
    </row>
    <row r="214" spans="1:8" ht="19.5" customHeight="1">
      <c r="A214" s="322" t="s">
        <v>78</v>
      </c>
      <c r="B214" s="323">
        <v>228</v>
      </c>
      <c r="C214" s="323">
        <v>228</v>
      </c>
      <c r="D214" s="323">
        <v>226</v>
      </c>
      <c r="E214" s="18">
        <f>D214/C214*100</f>
        <v>99.12280701754386</v>
      </c>
      <c r="F214" s="323">
        <v>165</v>
      </c>
      <c r="G214" s="18">
        <f t="shared" si="11"/>
        <v>36.96969696969697</v>
      </c>
      <c r="H214" s="399"/>
    </row>
    <row r="215" spans="1:8" ht="19.5" customHeight="1">
      <c r="A215" s="322" t="s">
        <v>185</v>
      </c>
      <c r="B215" s="323"/>
      <c r="C215" s="323"/>
      <c r="D215" s="323"/>
      <c r="E215" s="18"/>
      <c r="F215" s="323">
        <v>23</v>
      </c>
      <c r="G215" s="18">
        <f t="shared" si="11"/>
        <v>-100</v>
      </c>
      <c r="H215" s="399"/>
    </row>
    <row r="216" spans="1:8" ht="19.5" customHeight="1">
      <c r="A216" s="394" t="s">
        <v>186</v>
      </c>
      <c r="B216" s="335">
        <f>SUM(B217:B218)</f>
        <v>1044</v>
      </c>
      <c r="C216" s="335">
        <f>SUM(C217:C218)</f>
        <v>1559</v>
      </c>
      <c r="D216" s="335">
        <f>SUM(D217:D218)</f>
        <v>542</v>
      </c>
      <c r="E216" s="18">
        <f>D216/C216*100</f>
        <v>34.76587556125722</v>
      </c>
      <c r="F216" s="335">
        <f>SUM(F217:F218)</f>
        <v>749</v>
      </c>
      <c r="G216" s="18">
        <f t="shared" si="11"/>
        <v>-27.636849132176234</v>
      </c>
      <c r="H216" s="399"/>
    </row>
    <row r="217" spans="1:8" ht="19.5" customHeight="1">
      <c r="A217" s="322" t="s">
        <v>187</v>
      </c>
      <c r="B217" s="323">
        <v>0</v>
      </c>
      <c r="C217" s="323">
        <v>0</v>
      </c>
      <c r="D217" s="323"/>
      <c r="E217" s="18"/>
      <c r="F217" s="323"/>
      <c r="G217" s="18"/>
      <c r="H217" s="399"/>
    </row>
    <row r="218" spans="1:8" ht="19.5" customHeight="1">
      <c r="A218" s="322" t="s">
        <v>188</v>
      </c>
      <c r="B218" s="323">
        <v>1044</v>
      </c>
      <c r="C218" s="323">
        <v>1559</v>
      </c>
      <c r="D218" s="323">
        <v>542</v>
      </c>
      <c r="E218" s="18">
        <f>D218/C218*100</f>
        <v>34.76587556125722</v>
      </c>
      <c r="F218" s="323">
        <v>749</v>
      </c>
      <c r="G218" s="18">
        <f>(D218-F218)/F218*100</f>
        <v>-27.636849132176234</v>
      </c>
      <c r="H218" s="399"/>
    </row>
    <row r="219" spans="1:8" ht="19.5" customHeight="1">
      <c r="A219" s="394" t="s">
        <v>189</v>
      </c>
      <c r="B219" s="335">
        <v>0</v>
      </c>
      <c r="C219" s="335">
        <f>C220+C222+C224+C226+C228+C230+C232+C234+C236</f>
        <v>0</v>
      </c>
      <c r="D219" s="323"/>
      <c r="E219" s="18"/>
      <c r="F219" s="323"/>
      <c r="G219" s="18"/>
      <c r="H219" s="399"/>
    </row>
    <row r="220" spans="1:8" ht="19.5" customHeight="1">
      <c r="A220" s="394" t="s">
        <v>190</v>
      </c>
      <c r="B220" s="335">
        <v>0</v>
      </c>
      <c r="C220" s="335">
        <f aca="true" t="shared" si="12" ref="C220:C224">SUM(C221)</f>
        <v>0</v>
      </c>
      <c r="D220" s="323">
        <f>SUM(D221:D222)</f>
        <v>0</v>
      </c>
      <c r="E220" s="18"/>
      <c r="F220" s="323"/>
      <c r="G220" s="18"/>
      <c r="H220" s="399"/>
    </row>
    <row r="221" spans="1:8" ht="19.5" customHeight="1">
      <c r="A221" s="322" t="s">
        <v>69</v>
      </c>
      <c r="B221" s="323">
        <v>0</v>
      </c>
      <c r="C221" s="323"/>
      <c r="D221" s="323"/>
      <c r="E221" s="18"/>
      <c r="F221" s="323"/>
      <c r="G221" s="18"/>
      <c r="H221" s="399"/>
    </row>
    <row r="222" spans="1:8" ht="19.5" customHeight="1">
      <c r="A222" s="394" t="s">
        <v>191</v>
      </c>
      <c r="B222" s="335">
        <v>0</v>
      </c>
      <c r="C222" s="335">
        <f t="shared" si="12"/>
        <v>0</v>
      </c>
      <c r="D222" s="323"/>
      <c r="E222" s="18"/>
      <c r="F222" s="323"/>
      <c r="G222" s="18"/>
      <c r="H222" s="399"/>
    </row>
    <row r="223" spans="1:8" ht="19.5" customHeight="1">
      <c r="A223" s="322" t="s">
        <v>192</v>
      </c>
      <c r="B223" s="323">
        <v>0</v>
      </c>
      <c r="C223" s="323">
        <v>0</v>
      </c>
      <c r="D223" s="323"/>
      <c r="E223" s="18"/>
      <c r="F223" s="323"/>
      <c r="G223" s="18"/>
      <c r="H223" s="399"/>
    </row>
    <row r="224" spans="1:8" ht="19.5" customHeight="1">
      <c r="A224" s="394" t="s">
        <v>193</v>
      </c>
      <c r="B224" s="335">
        <v>0</v>
      </c>
      <c r="C224" s="335">
        <f t="shared" si="12"/>
        <v>0</v>
      </c>
      <c r="D224" s="323"/>
      <c r="E224" s="18"/>
      <c r="F224" s="323"/>
      <c r="G224" s="18"/>
      <c r="H224" s="399"/>
    </row>
    <row r="225" spans="1:8" ht="19.5" customHeight="1">
      <c r="A225" s="322" t="s">
        <v>194</v>
      </c>
      <c r="B225" s="323">
        <v>0</v>
      </c>
      <c r="C225" s="323">
        <v>0</v>
      </c>
      <c r="D225" s="323"/>
      <c r="E225" s="18"/>
      <c r="F225" s="323"/>
      <c r="G225" s="18"/>
      <c r="H225" s="399"/>
    </row>
    <row r="226" spans="1:8" ht="19.5" customHeight="1">
      <c r="A226" s="394" t="s">
        <v>195</v>
      </c>
      <c r="B226" s="335">
        <v>0</v>
      </c>
      <c r="C226" s="335">
        <f aca="true" t="shared" si="13" ref="C226:C230">SUM(C227)</f>
        <v>0</v>
      </c>
      <c r="D226" s="323"/>
      <c r="E226" s="18"/>
      <c r="F226" s="323"/>
      <c r="G226" s="18"/>
      <c r="H226" s="399"/>
    </row>
    <row r="227" spans="1:8" ht="19.5" customHeight="1">
      <c r="A227" s="322" t="s">
        <v>196</v>
      </c>
      <c r="B227" s="323">
        <v>0</v>
      </c>
      <c r="C227" s="323">
        <v>0</v>
      </c>
      <c r="D227" s="323"/>
      <c r="E227" s="18"/>
      <c r="F227" s="323"/>
      <c r="G227" s="18"/>
      <c r="H227" s="399"/>
    </row>
    <row r="228" spans="1:8" ht="19.5" customHeight="1">
      <c r="A228" s="394" t="s">
        <v>197</v>
      </c>
      <c r="B228" s="335">
        <v>0</v>
      </c>
      <c r="C228" s="335">
        <f t="shared" si="13"/>
        <v>0</v>
      </c>
      <c r="D228" s="323"/>
      <c r="E228" s="18"/>
      <c r="F228" s="323"/>
      <c r="G228" s="18"/>
      <c r="H228" s="399"/>
    </row>
    <row r="229" spans="1:8" ht="19.5" customHeight="1">
      <c r="A229" s="322" t="s">
        <v>198</v>
      </c>
      <c r="B229" s="323">
        <v>0</v>
      </c>
      <c r="C229" s="323">
        <v>0</v>
      </c>
      <c r="D229" s="323"/>
      <c r="E229" s="18"/>
      <c r="F229" s="175"/>
      <c r="G229" s="18"/>
      <c r="H229" s="399"/>
    </row>
    <row r="230" spans="1:8" ht="19.5" customHeight="1">
      <c r="A230" s="394" t="s">
        <v>199</v>
      </c>
      <c r="B230" s="335">
        <v>0</v>
      </c>
      <c r="C230" s="335">
        <f t="shared" si="13"/>
        <v>0</v>
      </c>
      <c r="D230" s="323"/>
      <c r="E230" s="18"/>
      <c r="F230" s="323"/>
      <c r="G230" s="18"/>
      <c r="H230" s="399"/>
    </row>
    <row r="231" spans="1:8" ht="19.5" customHeight="1">
      <c r="A231" s="322" t="s">
        <v>200</v>
      </c>
      <c r="B231" s="323">
        <v>0</v>
      </c>
      <c r="C231" s="323">
        <v>0</v>
      </c>
      <c r="D231" s="323"/>
      <c r="E231" s="18"/>
      <c r="F231" s="175"/>
      <c r="G231" s="18"/>
      <c r="H231" s="399"/>
    </row>
    <row r="232" spans="1:8" ht="19.5" customHeight="1">
      <c r="A232" s="394" t="s">
        <v>201</v>
      </c>
      <c r="B232" s="335">
        <v>0</v>
      </c>
      <c r="C232" s="335">
        <f aca="true" t="shared" si="14" ref="C232:C236">SUM(C233)</f>
        <v>0</v>
      </c>
      <c r="D232" s="323"/>
      <c r="E232" s="18"/>
      <c r="F232" s="323"/>
      <c r="G232" s="18"/>
      <c r="H232" s="399"/>
    </row>
    <row r="233" spans="1:8" ht="19.5" customHeight="1">
      <c r="A233" s="322" t="s">
        <v>202</v>
      </c>
      <c r="B233" s="323">
        <v>0</v>
      </c>
      <c r="C233" s="323">
        <v>0</v>
      </c>
      <c r="D233" s="323"/>
      <c r="E233" s="18"/>
      <c r="F233" s="175"/>
      <c r="G233" s="18"/>
      <c r="H233" s="399"/>
    </row>
    <row r="234" spans="1:8" ht="19.5" customHeight="1">
      <c r="A234" s="394" t="s">
        <v>203</v>
      </c>
      <c r="B234" s="335">
        <v>0</v>
      </c>
      <c r="C234" s="335">
        <f t="shared" si="14"/>
        <v>0</v>
      </c>
      <c r="D234" s="323"/>
      <c r="E234" s="18"/>
      <c r="F234" s="323"/>
      <c r="G234" s="18"/>
      <c r="H234" s="399"/>
    </row>
    <row r="235" spans="1:8" ht="19.5" customHeight="1">
      <c r="A235" s="322" t="s">
        <v>69</v>
      </c>
      <c r="B235" s="323">
        <v>0</v>
      </c>
      <c r="C235" s="323">
        <v>0</v>
      </c>
      <c r="D235" s="323"/>
      <c r="E235" s="18"/>
      <c r="F235" s="175"/>
      <c r="G235" s="18"/>
      <c r="H235" s="399"/>
    </row>
    <row r="236" spans="1:8" ht="19.5" customHeight="1">
      <c r="A236" s="394" t="s">
        <v>204</v>
      </c>
      <c r="B236" s="335">
        <v>0</v>
      </c>
      <c r="C236" s="335">
        <f t="shared" si="14"/>
        <v>0</v>
      </c>
      <c r="D236" s="323"/>
      <c r="E236" s="18"/>
      <c r="F236" s="323"/>
      <c r="G236" s="18"/>
      <c r="H236" s="399"/>
    </row>
    <row r="237" spans="1:8" ht="19.5" customHeight="1">
      <c r="A237" s="322" t="s">
        <v>205</v>
      </c>
      <c r="B237" s="323">
        <v>0</v>
      </c>
      <c r="C237" s="323">
        <v>0</v>
      </c>
      <c r="D237" s="323"/>
      <c r="E237" s="18"/>
      <c r="F237" s="175"/>
      <c r="G237" s="18"/>
      <c r="H237" s="399"/>
    </row>
    <row r="238" spans="1:8" ht="19.5" customHeight="1">
      <c r="A238" s="394" t="s">
        <v>206</v>
      </c>
      <c r="B238" s="335">
        <f>B239+B241+B243+B245+B255</f>
        <v>70</v>
      </c>
      <c r="C238" s="335">
        <f>C239+C241+C243+C245+C255</f>
        <v>107</v>
      </c>
      <c r="D238" s="335">
        <f>D239+D241+D243+D245+D255</f>
        <v>207</v>
      </c>
      <c r="E238" s="18">
        <f>D238/C238*100</f>
        <v>193.45794392523365</v>
      </c>
      <c r="F238" s="335">
        <f>F239+F241+F243+F245+F255</f>
        <v>237</v>
      </c>
      <c r="G238" s="18">
        <f>(D238-F238)/F238*100</f>
        <v>-12.658227848101266</v>
      </c>
      <c r="H238" s="399"/>
    </row>
    <row r="239" spans="1:8" ht="19.5" customHeight="1">
      <c r="A239" s="394" t="s">
        <v>207</v>
      </c>
      <c r="B239" s="335">
        <v>0</v>
      </c>
      <c r="C239" s="335">
        <f aca="true" t="shared" si="15" ref="C239:C243">SUM(C240)</f>
        <v>0</v>
      </c>
      <c r="D239" s="323"/>
      <c r="E239" s="18"/>
      <c r="F239" s="175"/>
      <c r="G239" s="18"/>
      <c r="H239" s="399"/>
    </row>
    <row r="240" spans="1:8" ht="19.5" customHeight="1">
      <c r="A240" s="322" t="s">
        <v>208</v>
      </c>
      <c r="B240" s="323">
        <v>0</v>
      </c>
      <c r="C240" s="323">
        <v>0</v>
      </c>
      <c r="D240" s="323"/>
      <c r="E240" s="18"/>
      <c r="F240" s="323"/>
      <c r="G240" s="18"/>
      <c r="H240" s="399"/>
    </row>
    <row r="241" spans="1:8" ht="19.5" customHeight="1">
      <c r="A241" s="394" t="s">
        <v>209</v>
      </c>
      <c r="B241" s="335">
        <v>0</v>
      </c>
      <c r="C241" s="335">
        <f t="shared" si="15"/>
        <v>0</v>
      </c>
      <c r="D241" s="323"/>
      <c r="E241" s="18"/>
      <c r="F241" s="175"/>
      <c r="G241" s="18"/>
      <c r="H241" s="399"/>
    </row>
    <row r="242" spans="1:8" ht="19.5" customHeight="1">
      <c r="A242" s="322" t="s">
        <v>210</v>
      </c>
      <c r="B242" s="323">
        <v>0</v>
      </c>
      <c r="C242" s="323">
        <v>0</v>
      </c>
      <c r="D242" s="323"/>
      <c r="E242" s="18"/>
      <c r="F242" s="323"/>
      <c r="G242" s="18"/>
      <c r="H242" s="399"/>
    </row>
    <row r="243" spans="1:8" ht="19.5" customHeight="1">
      <c r="A243" s="394" t="s">
        <v>211</v>
      </c>
      <c r="B243" s="335">
        <v>0</v>
      </c>
      <c r="C243" s="335">
        <f t="shared" si="15"/>
        <v>0</v>
      </c>
      <c r="D243" s="323">
        <f>D244</f>
        <v>0</v>
      </c>
      <c r="E243" s="18"/>
      <c r="F243" s="323"/>
      <c r="G243" s="18"/>
      <c r="H243" s="399"/>
    </row>
    <row r="244" spans="1:8" ht="19.5" customHeight="1">
      <c r="A244" s="322" t="s">
        <v>212</v>
      </c>
      <c r="B244" s="323">
        <v>0</v>
      </c>
      <c r="C244" s="323">
        <v>0</v>
      </c>
      <c r="D244" s="323"/>
      <c r="E244" s="18"/>
      <c r="F244" s="175"/>
      <c r="G244" s="18"/>
      <c r="H244" s="399"/>
    </row>
    <row r="245" spans="1:8" ht="19.5" customHeight="1">
      <c r="A245" s="394" t="s">
        <v>213</v>
      </c>
      <c r="B245" s="335">
        <f>SUM(B246:B254)</f>
        <v>60</v>
      </c>
      <c r="C245" s="335">
        <f>SUM(C246:C254)</f>
        <v>97</v>
      </c>
      <c r="D245" s="335">
        <f>SUM(D246:D254)</f>
        <v>197</v>
      </c>
      <c r="E245" s="18">
        <f>D245/C245*100</f>
        <v>203.0927835051546</v>
      </c>
      <c r="F245" s="335">
        <f>SUM(F246:F254)</f>
        <v>181</v>
      </c>
      <c r="G245" s="18">
        <f>(D245-F245)/F245*100</f>
        <v>8.83977900552486</v>
      </c>
      <c r="H245" s="399"/>
    </row>
    <row r="246" spans="1:8" ht="19.5" customHeight="1">
      <c r="A246" s="322" t="s">
        <v>214</v>
      </c>
      <c r="B246" s="323">
        <v>30</v>
      </c>
      <c r="C246" s="323">
        <v>30</v>
      </c>
      <c r="D246" s="323">
        <v>30</v>
      </c>
      <c r="E246" s="18">
        <f>D246/C246*100</f>
        <v>100</v>
      </c>
      <c r="F246" s="323">
        <v>96</v>
      </c>
      <c r="G246" s="18">
        <f>(D246-F246)/F246*100</f>
        <v>-68.75</v>
      </c>
      <c r="H246" s="399"/>
    </row>
    <row r="247" spans="1:8" ht="19.5" customHeight="1">
      <c r="A247" s="322" t="s">
        <v>215</v>
      </c>
      <c r="B247" s="323"/>
      <c r="C247" s="323"/>
      <c r="D247" s="323"/>
      <c r="E247" s="18"/>
      <c r="F247" s="323"/>
      <c r="G247" s="18"/>
      <c r="H247" s="399"/>
    </row>
    <row r="248" spans="1:8" ht="19.5" customHeight="1">
      <c r="A248" s="322" t="s">
        <v>216</v>
      </c>
      <c r="B248" s="323">
        <v>30</v>
      </c>
      <c r="C248" s="323">
        <v>31</v>
      </c>
      <c r="D248" s="323">
        <v>125</v>
      </c>
      <c r="E248" s="18">
        <f>D248/C248*100</f>
        <v>403.2258064516129</v>
      </c>
      <c r="F248" s="323">
        <v>50</v>
      </c>
      <c r="G248" s="18">
        <f>(D248-F248)/F248*100</f>
        <v>150</v>
      </c>
      <c r="H248" s="399"/>
    </row>
    <row r="249" spans="1:8" ht="19.5" customHeight="1">
      <c r="A249" s="322" t="s">
        <v>217</v>
      </c>
      <c r="B249" s="323"/>
      <c r="C249" s="323"/>
      <c r="D249" s="323"/>
      <c r="E249" s="18"/>
      <c r="F249" s="323"/>
      <c r="G249" s="18"/>
      <c r="H249" s="399"/>
    </row>
    <row r="250" spans="1:8" ht="19.5" customHeight="1">
      <c r="A250" s="322" t="s">
        <v>218</v>
      </c>
      <c r="B250" s="323"/>
      <c r="C250" s="323"/>
      <c r="D250" s="323"/>
      <c r="E250" s="18"/>
      <c r="F250" s="175"/>
      <c r="G250" s="18"/>
      <c r="H250" s="399"/>
    </row>
    <row r="251" spans="1:8" ht="19.5" customHeight="1">
      <c r="A251" s="322" t="s">
        <v>219</v>
      </c>
      <c r="B251" s="323"/>
      <c r="C251" s="323"/>
      <c r="D251" s="323"/>
      <c r="E251" s="18"/>
      <c r="F251" s="175"/>
      <c r="G251" s="18"/>
      <c r="H251" s="399"/>
    </row>
    <row r="252" spans="1:8" ht="19.5" customHeight="1">
      <c r="A252" s="322" t="s">
        <v>220</v>
      </c>
      <c r="B252" s="323">
        <v>0</v>
      </c>
      <c r="C252" s="323">
        <v>36</v>
      </c>
      <c r="D252" s="323">
        <v>42</v>
      </c>
      <c r="E252" s="18">
        <f>D252/C252*100</f>
        <v>116.66666666666667</v>
      </c>
      <c r="F252" s="323">
        <v>35</v>
      </c>
      <c r="G252" s="18">
        <f>(D252-F252)/F252*100</f>
        <v>20</v>
      </c>
      <c r="H252" s="399"/>
    </row>
    <row r="253" spans="1:8" ht="19.5" customHeight="1">
      <c r="A253" s="322" t="s">
        <v>221</v>
      </c>
      <c r="B253" s="323"/>
      <c r="C253" s="323"/>
      <c r="D253" s="323"/>
      <c r="E253" s="18"/>
      <c r="F253" s="175"/>
      <c r="G253" s="18"/>
      <c r="H253" s="399"/>
    </row>
    <row r="254" spans="1:8" ht="19.5" customHeight="1">
      <c r="A254" s="322" t="s">
        <v>222</v>
      </c>
      <c r="B254" s="323"/>
      <c r="C254" s="323"/>
      <c r="D254" s="323"/>
      <c r="E254" s="18"/>
      <c r="F254" s="175"/>
      <c r="G254" s="18"/>
      <c r="H254" s="399"/>
    </row>
    <row r="255" spans="1:8" ht="19.5" customHeight="1">
      <c r="A255" s="394" t="s">
        <v>223</v>
      </c>
      <c r="B255" s="335">
        <f>SUM(B256)</f>
        <v>10</v>
      </c>
      <c r="C255" s="335">
        <f>SUM(C256)</f>
        <v>10</v>
      </c>
      <c r="D255" s="335">
        <f>SUM(D256)</f>
        <v>10</v>
      </c>
      <c r="E255" s="18">
        <f>D255/C255*100</f>
        <v>100</v>
      </c>
      <c r="F255" s="335">
        <f>SUM(F256)</f>
        <v>56</v>
      </c>
      <c r="G255" s="18">
        <f>(D255-F255)/F255*100</f>
        <v>-82.14285714285714</v>
      </c>
      <c r="H255" s="399"/>
    </row>
    <row r="256" spans="1:8" ht="19.5" customHeight="1">
      <c r="A256" s="322" t="s">
        <v>224</v>
      </c>
      <c r="B256" s="323">
        <v>10</v>
      </c>
      <c r="C256" s="323">
        <v>10</v>
      </c>
      <c r="D256" s="323">
        <v>10</v>
      </c>
      <c r="E256" s="18">
        <f>D256/C256*100</f>
        <v>100</v>
      </c>
      <c r="F256" s="323">
        <v>56</v>
      </c>
      <c r="G256" s="18">
        <f>(D256-F256)/F256*100</f>
        <v>-82.14285714285714</v>
      </c>
      <c r="H256" s="399"/>
    </row>
    <row r="257" spans="1:8" ht="19.5" customHeight="1">
      <c r="A257" s="394" t="s">
        <v>225</v>
      </c>
      <c r="B257" s="335">
        <f>B258+B261+B270+B277+B285+B294+B311+B313+B315+B317+B319</f>
        <v>4886</v>
      </c>
      <c r="C257" s="335">
        <f>C258+C261+C270+C277+C285+C294+C311+C313+C315+C317+C319</f>
        <v>5596</v>
      </c>
      <c r="D257" s="335">
        <f>D258+D261+D270+D277+D285+D294+D311+D313+D315+D317+D319</f>
        <v>5958</v>
      </c>
      <c r="E257" s="18">
        <f>D257/C257*100</f>
        <v>106.4689063616869</v>
      </c>
      <c r="F257" s="335">
        <f>F258+F261+F270+F277+F285+F294+F311+F313+F315+F317+F319</f>
        <v>6206</v>
      </c>
      <c r="G257" s="18">
        <f>(D257-F257)/F257*100</f>
        <v>-3.996132774734128</v>
      </c>
      <c r="H257" s="399"/>
    </row>
    <row r="258" spans="1:8" ht="19.5" customHeight="1">
      <c r="A258" s="394" t="s">
        <v>226</v>
      </c>
      <c r="B258" s="335">
        <v>0</v>
      </c>
      <c r="C258" s="335">
        <f>SUM(C259:C260)</f>
        <v>0</v>
      </c>
      <c r="D258" s="323"/>
      <c r="E258" s="18"/>
      <c r="F258" s="175"/>
      <c r="G258" s="18"/>
      <c r="H258" s="399"/>
    </row>
    <row r="259" spans="1:8" ht="19.5" customHeight="1">
      <c r="A259" s="322" t="s">
        <v>227</v>
      </c>
      <c r="B259" s="323">
        <v>0</v>
      </c>
      <c r="C259" s="323">
        <v>0</v>
      </c>
      <c r="D259" s="323">
        <f>D260</f>
        <v>0</v>
      </c>
      <c r="E259" s="18"/>
      <c r="F259" s="323"/>
      <c r="G259" s="18"/>
      <c r="H259" s="399"/>
    </row>
    <row r="260" spans="1:8" ht="19.5" customHeight="1">
      <c r="A260" s="322" t="s">
        <v>228</v>
      </c>
      <c r="B260" s="323">
        <v>0</v>
      </c>
      <c r="C260" s="323">
        <v>0</v>
      </c>
      <c r="D260" s="323"/>
      <c r="E260" s="18"/>
      <c r="F260" s="175"/>
      <c r="G260" s="18"/>
      <c r="H260" s="399"/>
    </row>
    <row r="261" spans="1:8" ht="19.5" customHeight="1">
      <c r="A261" s="394" t="s">
        <v>229</v>
      </c>
      <c r="B261" s="335">
        <f>SUM(B262:B269)</f>
        <v>3785</v>
      </c>
      <c r="C261" s="335">
        <f>SUM(C262:C269)</f>
        <v>4367</v>
      </c>
      <c r="D261" s="335">
        <f>SUM(D262:D269)</f>
        <v>4743</v>
      </c>
      <c r="E261" s="18">
        <f>D261/C261*100</f>
        <v>108.61002976871994</v>
      </c>
      <c r="F261" s="335">
        <f>SUM(F262:F269)</f>
        <v>4711</v>
      </c>
      <c r="G261" s="18">
        <f>(D261-F261)/F261*100</f>
        <v>0.6792613033326258</v>
      </c>
      <c r="H261" s="399"/>
    </row>
    <row r="262" spans="1:8" ht="19.5" customHeight="1">
      <c r="A262" s="322" t="s">
        <v>69</v>
      </c>
      <c r="B262" s="323">
        <v>3354</v>
      </c>
      <c r="C262" s="323">
        <v>3369</v>
      </c>
      <c r="D262" s="323">
        <v>3440</v>
      </c>
      <c r="E262" s="18">
        <f>D262/C262*100</f>
        <v>102.10745028198278</v>
      </c>
      <c r="F262" s="323">
        <v>3303</v>
      </c>
      <c r="G262" s="18">
        <f>(D262-F262)/F262*100</f>
        <v>4.147744474719952</v>
      </c>
      <c r="H262" s="399"/>
    </row>
    <row r="263" spans="1:8" ht="19.5" customHeight="1">
      <c r="A263" s="322" t="s">
        <v>70</v>
      </c>
      <c r="B263" s="323">
        <v>35</v>
      </c>
      <c r="C263" s="323">
        <v>602</v>
      </c>
      <c r="D263" s="323">
        <v>879</v>
      </c>
      <c r="E263" s="18">
        <f>D263/C263*100</f>
        <v>146.01328903654485</v>
      </c>
      <c r="F263" s="323">
        <v>872</v>
      </c>
      <c r="G263" s="18">
        <f>(D263-F263)/F263*100</f>
        <v>0.8027522935779817</v>
      </c>
      <c r="H263" s="399"/>
    </row>
    <row r="264" spans="1:8" ht="19.5" customHeight="1">
      <c r="A264" s="322" t="s">
        <v>71</v>
      </c>
      <c r="B264" s="323"/>
      <c r="C264" s="323"/>
      <c r="D264" s="323"/>
      <c r="E264" s="18"/>
      <c r="F264" s="175"/>
      <c r="G264" s="18"/>
      <c r="H264" s="399"/>
    </row>
    <row r="265" spans="1:8" ht="19.5" customHeight="1">
      <c r="A265" s="322" t="s">
        <v>111</v>
      </c>
      <c r="B265" s="323">
        <v>210</v>
      </c>
      <c r="C265" s="323">
        <v>210</v>
      </c>
      <c r="D265" s="323">
        <v>210</v>
      </c>
      <c r="E265" s="18">
        <f>D265/C265*100</f>
        <v>100</v>
      </c>
      <c r="F265" s="323">
        <v>210</v>
      </c>
      <c r="G265" s="18">
        <f>(D265-F265)/F265*100</f>
        <v>0</v>
      </c>
      <c r="H265" s="399"/>
    </row>
    <row r="266" spans="1:8" ht="19.5" customHeight="1">
      <c r="A266" s="322" t="s">
        <v>230</v>
      </c>
      <c r="B266" s="323">
        <v>137</v>
      </c>
      <c r="C266" s="323">
        <v>137</v>
      </c>
      <c r="D266" s="323">
        <v>164</v>
      </c>
      <c r="E266" s="18">
        <f>D266/C266*100</f>
        <v>119.70802919708031</v>
      </c>
      <c r="F266" s="323">
        <v>201</v>
      </c>
      <c r="G266" s="18">
        <f>(D266-F266)/F266*100</f>
        <v>-18.407960199004975</v>
      </c>
      <c r="H266" s="399"/>
    </row>
    <row r="267" spans="1:8" ht="19.5" customHeight="1">
      <c r="A267" s="322" t="s">
        <v>231</v>
      </c>
      <c r="B267" s="323"/>
      <c r="C267" s="323"/>
      <c r="D267" s="323"/>
      <c r="E267" s="18"/>
      <c r="F267" s="323">
        <v>9</v>
      </c>
      <c r="G267" s="18">
        <f>(D267-F267)/F267*100</f>
        <v>-100</v>
      </c>
      <c r="H267" s="399"/>
    </row>
    <row r="268" spans="1:8" ht="19.5" customHeight="1">
      <c r="A268" s="322" t="s">
        <v>78</v>
      </c>
      <c r="B268" s="323">
        <v>39</v>
      </c>
      <c r="C268" s="323">
        <v>39</v>
      </c>
      <c r="D268" s="323">
        <v>40</v>
      </c>
      <c r="E268" s="18">
        <f>D268/C268*100</f>
        <v>102.56410256410255</v>
      </c>
      <c r="F268" s="323">
        <v>69</v>
      </c>
      <c r="G268" s="18">
        <f>(D268-F268)/F268*100</f>
        <v>-42.028985507246375</v>
      </c>
      <c r="H268" s="399"/>
    </row>
    <row r="269" spans="1:8" ht="19.5" customHeight="1">
      <c r="A269" s="322" t="s">
        <v>232</v>
      </c>
      <c r="B269" s="323">
        <v>10</v>
      </c>
      <c r="C269" s="323">
        <v>10</v>
      </c>
      <c r="D269" s="323">
        <v>10</v>
      </c>
      <c r="E269" s="18">
        <f>D269/C269*100</f>
        <v>100</v>
      </c>
      <c r="F269" s="323">
        <v>47</v>
      </c>
      <c r="G269" s="18">
        <f>(D269-F269)/F269*100</f>
        <v>-78.72340425531915</v>
      </c>
      <c r="H269" s="399"/>
    </row>
    <row r="270" spans="1:8" ht="19.5" customHeight="1">
      <c r="A270" s="394" t="s">
        <v>233</v>
      </c>
      <c r="B270" s="335">
        <v>0</v>
      </c>
      <c r="C270" s="335">
        <f>SUM(C271:C276)</f>
        <v>0</v>
      </c>
      <c r="D270" s="335">
        <f>SUM(D271:D276)</f>
        <v>0</v>
      </c>
      <c r="E270" s="18"/>
      <c r="F270" s="335"/>
      <c r="G270" s="18"/>
      <c r="H270" s="399"/>
    </row>
    <row r="271" spans="1:8" ht="19.5" customHeight="1">
      <c r="A271" s="322" t="s">
        <v>69</v>
      </c>
      <c r="B271" s="323">
        <v>0</v>
      </c>
      <c r="C271" s="323">
        <v>0</v>
      </c>
      <c r="D271" s="323"/>
      <c r="E271" s="18"/>
      <c r="F271" s="175"/>
      <c r="G271" s="18"/>
      <c r="H271" s="399"/>
    </row>
    <row r="272" spans="1:8" ht="19.5" customHeight="1">
      <c r="A272" s="322" t="s">
        <v>70</v>
      </c>
      <c r="B272" s="323">
        <v>0</v>
      </c>
      <c r="C272" s="323">
        <v>0</v>
      </c>
      <c r="D272" s="323"/>
      <c r="E272" s="18"/>
      <c r="F272" s="175"/>
      <c r="G272" s="18"/>
      <c r="H272" s="399"/>
    </row>
    <row r="273" spans="1:8" ht="19.5" customHeight="1">
      <c r="A273" s="322" t="s">
        <v>71</v>
      </c>
      <c r="B273" s="323">
        <v>0</v>
      </c>
      <c r="C273" s="323">
        <v>0</v>
      </c>
      <c r="D273" s="323"/>
      <c r="E273" s="18"/>
      <c r="F273" s="175"/>
      <c r="G273" s="18"/>
      <c r="H273" s="399"/>
    </row>
    <row r="274" spans="1:8" ht="19.5" customHeight="1">
      <c r="A274" s="322" t="s">
        <v>234</v>
      </c>
      <c r="B274" s="323">
        <v>0</v>
      </c>
      <c r="C274" s="323">
        <v>0</v>
      </c>
      <c r="D274" s="323"/>
      <c r="E274" s="18"/>
      <c r="F274" s="175"/>
      <c r="G274" s="18"/>
      <c r="H274" s="399"/>
    </row>
    <row r="275" spans="1:8" ht="19.5" customHeight="1">
      <c r="A275" s="322" t="s">
        <v>78</v>
      </c>
      <c r="B275" s="323">
        <v>0</v>
      </c>
      <c r="C275" s="323">
        <v>0</v>
      </c>
      <c r="D275" s="323"/>
      <c r="E275" s="18"/>
      <c r="F275" s="323"/>
      <c r="G275" s="18"/>
      <c r="H275" s="399"/>
    </row>
    <row r="276" spans="1:8" ht="19.5" customHeight="1">
      <c r="A276" s="322" t="s">
        <v>235</v>
      </c>
      <c r="B276" s="323">
        <v>0</v>
      </c>
      <c r="C276" s="323">
        <v>0</v>
      </c>
      <c r="D276" s="323"/>
      <c r="E276" s="18"/>
      <c r="F276" s="175"/>
      <c r="G276" s="18"/>
      <c r="H276" s="399"/>
    </row>
    <row r="277" spans="1:8" ht="19.5" customHeight="1">
      <c r="A277" s="394" t="s">
        <v>236</v>
      </c>
      <c r="B277" s="335">
        <f>SUM(B278:B284)</f>
        <v>146</v>
      </c>
      <c r="C277" s="335">
        <f>SUM(C278:C284)</f>
        <v>196</v>
      </c>
      <c r="D277" s="335">
        <f>SUM(D278:D284)</f>
        <v>185</v>
      </c>
      <c r="E277" s="18">
        <f>D277/C277*100</f>
        <v>94.38775510204081</v>
      </c>
      <c r="F277" s="335">
        <f>SUM(F278:F284)</f>
        <v>139</v>
      </c>
      <c r="G277" s="18">
        <f>(D277-F277)/F277*100</f>
        <v>33.093525179856115</v>
      </c>
      <c r="H277" s="399"/>
    </row>
    <row r="278" spans="1:8" ht="19.5" customHeight="1">
      <c r="A278" s="322" t="s">
        <v>69</v>
      </c>
      <c r="B278" s="323">
        <v>96</v>
      </c>
      <c r="C278" s="323">
        <v>146</v>
      </c>
      <c r="D278" s="323">
        <v>83</v>
      </c>
      <c r="E278" s="18">
        <f>D278/C278*100</f>
        <v>56.849315068493155</v>
      </c>
      <c r="F278" s="323">
        <v>101</v>
      </c>
      <c r="G278" s="18">
        <f>(D278-F278)/F278*100</f>
        <v>-17.82178217821782</v>
      </c>
      <c r="H278" s="399"/>
    </row>
    <row r="279" spans="1:8" ht="19.5" customHeight="1">
      <c r="A279" s="322" t="s">
        <v>70</v>
      </c>
      <c r="B279" s="323">
        <v>0</v>
      </c>
      <c r="C279" s="323">
        <v>0</v>
      </c>
      <c r="D279" s="323">
        <v>52</v>
      </c>
      <c r="E279" s="18"/>
      <c r="F279" s="323">
        <v>38</v>
      </c>
      <c r="G279" s="18">
        <f>(D279-F279)/F279*100</f>
        <v>36.84210526315789</v>
      </c>
      <c r="H279" s="399"/>
    </row>
    <row r="280" spans="1:8" ht="19.5" customHeight="1">
      <c r="A280" s="322" t="s">
        <v>71</v>
      </c>
      <c r="B280" s="323">
        <v>0</v>
      </c>
      <c r="C280" s="323">
        <v>0</v>
      </c>
      <c r="D280" s="323"/>
      <c r="E280" s="18"/>
      <c r="F280" s="175"/>
      <c r="G280" s="18"/>
      <c r="H280" s="399"/>
    </row>
    <row r="281" spans="1:8" ht="19.5" customHeight="1">
      <c r="A281" s="322" t="s">
        <v>237</v>
      </c>
      <c r="B281" s="323">
        <v>50</v>
      </c>
      <c r="C281" s="323">
        <v>50</v>
      </c>
      <c r="D281" s="323">
        <v>50</v>
      </c>
      <c r="E281" s="18">
        <f>D281/C281*100</f>
        <v>100</v>
      </c>
      <c r="F281" s="175"/>
      <c r="G281" s="18"/>
      <c r="H281" s="399"/>
    </row>
    <row r="282" spans="1:8" ht="19.5" customHeight="1">
      <c r="A282" s="322" t="s">
        <v>238</v>
      </c>
      <c r="B282" s="323"/>
      <c r="C282" s="323"/>
      <c r="D282" s="323"/>
      <c r="E282" s="18"/>
      <c r="F282" s="175"/>
      <c r="G282" s="18"/>
      <c r="H282" s="399"/>
    </row>
    <row r="283" spans="1:8" ht="19.5" customHeight="1">
      <c r="A283" s="322" t="s">
        <v>78</v>
      </c>
      <c r="B283" s="323"/>
      <c r="C283" s="323"/>
      <c r="D283" s="323"/>
      <c r="E283" s="18"/>
      <c r="F283" s="175"/>
      <c r="G283" s="18"/>
      <c r="H283" s="399"/>
    </row>
    <row r="284" spans="1:8" ht="19.5" customHeight="1">
      <c r="A284" s="322" t="s">
        <v>239</v>
      </c>
      <c r="B284" s="323"/>
      <c r="C284" s="323"/>
      <c r="D284" s="323"/>
      <c r="E284" s="18"/>
      <c r="F284" s="175"/>
      <c r="G284" s="18"/>
      <c r="H284" s="399"/>
    </row>
    <row r="285" spans="1:8" ht="19.5" customHeight="1">
      <c r="A285" s="394" t="s">
        <v>240</v>
      </c>
      <c r="B285" s="335">
        <f>SUM(B286:B293)</f>
        <v>168</v>
      </c>
      <c r="C285" s="335">
        <f>SUM(C286:C293)</f>
        <v>168</v>
      </c>
      <c r="D285" s="335">
        <f>SUM(D286:D293)</f>
        <v>282</v>
      </c>
      <c r="E285" s="18">
        <f>D285/C285*100</f>
        <v>167.85714285714286</v>
      </c>
      <c r="F285" s="335">
        <f>SUM(F286:F293)</f>
        <v>451</v>
      </c>
      <c r="G285" s="18">
        <f>(D285-F285)/F285*100</f>
        <v>-37.472283813747225</v>
      </c>
      <c r="H285" s="399"/>
    </row>
    <row r="286" spans="1:8" ht="19.5" customHeight="1">
      <c r="A286" s="322" t="s">
        <v>69</v>
      </c>
      <c r="B286" s="323">
        <v>154</v>
      </c>
      <c r="C286" s="323">
        <v>154</v>
      </c>
      <c r="D286" s="323">
        <v>176</v>
      </c>
      <c r="E286" s="18">
        <f>D286/C286*100</f>
        <v>114.28571428571428</v>
      </c>
      <c r="F286" s="323">
        <v>226</v>
      </c>
      <c r="G286" s="18">
        <f>(D286-F286)/F286*100</f>
        <v>-22.123893805309734</v>
      </c>
      <c r="H286" s="399"/>
    </row>
    <row r="287" spans="1:8" ht="19.5" customHeight="1">
      <c r="A287" s="322" t="s">
        <v>70</v>
      </c>
      <c r="B287" s="323">
        <v>0</v>
      </c>
      <c r="C287" s="323">
        <v>0</v>
      </c>
      <c r="D287" s="323">
        <v>91</v>
      </c>
      <c r="E287" s="18"/>
      <c r="F287" s="175"/>
      <c r="G287" s="18"/>
      <c r="H287" s="399"/>
    </row>
    <row r="288" spans="1:8" ht="19.5" customHeight="1">
      <c r="A288" s="322" t="s">
        <v>71</v>
      </c>
      <c r="B288" s="323">
        <v>14</v>
      </c>
      <c r="C288" s="323">
        <v>14</v>
      </c>
      <c r="D288" s="323">
        <v>15</v>
      </c>
      <c r="E288" s="18">
        <f>D288/C288*100</f>
        <v>107.14285714285714</v>
      </c>
      <c r="F288" s="175"/>
      <c r="G288" s="18"/>
      <c r="H288" s="399"/>
    </row>
    <row r="289" spans="1:8" ht="19.5" customHeight="1">
      <c r="A289" s="322" t="s">
        <v>241</v>
      </c>
      <c r="B289" s="323"/>
      <c r="C289" s="323"/>
      <c r="D289" s="323"/>
      <c r="E289" s="18"/>
      <c r="F289" s="175"/>
      <c r="G289" s="18"/>
      <c r="H289" s="399"/>
    </row>
    <row r="290" spans="1:8" ht="19.5" customHeight="1">
      <c r="A290" s="322" t="s">
        <v>242</v>
      </c>
      <c r="B290" s="323"/>
      <c r="C290" s="323"/>
      <c r="D290" s="323"/>
      <c r="E290" s="18"/>
      <c r="F290" s="175"/>
      <c r="G290" s="18"/>
      <c r="H290" s="399"/>
    </row>
    <row r="291" spans="1:8" ht="19.5" customHeight="1">
      <c r="A291" s="322" t="s">
        <v>243</v>
      </c>
      <c r="B291" s="323"/>
      <c r="C291" s="323"/>
      <c r="D291" s="323"/>
      <c r="E291" s="18"/>
      <c r="F291" s="323">
        <v>225</v>
      </c>
      <c r="G291" s="18">
        <f>(D291-F291)/F291*100</f>
        <v>-100</v>
      </c>
      <c r="H291" s="399"/>
    </row>
    <row r="292" spans="1:8" ht="19.5" customHeight="1">
      <c r="A292" s="322" t="s">
        <v>78</v>
      </c>
      <c r="B292" s="323">
        <v>0</v>
      </c>
      <c r="C292" s="323">
        <v>0</v>
      </c>
      <c r="D292" s="323"/>
      <c r="E292" s="18"/>
      <c r="F292" s="175"/>
      <c r="G292" s="18"/>
      <c r="H292" s="399"/>
    </row>
    <row r="293" spans="1:8" ht="19.5" customHeight="1">
      <c r="A293" s="322" t="s">
        <v>244</v>
      </c>
      <c r="B293" s="323">
        <v>0</v>
      </c>
      <c r="C293" s="323">
        <v>0</v>
      </c>
      <c r="D293" s="323"/>
      <c r="E293" s="18"/>
      <c r="F293" s="175"/>
      <c r="G293" s="18"/>
      <c r="H293" s="399"/>
    </row>
    <row r="294" spans="1:8" ht="19.5" customHeight="1">
      <c r="A294" s="394" t="s">
        <v>245</v>
      </c>
      <c r="B294" s="335">
        <f>SUM(B295:B310)</f>
        <v>787</v>
      </c>
      <c r="C294" s="335">
        <f>SUM(C295:C310)</f>
        <v>865</v>
      </c>
      <c r="D294" s="335">
        <f>SUM(D295:D310)</f>
        <v>748</v>
      </c>
      <c r="E294" s="18">
        <f>D294/C294*100</f>
        <v>86.47398843930635</v>
      </c>
      <c r="F294" s="335">
        <f>SUM(F295:F310)</f>
        <v>905</v>
      </c>
      <c r="G294" s="18">
        <f>(D294-F294)/F294*100</f>
        <v>-17.34806629834254</v>
      </c>
      <c r="H294" s="399"/>
    </row>
    <row r="295" spans="1:8" ht="19.5" customHeight="1">
      <c r="A295" s="322" t="s">
        <v>69</v>
      </c>
      <c r="B295" s="323">
        <v>707</v>
      </c>
      <c r="C295" s="323">
        <v>712</v>
      </c>
      <c r="D295" s="323">
        <v>637</v>
      </c>
      <c r="E295" s="18">
        <f>D295/C295*100</f>
        <v>89.46629213483146</v>
      </c>
      <c r="F295" s="323">
        <v>632</v>
      </c>
      <c r="G295" s="18">
        <f>(D295-F295)/F295*100</f>
        <v>0.7911392405063291</v>
      </c>
      <c r="H295" s="399"/>
    </row>
    <row r="296" spans="1:8" ht="19.5" customHeight="1">
      <c r="A296" s="322" t="s">
        <v>70</v>
      </c>
      <c r="B296" s="323"/>
      <c r="C296" s="323">
        <v>73</v>
      </c>
      <c r="D296" s="323">
        <v>56</v>
      </c>
      <c r="E296" s="18">
        <f>D296/C296*100</f>
        <v>76.71232876712328</v>
      </c>
      <c r="F296" s="323">
        <v>139</v>
      </c>
      <c r="G296" s="18">
        <f>(D296-F296)/F296*100</f>
        <v>-59.71223021582733</v>
      </c>
      <c r="H296" s="399"/>
    </row>
    <row r="297" spans="1:8" ht="19.5" customHeight="1">
      <c r="A297" s="322" t="s">
        <v>71</v>
      </c>
      <c r="B297" s="323"/>
      <c r="C297" s="323"/>
      <c r="D297" s="323"/>
      <c r="E297" s="18"/>
      <c r="F297" s="175"/>
      <c r="G297" s="18"/>
      <c r="H297" s="399"/>
    </row>
    <row r="298" spans="1:8" ht="19.5" customHeight="1">
      <c r="A298" s="322" t="s">
        <v>246</v>
      </c>
      <c r="B298" s="323">
        <v>5</v>
      </c>
      <c r="C298" s="323">
        <v>5</v>
      </c>
      <c r="D298" s="323">
        <v>5</v>
      </c>
      <c r="E298" s="18">
        <f>D298/C298*100</f>
        <v>100</v>
      </c>
      <c r="F298" s="323">
        <v>5</v>
      </c>
      <c r="G298" s="18">
        <f>(D298-F298)/F298*100</f>
        <v>0</v>
      </c>
      <c r="H298" s="399"/>
    </row>
    <row r="299" spans="1:8" ht="19.5" customHeight="1">
      <c r="A299" s="322" t="s">
        <v>247</v>
      </c>
      <c r="B299" s="323">
        <v>10</v>
      </c>
      <c r="C299" s="323">
        <v>10</v>
      </c>
      <c r="D299" s="323">
        <v>2</v>
      </c>
      <c r="E299" s="18">
        <f>D299/C299*100</f>
        <v>20</v>
      </c>
      <c r="F299" s="323">
        <v>2</v>
      </c>
      <c r="G299" s="18">
        <f>(D299-F299)/F299*100</f>
        <v>0</v>
      </c>
      <c r="H299" s="399"/>
    </row>
    <row r="300" spans="1:8" ht="19.5" customHeight="1">
      <c r="A300" s="322" t="s">
        <v>248</v>
      </c>
      <c r="B300" s="323"/>
      <c r="C300" s="323"/>
      <c r="D300" s="323"/>
      <c r="E300" s="18"/>
      <c r="F300" s="175"/>
      <c r="G300" s="18"/>
      <c r="H300" s="399"/>
    </row>
    <row r="301" spans="1:8" ht="19.5" customHeight="1">
      <c r="A301" s="322" t="s">
        <v>249</v>
      </c>
      <c r="B301" s="323">
        <v>7</v>
      </c>
      <c r="C301" s="323">
        <v>7</v>
      </c>
      <c r="D301" s="323">
        <v>7</v>
      </c>
      <c r="E301" s="18">
        <f>D301/C301*100</f>
        <v>100</v>
      </c>
      <c r="F301" s="323">
        <v>7</v>
      </c>
      <c r="G301" s="18">
        <f>(D301-F301)/F301*100</f>
        <v>0</v>
      </c>
      <c r="H301" s="399"/>
    </row>
    <row r="302" spans="1:8" ht="19.5" customHeight="1">
      <c r="A302" s="322" t="s">
        <v>250</v>
      </c>
      <c r="B302" s="323"/>
      <c r="C302" s="323"/>
      <c r="D302" s="323"/>
      <c r="E302" s="18"/>
      <c r="F302" s="175"/>
      <c r="G302" s="18"/>
      <c r="H302" s="399"/>
    </row>
    <row r="303" spans="1:8" ht="19.5" customHeight="1">
      <c r="A303" s="322" t="s">
        <v>251</v>
      </c>
      <c r="B303" s="323"/>
      <c r="C303" s="323"/>
      <c r="D303" s="323"/>
      <c r="E303" s="18"/>
      <c r="F303" s="175"/>
      <c r="G303" s="18"/>
      <c r="H303" s="399"/>
    </row>
    <row r="304" spans="1:8" ht="19.5" customHeight="1">
      <c r="A304" s="322" t="s">
        <v>252</v>
      </c>
      <c r="B304" s="323"/>
      <c r="C304" s="323"/>
      <c r="D304" s="323"/>
      <c r="E304" s="18"/>
      <c r="F304" s="175"/>
      <c r="G304" s="18"/>
      <c r="H304" s="399"/>
    </row>
    <row r="305" spans="1:8" ht="19.5" customHeight="1">
      <c r="A305" s="322" t="s">
        <v>253</v>
      </c>
      <c r="B305" s="323">
        <v>8</v>
      </c>
      <c r="C305" s="323">
        <v>8</v>
      </c>
      <c r="D305" s="323">
        <v>5</v>
      </c>
      <c r="E305" s="18">
        <f>D305/C305*100</f>
        <v>62.5</v>
      </c>
      <c r="F305" s="323">
        <v>8</v>
      </c>
      <c r="G305" s="18">
        <f>(D305-F305)/F305*100</f>
        <v>-37.5</v>
      </c>
      <c r="H305" s="399"/>
    </row>
    <row r="306" spans="1:8" ht="19.5" customHeight="1">
      <c r="A306" s="322" t="s">
        <v>254</v>
      </c>
      <c r="B306" s="323"/>
      <c r="C306" s="323"/>
      <c r="D306" s="323"/>
      <c r="E306" s="18"/>
      <c r="F306" s="175"/>
      <c r="G306" s="18"/>
      <c r="H306" s="399"/>
    </row>
    <row r="307" spans="1:8" ht="19.5" customHeight="1">
      <c r="A307" s="322" t="s">
        <v>255</v>
      </c>
      <c r="B307" s="323">
        <v>17</v>
      </c>
      <c r="C307" s="323">
        <v>17</v>
      </c>
      <c r="D307" s="323">
        <v>5</v>
      </c>
      <c r="E307" s="18">
        <f>D307/C307*100</f>
        <v>29.411764705882355</v>
      </c>
      <c r="F307" s="323">
        <v>18</v>
      </c>
      <c r="G307" s="18">
        <f>(D307-F307)/F307*100</f>
        <v>-72.22222222222221</v>
      </c>
      <c r="H307" s="399"/>
    </row>
    <row r="308" spans="1:8" ht="19.5" customHeight="1">
      <c r="A308" s="322" t="s">
        <v>111</v>
      </c>
      <c r="B308" s="323"/>
      <c r="C308" s="323"/>
      <c r="D308" s="323"/>
      <c r="E308" s="18"/>
      <c r="F308" s="175"/>
      <c r="G308" s="18"/>
      <c r="H308" s="399"/>
    </row>
    <row r="309" spans="1:8" ht="19.5" customHeight="1">
      <c r="A309" s="322" t="s">
        <v>78</v>
      </c>
      <c r="B309" s="323">
        <v>33</v>
      </c>
      <c r="C309" s="323">
        <v>33</v>
      </c>
      <c r="D309" s="323">
        <v>31</v>
      </c>
      <c r="E309" s="18">
        <f>D309/C309*100</f>
        <v>93.93939393939394</v>
      </c>
      <c r="F309" s="323">
        <v>94</v>
      </c>
      <c r="G309" s="18">
        <f>(D309-F309)/F309*100</f>
        <v>-67.02127659574468</v>
      </c>
      <c r="H309" s="399"/>
    </row>
    <row r="310" spans="1:8" ht="19.5" customHeight="1">
      <c r="A310" s="322" t="s">
        <v>256</v>
      </c>
      <c r="B310" s="323">
        <v>0</v>
      </c>
      <c r="C310" s="323">
        <v>0</v>
      </c>
      <c r="D310" s="323"/>
      <c r="E310" s="18"/>
      <c r="F310" s="175"/>
      <c r="G310" s="18"/>
      <c r="H310" s="399"/>
    </row>
    <row r="311" spans="1:8" ht="19.5" customHeight="1">
      <c r="A311" s="394" t="s">
        <v>257</v>
      </c>
      <c r="B311" s="335">
        <v>0</v>
      </c>
      <c r="C311" s="335">
        <f aca="true" t="shared" si="16" ref="C311:C315">SUM(C312)</f>
        <v>0</v>
      </c>
      <c r="D311" s="323">
        <f>D312</f>
        <v>0</v>
      </c>
      <c r="E311" s="18"/>
      <c r="F311" s="323"/>
      <c r="G311" s="18"/>
      <c r="H311" s="399"/>
    </row>
    <row r="312" spans="1:8" ht="19.5" customHeight="1">
      <c r="A312" s="322" t="s">
        <v>69</v>
      </c>
      <c r="B312" s="323">
        <v>0</v>
      </c>
      <c r="C312" s="323">
        <v>0</v>
      </c>
      <c r="D312" s="323"/>
      <c r="E312" s="18"/>
      <c r="F312" s="175"/>
      <c r="G312" s="18"/>
      <c r="H312" s="399"/>
    </row>
    <row r="313" spans="1:8" ht="19.5" customHeight="1">
      <c r="A313" s="394" t="s">
        <v>258</v>
      </c>
      <c r="B313" s="335">
        <v>0</v>
      </c>
      <c r="C313" s="335">
        <f t="shared" si="16"/>
        <v>0</v>
      </c>
      <c r="D313" s="323">
        <f>D314</f>
        <v>0</v>
      </c>
      <c r="E313" s="18"/>
      <c r="F313" s="323"/>
      <c r="G313" s="18"/>
      <c r="H313" s="399"/>
    </row>
    <row r="314" spans="1:8" ht="19.5" customHeight="1">
      <c r="A314" s="322" t="s">
        <v>69</v>
      </c>
      <c r="B314" s="323">
        <v>0</v>
      </c>
      <c r="C314" s="323">
        <v>0</v>
      </c>
      <c r="D314" s="323"/>
      <c r="E314" s="18"/>
      <c r="F314" s="175"/>
      <c r="G314" s="18"/>
      <c r="H314" s="399"/>
    </row>
    <row r="315" spans="1:8" ht="19.5" customHeight="1">
      <c r="A315" s="394" t="s">
        <v>259</v>
      </c>
      <c r="B315" s="335">
        <v>0</v>
      </c>
      <c r="C315" s="335">
        <f t="shared" si="16"/>
        <v>0</v>
      </c>
      <c r="D315" s="323">
        <f>D316</f>
        <v>0</v>
      </c>
      <c r="E315" s="18"/>
      <c r="F315" s="323"/>
      <c r="G315" s="18"/>
      <c r="H315" s="399"/>
    </row>
    <row r="316" spans="1:8" ht="19.5" customHeight="1">
      <c r="A316" s="322" t="s">
        <v>69</v>
      </c>
      <c r="B316" s="323">
        <v>0</v>
      </c>
      <c r="C316" s="323">
        <v>0</v>
      </c>
      <c r="D316" s="323"/>
      <c r="E316" s="18"/>
      <c r="F316" s="175"/>
      <c r="G316" s="18"/>
      <c r="H316" s="399"/>
    </row>
    <row r="317" spans="1:8" ht="19.5" customHeight="1">
      <c r="A317" s="394" t="s">
        <v>260</v>
      </c>
      <c r="B317" s="335">
        <v>0</v>
      </c>
      <c r="C317" s="335">
        <f>SUM(C318)</f>
        <v>0</v>
      </c>
      <c r="D317" s="323">
        <f>D318</f>
        <v>0</v>
      </c>
      <c r="E317" s="18"/>
      <c r="F317" s="323"/>
      <c r="G317" s="18"/>
      <c r="H317" s="399"/>
    </row>
    <row r="318" spans="1:8" ht="19.5" customHeight="1">
      <c r="A318" s="322" t="s">
        <v>69</v>
      </c>
      <c r="B318" s="323">
        <v>0</v>
      </c>
      <c r="C318" s="323">
        <v>0</v>
      </c>
      <c r="D318" s="323"/>
      <c r="E318" s="18"/>
      <c r="F318" s="175"/>
      <c r="G318" s="18"/>
      <c r="H318" s="399"/>
    </row>
    <row r="319" spans="1:8" ht="19.5" customHeight="1">
      <c r="A319" s="394" t="s">
        <v>261</v>
      </c>
      <c r="B319" s="335">
        <f>SUM(B320)</f>
        <v>0</v>
      </c>
      <c r="C319" s="335">
        <f>SUM(C320)</f>
        <v>0</v>
      </c>
      <c r="D319" s="335">
        <f>SUM(D320)</f>
        <v>0</v>
      </c>
      <c r="E319" s="18"/>
      <c r="F319" s="335"/>
      <c r="G319" s="18"/>
      <c r="H319" s="399"/>
    </row>
    <row r="320" spans="1:8" ht="19.5" customHeight="1">
      <c r="A320" s="322" t="s">
        <v>262</v>
      </c>
      <c r="B320" s="323">
        <v>0</v>
      </c>
      <c r="C320" s="323">
        <v>0</v>
      </c>
      <c r="D320" s="323"/>
      <c r="E320" s="18"/>
      <c r="F320" s="323"/>
      <c r="G320" s="18"/>
      <c r="H320" s="399"/>
    </row>
    <row r="321" spans="1:8" ht="19.5" customHeight="1">
      <c r="A321" s="394" t="s">
        <v>263</v>
      </c>
      <c r="B321" s="335">
        <f>B322+B327+B336+B343+B349+B353+B357+B361+B367+B374</f>
        <v>28407</v>
      </c>
      <c r="C321" s="335">
        <f>C322+C327+C336+C343+C349+C353+C357+C361+C367+C374</f>
        <v>35341</v>
      </c>
      <c r="D321" s="335">
        <f>D322+D327+D336+D343+D349+D353+D357+D361+D367+D374</f>
        <v>31998</v>
      </c>
      <c r="E321" s="18">
        <f>D321/C321*100</f>
        <v>90.54073172802127</v>
      </c>
      <c r="F321" s="335">
        <f>F322+F327+F336+F343+F349+F353+F357+F361+F367+F374</f>
        <v>31896</v>
      </c>
      <c r="G321" s="18">
        <f>(D321-F321)/F321*100</f>
        <v>0.3197893152746426</v>
      </c>
      <c r="H321" s="399"/>
    </row>
    <row r="322" spans="1:8" ht="19.5" customHeight="1">
      <c r="A322" s="394" t="s">
        <v>264</v>
      </c>
      <c r="B322" s="335">
        <f>SUM(B323:B326)</f>
        <v>2008</v>
      </c>
      <c r="C322" s="335">
        <f>SUM(C323:C326)</f>
        <v>2012</v>
      </c>
      <c r="D322" s="335">
        <f>SUM(D323:D326)</f>
        <v>593</v>
      </c>
      <c r="E322" s="18">
        <f>D322/C322*100</f>
        <v>29.47316103379722</v>
      </c>
      <c r="F322" s="335">
        <f>SUM(F323:F326)</f>
        <v>514</v>
      </c>
      <c r="G322" s="18">
        <f>(D322-F322)/F322*100</f>
        <v>15.369649805447471</v>
      </c>
      <c r="H322" s="399"/>
    </row>
    <row r="323" spans="1:8" ht="19.5" customHeight="1">
      <c r="A323" s="322" t="s">
        <v>69</v>
      </c>
      <c r="B323" s="323">
        <v>1446</v>
      </c>
      <c r="C323" s="323">
        <v>1450</v>
      </c>
      <c r="D323" s="323">
        <v>336</v>
      </c>
      <c r="E323" s="18">
        <f>D323/C323*100</f>
        <v>23.17241379310345</v>
      </c>
      <c r="F323" s="323">
        <v>317</v>
      </c>
      <c r="G323" s="18">
        <f>(D323-F323)/F323*100</f>
        <v>5.993690851735016</v>
      </c>
      <c r="H323" s="399"/>
    </row>
    <row r="324" spans="1:8" ht="19.5" customHeight="1">
      <c r="A324" s="322" t="s">
        <v>70</v>
      </c>
      <c r="B324" s="323">
        <v>150</v>
      </c>
      <c r="C324" s="323">
        <v>150</v>
      </c>
      <c r="D324" s="323">
        <v>120</v>
      </c>
      <c r="E324" s="18">
        <f>D324/C324*100</f>
        <v>80</v>
      </c>
      <c r="F324" s="323">
        <v>123</v>
      </c>
      <c r="G324" s="18">
        <f>(D324-F324)/F324*100</f>
        <v>-2.4390243902439024</v>
      </c>
      <c r="H324" s="399"/>
    </row>
    <row r="325" spans="1:8" ht="19.5" customHeight="1">
      <c r="A325" s="322" t="s">
        <v>71</v>
      </c>
      <c r="B325" s="323">
        <v>412</v>
      </c>
      <c r="C325" s="323">
        <v>412</v>
      </c>
      <c r="D325" s="323">
        <v>137</v>
      </c>
      <c r="E325" s="18">
        <f>D325/C325*100</f>
        <v>33.25242718446602</v>
      </c>
      <c r="F325" s="323">
        <v>74</v>
      </c>
      <c r="G325" s="18">
        <f>(D325-F325)/F325*100</f>
        <v>85.13513513513513</v>
      </c>
      <c r="H325" s="399"/>
    </row>
    <row r="326" spans="1:8" ht="19.5" customHeight="1">
      <c r="A326" s="322" t="s">
        <v>265</v>
      </c>
      <c r="B326" s="323"/>
      <c r="C326" s="323"/>
      <c r="D326" s="323"/>
      <c r="E326" s="18"/>
      <c r="F326" s="175"/>
      <c r="G326" s="18"/>
      <c r="H326" s="399"/>
    </row>
    <row r="327" spans="1:8" ht="19.5" customHeight="1">
      <c r="A327" s="394" t="s">
        <v>266</v>
      </c>
      <c r="B327" s="335">
        <f>SUM(B328:B335)</f>
        <v>23936</v>
      </c>
      <c r="C327" s="335">
        <f>SUM(C328:C335)</f>
        <v>30327</v>
      </c>
      <c r="D327" s="335">
        <f>SUM(D328:D335)</f>
        <v>30072</v>
      </c>
      <c r="E327" s="18">
        <f>D327/C327*100</f>
        <v>99.15916510040557</v>
      </c>
      <c r="F327" s="335">
        <f>SUM(F328:F335)</f>
        <v>29978</v>
      </c>
      <c r="G327" s="18">
        <f>(D327-F327)/F327*100</f>
        <v>0.31356327973847486</v>
      </c>
      <c r="H327" s="399"/>
    </row>
    <row r="328" spans="1:8" ht="19.5" customHeight="1">
      <c r="A328" s="322" t="s">
        <v>267</v>
      </c>
      <c r="B328" s="323">
        <v>1988</v>
      </c>
      <c r="C328" s="323">
        <v>2246</v>
      </c>
      <c r="D328" s="323">
        <v>1775</v>
      </c>
      <c r="E328" s="18">
        <f>D328/C328*100</f>
        <v>79.02938557435441</v>
      </c>
      <c r="F328" s="323">
        <v>1772</v>
      </c>
      <c r="G328" s="18">
        <f>(D328-F328)/F328*100</f>
        <v>0.16930022573363432</v>
      </c>
      <c r="H328" s="399"/>
    </row>
    <row r="329" spans="1:8" ht="19.5" customHeight="1">
      <c r="A329" s="322" t="s">
        <v>268</v>
      </c>
      <c r="B329" s="323">
        <v>14242</v>
      </c>
      <c r="C329" s="323">
        <v>16476</v>
      </c>
      <c r="D329" s="323">
        <v>19953</v>
      </c>
      <c r="E329" s="18">
        <f>D329/C329*100</f>
        <v>121.10342316096138</v>
      </c>
      <c r="F329" s="323">
        <v>19929</v>
      </c>
      <c r="G329" s="18">
        <f>(D329-F329)/F329*100</f>
        <v>0.12042751768779167</v>
      </c>
      <c r="H329" s="399"/>
    </row>
    <row r="330" spans="1:8" ht="19.5" customHeight="1">
      <c r="A330" s="322" t="s">
        <v>269</v>
      </c>
      <c r="B330" s="323">
        <v>3924</v>
      </c>
      <c r="C330" s="323">
        <v>5610</v>
      </c>
      <c r="D330" s="323">
        <v>4700</v>
      </c>
      <c r="E330" s="18">
        <f>D330/C330*100</f>
        <v>83.77896613190731</v>
      </c>
      <c r="F330" s="323">
        <v>4689</v>
      </c>
      <c r="G330" s="18">
        <f>(D330-F330)/F330*100</f>
        <v>0.23459159735551288</v>
      </c>
      <c r="H330" s="399"/>
    </row>
    <row r="331" spans="1:8" ht="19.5" customHeight="1">
      <c r="A331" s="322" t="s">
        <v>270</v>
      </c>
      <c r="B331" s="323">
        <v>3031</v>
      </c>
      <c r="C331" s="323">
        <v>4149</v>
      </c>
      <c r="D331" s="323">
        <v>3626</v>
      </c>
      <c r="E331" s="18">
        <f>D331/C331*100</f>
        <v>87.3945529043143</v>
      </c>
      <c r="F331" s="323">
        <v>3577</v>
      </c>
      <c r="G331" s="18">
        <f>(D331-F331)/F331*100</f>
        <v>1.36986301369863</v>
      </c>
      <c r="H331" s="399"/>
    </row>
    <row r="332" spans="1:8" ht="19.5" customHeight="1">
      <c r="A332" s="322" t="s">
        <v>271</v>
      </c>
      <c r="B332" s="323"/>
      <c r="C332" s="323"/>
      <c r="D332" s="323">
        <v>18</v>
      </c>
      <c r="E332" s="18"/>
      <c r="F332" s="175"/>
      <c r="G332" s="18"/>
      <c r="H332" s="399"/>
    </row>
    <row r="333" spans="1:8" ht="19.5" customHeight="1">
      <c r="A333" s="322" t="s">
        <v>272</v>
      </c>
      <c r="B333" s="323"/>
      <c r="C333" s="323"/>
      <c r="D333" s="323"/>
      <c r="E333" s="18"/>
      <c r="F333" s="175"/>
      <c r="G333" s="18"/>
      <c r="H333" s="399"/>
    </row>
    <row r="334" spans="1:8" ht="19.5" customHeight="1">
      <c r="A334" s="322" t="s">
        <v>273</v>
      </c>
      <c r="B334" s="323"/>
      <c r="C334" s="323"/>
      <c r="D334" s="323"/>
      <c r="E334" s="18"/>
      <c r="F334" s="175"/>
      <c r="G334" s="18"/>
      <c r="H334" s="399"/>
    </row>
    <row r="335" spans="1:8" ht="19.5" customHeight="1">
      <c r="A335" s="322" t="s">
        <v>274</v>
      </c>
      <c r="B335" s="323">
        <v>751</v>
      </c>
      <c r="C335" s="323">
        <v>1846</v>
      </c>
      <c r="D335" s="323"/>
      <c r="E335" s="18">
        <f>D335/C335*100</f>
        <v>0</v>
      </c>
      <c r="F335" s="323">
        <v>11</v>
      </c>
      <c r="G335" s="18">
        <f>(D335-F335)/F335*100</f>
        <v>-100</v>
      </c>
      <c r="H335" s="399"/>
    </row>
    <row r="336" spans="1:8" ht="19.5" customHeight="1">
      <c r="A336" s="394" t="s">
        <v>275</v>
      </c>
      <c r="B336" s="335">
        <f>SUM(B337:B342)</f>
        <v>640</v>
      </c>
      <c r="C336" s="335">
        <f>SUM(C337:C342)</f>
        <v>812</v>
      </c>
      <c r="D336" s="335">
        <f>SUM(D337:D342)</f>
        <v>996</v>
      </c>
      <c r="E336" s="18">
        <f>D336/C336*100</f>
        <v>122.66009852216749</v>
      </c>
      <c r="F336" s="335">
        <f>SUM(F337:F342)</f>
        <v>988</v>
      </c>
      <c r="G336" s="18">
        <f>(D336-F336)/F336*100</f>
        <v>0.8097165991902834</v>
      </c>
      <c r="H336" s="399"/>
    </row>
    <row r="337" spans="1:8" ht="19.5" customHeight="1">
      <c r="A337" s="322" t="s">
        <v>276</v>
      </c>
      <c r="B337" s="323">
        <v>0</v>
      </c>
      <c r="C337" s="323">
        <v>0</v>
      </c>
      <c r="D337" s="323"/>
      <c r="E337" s="18"/>
      <c r="F337" s="175"/>
      <c r="G337" s="18"/>
      <c r="H337" s="399"/>
    </row>
    <row r="338" spans="1:8" ht="19.5" customHeight="1">
      <c r="A338" s="322" t="s">
        <v>277</v>
      </c>
      <c r="B338" s="323">
        <v>0</v>
      </c>
      <c r="C338" s="323">
        <v>0</v>
      </c>
      <c r="D338" s="323"/>
      <c r="E338" s="18"/>
      <c r="F338" s="175"/>
      <c r="G338" s="18"/>
      <c r="H338" s="399"/>
    </row>
    <row r="339" spans="1:8" ht="19.5" customHeight="1">
      <c r="A339" s="322" t="s">
        <v>278</v>
      </c>
      <c r="B339" s="323"/>
      <c r="C339" s="323"/>
      <c r="D339" s="323"/>
      <c r="E339" s="18"/>
      <c r="F339" s="175"/>
      <c r="G339" s="18"/>
      <c r="H339" s="399"/>
    </row>
    <row r="340" spans="1:8" ht="19.5" customHeight="1">
      <c r="A340" s="322" t="s">
        <v>279</v>
      </c>
      <c r="B340" s="323">
        <v>640</v>
      </c>
      <c r="C340" s="323">
        <v>812</v>
      </c>
      <c r="D340" s="323">
        <v>996</v>
      </c>
      <c r="E340" s="18">
        <f>D340/C340*100</f>
        <v>122.66009852216749</v>
      </c>
      <c r="F340" s="323">
        <v>988</v>
      </c>
      <c r="G340" s="18">
        <f>(D340-F340)/F340*100</f>
        <v>0.8097165991902834</v>
      </c>
      <c r="H340" s="399"/>
    </row>
    <row r="341" spans="1:8" ht="19.5" customHeight="1">
      <c r="A341" s="322" t="s">
        <v>280</v>
      </c>
      <c r="B341" s="323"/>
      <c r="C341" s="323"/>
      <c r="D341" s="323"/>
      <c r="E341" s="18"/>
      <c r="F341" s="175"/>
      <c r="G341" s="18"/>
      <c r="H341" s="399"/>
    </row>
    <row r="342" spans="1:8" ht="19.5" customHeight="1">
      <c r="A342" s="322" t="s">
        <v>281</v>
      </c>
      <c r="B342" s="323"/>
      <c r="C342" s="323"/>
      <c r="D342" s="323"/>
      <c r="E342" s="18"/>
      <c r="F342" s="175"/>
      <c r="G342" s="18"/>
      <c r="H342" s="399"/>
    </row>
    <row r="343" spans="1:8" ht="19.5" customHeight="1">
      <c r="A343" s="394" t="s">
        <v>282</v>
      </c>
      <c r="B343" s="335">
        <v>0</v>
      </c>
      <c r="C343" s="335">
        <f>SUM(C344:C348)</f>
        <v>0</v>
      </c>
      <c r="D343" s="323">
        <f>SUM(D344:D348)</f>
        <v>0</v>
      </c>
      <c r="E343" s="18"/>
      <c r="F343" s="323"/>
      <c r="G343" s="18"/>
      <c r="H343" s="399"/>
    </row>
    <row r="344" spans="1:8" ht="19.5" customHeight="1">
      <c r="A344" s="322" t="s">
        <v>283</v>
      </c>
      <c r="B344" s="323">
        <v>0</v>
      </c>
      <c r="C344" s="323">
        <v>0</v>
      </c>
      <c r="D344" s="323"/>
      <c r="E344" s="18"/>
      <c r="F344" s="175"/>
      <c r="G344" s="18"/>
      <c r="H344" s="399"/>
    </row>
    <row r="345" spans="1:8" ht="19.5" customHeight="1">
      <c r="A345" s="322" t="s">
        <v>284</v>
      </c>
      <c r="B345" s="323">
        <v>0</v>
      </c>
      <c r="C345" s="323">
        <v>0</v>
      </c>
      <c r="D345" s="323"/>
      <c r="E345" s="18"/>
      <c r="F345" s="175"/>
      <c r="G345" s="18"/>
      <c r="H345" s="399"/>
    </row>
    <row r="346" spans="1:8" ht="19.5" customHeight="1">
      <c r="A346" s="322" t="s">
        <v>285</v>
      </c>
      <c r="B346" s="323">
        <v>0</v>
      </c>
      <c r="C346" s="323">
        <v>0</v>
      </c>
      <c r="D346" s="323"/>
      <c r="E346" s="18"/>
      <c r="F346" s="175"/>
      <c r="G346" s="18"/>
      <c r="H346" s="399"/>
    </row>
    <row r="347" spans="1:8" ht="19.5" customHeight="1">
      <c r="A347" s="322" t="s">
        <v>286</v>
      </c>
      <c r="B347" s="323">
        <v>0</v>
      </c>
      <c r="C347" s="323">
        <v>0</v>
      </c>
      <c r="D347" s="323"/>
      <c r="E347" s="18"/>
      <c r="F347" s="175"/>
      <c r="G347" s="18"/>
      <c r="H347" s="399"/>
    </row>
    <row r="348" spans="1:8" ht="19.5" customHeight="1">
      <c r="A348" s="322" t="s">
        <v>287</v>
      </c>
      <c r="B348" s="323">
        <v>0</v>
      </c>
      <c r="C348" s="323">
        <v>0</v>
      </c>
      <c r="D348" s="323"/>
      <c r="E348" s="18"/>
      <c r="F348" s="175"/>
      <c r="G348" s="18"/>
      <c r="H348" s="399"/>
    </row>
    <row r="349" spans="1:8" ht="19.5" customHeight="1">
      <c r="A349" s="394" t="s">
        <v>288</v>
      </c>
      <c r="B349" s="335">
        <v>0</v>
      </c>
      <c r="C349" s="335">
        <f>SUM(C350:C352)</f>
        <v>0</v>
      </c>
      <c r="D349" s="323">
        <f>SUM(D350:D352)</f>
        <v>0</v>
      </c>
      <c r="E349" s="18"/>
      <c r="F349" s="323"/>
      <c r="G349" s="18"/>
      <c r="H349" s="399"/>
    </row>
    <row r="350" spans="1:8" ht="19.5" customHeight="1">
      <c r="A350" s="322" t="s">
        <v>289</v>
      </c>
      <c r="B350" s="323">
        <v>0</v>
      </c>
      <c r="C350" s="323">
        <v>0</v>
      </c>
      <c r="D350" s="323"/>
      <c r="E350" s="18"/>
      <c r="F350" s="175"/>
      <c r="G350" s="18"/>
      <c r="H350" s="399"/>
    </row>
    <row r="351" spans="1:8" ht="19.5" customHeight="1">
      <c r="A351" s="322" t="s">
        <v>290</v>
      </c>
      <c r="B351" s="323">
        <v>0</v>
      </c>
      <c r="C351" s="323">
        <v>0</v>
      </c>
      <c r="D351" s="323"/>
      <c r="E351" s="18"/>
      <c r="F351" s="175"/>
      <c r="G351" s="18"/>
      <c r="H351" s="399"/>
    </row>
    <row r="352" spans="1:8" ht="19.5" customHeight="1">
      <c r="A352" s="322" t="s">
        <v>291</v>
      </c>
      <c r="B352" s="323">
        <v>0</v>
      </c>
      <c r="C352" s="323">
        <v>0</v>
      </c>
      <c r="D352" s="323"/>
      <c r="E352" s="18"/>
      <c r="F352" s="175"/>
      <c r="G352" s="18"/>
      <c r="H352" s="399"/>
    </row>
    <row r="353" spans="1:8" ht="19.5" customHeight="1">
      <c r="A353" s="394" t="s">
        <v>292</v>
      </c>
      <c r="B353" s="335">
        <v>0</v>
      </c>
      <c r="C353" s="335">
        <f>SUM(C354:C356)</f>
        <v>0</v>
      </c>
      <c r="D353" s="323">
        <f>SUM(D354:D356)</f>
        <v>0</v>
      </c>
      <c r="E353" s="18"/>
      <c r="F353" s="323"/>
      <c r="G353" s="18"/>
      <c r="H353" s="399"/>
    </row>
    <row r="354" spans="1:8" ht="19.5" customHeight="1">
      <c r="A354" s="322" t="s">
        <v>293</v>
      </c>
      <c r="B354" s="323">
        <v>0</v>
      </c>
      <c r="C354" s="323">
        <v>0</v>
      </c>
      <c r="D354" s="323"/>
      <c r="E354" s="18"/>
      <c r="F354" s="175"/>
      <c r="G354" s="18"/>
      <c r="H354" s="399"/>
    </row>
    <row r="355" spans="1:8" ht="19.5" customHeight="1">
      <c r="A355" s="322" t="s">
        <v>294</v>
      </c>
      <c r="B355" s="323">
        <v>0</v>
      </c>
      <c r="C355" s="323">
        <v>0</v>
      </c>
      <c r="D355" s="323"/>
      <c r="E355" s="18"/>
      <c r="F355" s="175"/>
      <c r="G355" s="18"/>
      <c r="H355" s="399"/>
    </row>
    <row r="356" spans="1:8" ht="19.5" customHeight="1">
      <c r="A356" s="322" t="s">
        <v>295</v>
      </c>
      <c r="B356" s="323">
        <v>0</v>
      </c>
      <c r="C356" s="323">
        <v>0</v>
      </c>
      <c r="D356" s="323"/>
      <c r="E356" s="18"/>
      <c r="F356" s="176"/>
      <c r="G356" s="18"/>
      <c r="H356" s="399"/>
    </row>
    <row r="357" spans="1:8" ht="19.5" customHeight="1">
      <c r="A357" s="394" t="s">
        <v>296</v>
      </c>
      <c r="B357" s="335">
        <f>SUM(B358:B360)</f>
        <v>291</v>
      </c>
      <c r="C357" s="335">
        <f>SUM(C358:C360)</f>
        <v>293</v>
      </c>
      <c r="D357" s="335">
        <f>SUM(D358:D360)</f>
        <v>337</v>
      </c>
      <c r="E357" s="18">
        <f>D357/C357*100</f>
        <v>115.01706484641639</v>
      </c>
      <c r="F357" s="335">
        <f>SUM(F358:F360)</f>
        <v>335</v>
      </c>
      <c r="G357" s="18">
        <f>(D357-F357)/F357*100</f>
        <v>0.5970149253731344</v>
      </c>
      <c r="H357" s="399"/>
    </row>
    <row r="358" spans="1:8" ht="19.5" customHeight="1">
      <c r="A358" s="322" t="s">
        <v>297</v>
      </c>
      <c r="B358" s="323">
        <v>291</v>
      </c>
      <c r="C358" s="323">
        <v>293</v>
      </c>
      <c r="D358" s="323">
        <v>337</v>
      </c>
      <c r="E358" s="18">
        <f>D358/C358*100</f>
        <v>115.01706484641639</v>
      </c>
      <c r="F358" s="323">
        <v>335</v>
      </c>
      <c r="G358" s="18">
        <f>(D358-F358)/F358*100</f>
        <v>0.5970149253731344</v>
      </c>
      <c r="H358" s="399"/>
    </row>
    <row r="359" spans="1:8" ht="19.5" customHeight="1">
      <c r="A359" s="322" t="s">
        <v>298</v>
      </c>
      <c r="B359" s="323"/>
      <c r="C359" s="323"/>
      <c r="D359" s="323"/>
      <c r="E359" s="18"/>
      <c r="F359" s="175"/>
      <c r="G359" s="18"/>
      <c r="H359" s="399"/>
    </row>
    <row r="360" spans="1:8" ht="19.5" customHeight="1">
      <c r="A360" s="322" t="s">
        <v>299</v>
      </c>
      <c r="B360" s="323"/>
      <c r="C360" s="323"/>
      <c r="D360" s="323"/>
      <c r="E360" s="18"/>
      <c r="F360" s="175"/>
      <c r="G360" s="18"/>
      <c r="H360" s="399"/>
    </row>
    <row r="361" spans="1:8" ht="19.5" customHeight="1">
      <c r="A361" s="394" t="s">
        <v>300</v>
      </c>
      <c r="B361" s="335">
        <f>SUM(B362:B366)</f>
        <v>0</v>
      </c>
      <c r="C361" s="335">
        <f>SUM(C362:C366)</f>
        <v>0</v>
      </c>
      <c r="D361" s="335">
        <f>SUM(D362:D366)</f>
        <v>0</v>
      </c>
      <c r="E361" s="18"/>
      <c r="F361" s="335">
        <f>SUM(F362:F366)</f>
        <v>29</v>
      </c>
      <c r="G361" s="18">
        <f>(D361-F361)/F361*100</f>
        <v>-100</v>
      </c>
      <c r="H361" s="399"/>
    </row>
    <row r="362" spans="1:8" ht="19.5" customHeight="1">
      <c r="A362" s="322" t="s">
        <v>301</v>
      </c>
      <c r="B362" s="323"/>
      <c r="C362" s="323"/>
      <c r="D362" s="323"/>
      <c r="E362" s="18"/>
      <c r="F362" s="175"/>
      <c r="G362" s="18"/>
      <c r="H362" s="399"/>
    </row>
    <row r="363" spans="1:8" ht="19.5" customHeight="1">
      <c r="A363" s="322" t="s">
        <v>302</v>
      </c>
      <c r="B363" s="323"/>
      <c r="C363" s="323"/>
      <c r="D363" s="323"/>
      <c r="E363" s="18"/>
      <c r="F363" s="175"/>
      <c r="G363" s="18"/>
      <c r="H363" s="399"/>
    </row>
    <row r="364" spans="1:8" ht="19.5" customHeight="1">
      <c r="A364" s="322" t="s">
        <v>303</v>
      </c>
      <c r="B364" s="323"/>
      <c r="C364" s="323"/>
      <c r="D364" s="323"/>
      <c r="E364" s="18"/>
      <c r="F364" s="323">
        <v>29</v>
      </c>
      <c r="G364" s="18">
        <f>(D364-F364)/F364*100</f>
        <v>-100</v>
      </c>
      <c r="H364" s="399"/>
    </row>
    <row r="365" spans="1:8" ht="19.5" customHeight="1">
      <c r="A365" s="322" t="s">
        <v>304</v>
      </c>
      <c r="B365" s="323"/>
      <c r="C365" s="323"/>
      <c r="D365" s="323"/>
      <c r="E365" s="18"/>
      <c r="F365" s="175"/>
      <c r="G365" s="18"/>
      <c r="H365" s="399"/>
    </row>
    <row r="366" spans="1:8" ht="19.5" customHeight="1">
      <c r="A366" s="322" t="s">
        <v>305</v>
      </c>
      <c r="B366" s="323"/>
      <c r="C366" s="323"/>
      <c r="D366" s="323"/>
      <c r="E366" s="18"/>
      <c r="F366" s="175"/>
      <c r="G366" s="18"/>
      <c r="H366" s="399"/>
    </row>
    <row r="367" spans="1:8" ht="19.5" customHeight="1">
      <c r="A367" s="394" t="s">
        <v>306</v>
      </c>
      <c r="B367" s="335">
        <v>0</v>
      </c>
      <c r="C367" s="335">
        <f>SUM(C368:C373)</f>
        <v>0</v>
      </c>
      <c r="D367" s="323">
        <f aca="true" t="shared" si="17" ref="B367:F367">SUM(D368:D373)</f>
        <v>0</v>
      </c>
      <c r="E367" s="18"/>
      <c r="F367" s="323">
        <f t="shared" si="17"/>
        <v>52</v>
      </c>
      <c r="G367" s="18">
        <f>(D367-F367)/F367*100</f>
        <v>-100</v>
      </c>
      <c r="H367" s="399"/>
    </row>
    <row r="368" spans="1:8" ht="19.5" customHeight="1">
      <c r="A368" s="322" t="s">
        <v>307</v>
      </c>
      <c r="B368" s="323">
        <v>0</v>
      </c>
      <c r="C368" s="323">
        <v>0</v>
      </c>
      <c r="D368" s="323"/>
      <c r="E368" s="18"/>
      <c r="F368" s="323">
        <v>52</v>
      </c>
      <c r="G368" s="18">
        <f>(D368-F368)/F368*100</f>
        <v>-100</v>
      </c>
      <c r="H368" s="399"/>
    </row>
    <row r="369" spans="1:8" ht="19.5" customHeight="1">
      <c r="A369" s="322" t="s">
        <v>308</v>
      </c>
      <c r="B369" s="323">
        <v>0</v>
      </c>
      <c r="C369" s="323">
        <v>0</v>
      </c>
      <c r="D369" s="323"/>
      <c r="E369" s="18"/>
      <c r="F369" s="175"/>
      <c r="G369" s="18"/>
      <c r="H369" s="399"/>
    </row>
    <row r="370" spans="1:8" ht="19.5" customHeight="1">
      <c r="A370" s="322" t="s">
        <v>309</v>
      </c>
      <c r="B370" s="323">
        <v>0</v>
      </c>
      <c r="C370" s="323">
        <v>0</v>
      </c>
      <c r="D370" s="323"/>
      <c r="E370" s="18"/>
      <c r="F370" s="175"/>
      <c r="G370" s="18"/>
      <c r="H370" s="399"/>
    </row>
    <row r="371" spans="1:8" ht="19.5" customHeight="1">
      <c r="A371" s="322" t="s">
        <v>310</v>
      </c>
      <c r="B371" s="323">
        <v>0</v>
      </c>
      <c r="C371" s="323">
        <v>0</v>
      </c>
      <c r="D371" s="323"/>
      <c r="E371" s="18"/>
      <c r="F371" s="175"/>
      <c r="G371" s="18"/>
      <c r="H371" s="399"/>
    </row>
    <row r="372" spans="1:8" ht="19.5" customHeight="1">
      <c r="A372" s="322" t="s">
        <v>311</v>
      </c>
      <c r="B372" s="323">
        <v>0</v>
      </c>
      <c r="C372" s="323">
        <v>0</v>
      </c>
      <c r="D372" s="323"/>
      <c r="E372" s="18"/>
      <c r="F372" s="175"/>
      <c r="G372" s="18"/>
      <c r="H372" s="399"/>
    </row>
    <row r="373" spans="1:8" ht="19.5" customHeight="1">
      <c r="A373" s="322" t="s">
        <v>312</v>
      </c>
      <c r="B373" s="323">
        <v>0</v>
      </c>
      <c r="C373" s="323">
        <v>0</v>
      </c>
      <c r="D373" s="323"/>
      <c r="E373" s="18"/>
      <c r="F373" s="175"/>
      <c r="G373" s="18"/>
      <c r="H373" s="399"/>
    </row>
    <row r="374" spans="1:8" ht="19.5" customHeight="1">
      <c r="A374" s="394" t="s">
        <v>313</v>
      </c>
      <c r="B374" s="335">
        <f>SUM(B375)</f>
        <v>1532</v>
      </c>
      <c r="C374" s="335">
        <f>SUM(C375)</f>
        <v>1897</v>
      </c>
      <c r="D374" s="323">
        <f aca="true" t="shared" si="18" ref="B374:F374">D375</f>
        <v>0</v>
      </c>
      <c r="E374" s="18">
        <f>D374/C374*100</f>
        <v>0</v>
      </c>
      <c r="F374" s="335">
        <f t="shared" si="18"/>
        <v>0</v>
      </c>
      <c r="G374" s="18"/>
      <c r="H374" s="399"/>
    </row>
    <row r="375" spans="1:8" ht="19.5" customHeight="1">
      <c r="A375" s="322" t="s">
        <v>314</v>
      </c>
      <c r="B375" s="323">
        <v>1532</v>
      </c>
      <c r="C375" s="323">
        <v>1897</v>
      </c>
      <c r="D375" s="323"/>
      <c r="E375" s="18">
        <f>D375/C375*100</f>
        <v>0</v>
      </c>
      <c r="F375" s="175"/>
      <c r="G375" s="18"/>
      <c r="H375" s="399"/>
    </row>
    <row r="376" spans="1:8" ht="19.5" customHeight="1">
      <c r="A376" s="394" t="s">
        <v>315</v>
      </c>
      <c r="B376" s="335">
        <f>B377+B382+B391+B397+B403+B408+B413+B420+B424+B427</f>
        <v>236</v>
      </c>
      <c r="C376" s="335">
        <f>C377+C382+C391+C397+C403+C408+C413+C420+C424+C427</f>
        <v>341</v>
      </c>
      <c r="D376" s="335">
        <f>D377+D382+D391+D397+D403+D408+D413+D420+D424+D427</f>
        <v>285</v>
      </c>
      <c r="E376" s="18">
        <f>D376/C376*100</f>
        <v>83.57771260997067</v>
      </c>
      <c r="F376" s="335">
        <f>F377+F382+F391+F397+F403+F408+F413+F420+F424+F427</f>
        <v>267</v>
      </c>
      <c r="G376" s="18">
        <f>(D376-F376)/F376*100</f>
        <v>6.741573033707865</v>
      </c>
      <c r="H376" s="399"/>
    </row>
    <row r="377" spans="1:8" ht="19.5" customHeight="1">
      <c r="A377" s="394" t="s">
        <v>316</v>
      </c>
      <c r="B377" s="335">
        <f>SUM(B378:B381)</f>
        <v>0</v>
      </c>
      <c r="C377" s="335">
        <f>SUM(C378:C381)</f>
        <v>0</v>
      </c>
      <c r="D377" s="335">
        <f>SUM(D378:D381)</f>
        <v>0</v>
      </c>
      <c r="E377" s="18"/>
      <c r="F377" s="335">
        <f>SUM(F378:F381)</f>
        <v>47</v>
      </c>
      <c r="G377" s="18">
        <f>(D377-F377)/F377*100</f>
        <v>-100</v>
      </c>
      <c r="H377" s="399"/>
    </row>
    <row r="378" spans="1:8" ht="19.5" customHeight="1">
      <c r="A378" s="322" t="s">
        <v>69</v>
      </c>
      <c r="B378" s="323">
        <v>0</v>
      </c>
      <c r="C378" s="323">
        <v>0</v>
      </c>
      <c r="D378" s="323"/>
      <c r="E378" s="18"/>
      <c r="F378" s="323">
        <v>40</v>
      </c>
      <c r="G378" s="18">
        <f>(D378-F378)/F378*100</f>
        <v>-100</v>
      </c>
      <c r="H378" s="399"/>
    </row>
    <row r="379" spans="1:8" ht="19.5" customHeight="1">
      <c r="A379" s="322" t="s">
        <v>70</v>
      </c>
      <c r="B379" s="323">
        <v>0</v>
      </c>
      <c r="C379" s="323">
        <v>0</v>
      </c>
      <c r="D379" s="323"/>
      <c r="E379" s="18"/>
      <c r="F379" s="160">
        <v>0</v>
      </c>
      <c r="G379" s="18"/>
      <c r="H379" s="399"/>
    </row>
    <row r="380" spans="1:8" ht="19.5" customHeight="1">
      <c r="A380" s="322" t="s">
        <v>71</v>
      </c>
      <c r="B380" s="323"/>
      <c r="C380" s="323"/>
      <c r="D380" s="323"/>
      <c r="E380" s="18"/>
      <c r="F380" s="323">
        <v>7</v>
      </c>
      <c r="G380" s="18">
        <f>(D380-F380)/F380*100</f>
        <v>-100</v>
      </c>
      <c r="H380" s="399"/>
    </row>
    <row r="381" spans="1:8" ht="19.5" customHeight="1">
      <c r="A381" s="322" t="s">
        <v>317</v>
      </c>
      <c r="B381" s="323">
        <v>0</v>
      </c>
      <c r="C381" s="323">
        <v>0</v>
      </c>
      <c r="D381" s="323"/>
      <c r="E381" s="18"/>
      <c r="F381" s="175"/>
      <c r="G381" s="18"/>
      <c r="H381" s="399"/>
    </row>
    <row r="382" spans="1:8" ht="19.5" customHeight="1">
      <c r="A382" s="394" t="s">
        <v>318</v>
      </c>
      <c r="B382" s="335">
        <v>0</v>
      </c>
      <c r="C382" s="335">
        <f>SUM(C383:C390)</f>
        <v>0</v>
      </c>
      <c r="D382" s="323">
        <f aca="true" t="shared" si="19" ref="B382:F382">SUM(D383:D390)</f>
        <v>0</v>
      </c>
      <c r="E382" s="18"/>
      <c r="F382" s="335">
        <f t="shared" si="19"/>
        <v>0</v>
      </c>
      <c r="G382" s="18"/>
      <c r="H382" s="399"/>
    </row>
    <row r="383" spans="1:8" ht="19.5" customHeight="1">
      <c r="A383" s="322" t="s">
        <v>319</v>
      </c>
      <c r="B383" s="323">
        <v>0</v>
      </c>
      <c r="C383" s="323">
        <v>0</v>
      </c>
      <c r="D383" s="323"/>
      <c r="E383" s="18"/>
      <c r="F383" s="175"/>
      <c r="G383" s="18"/>
      <c r="H383" s="399"/>
    </row>
    <row r="384" spans="1:8" ht="19.5" customHeight="1">
      <c r="A384" s="322" t="s">
        <v>320</v>
      </c>
      <c r="B384" s="323">
        <v>0</v>
      </c>
      <c r="C384" s="323">
        <v>0</v>
      </c>
      <c r="D384" s="323"/>
      <c r="E384" s="18"/>
      <c r="F384" s="175"/>
      <c r="G384" s="18"/>
      <c r="H384" s="399"/>
    </row>
    <row r="385" spans="1:8" ht="19.5" customHeight="1">
      <c r="A385" s="322" t="s">
        <v>321</v>
      </c>
      <c r="B385" s="323">
        <v>0</v>
      </c>
      <c r="C385" s="323">
        <v>0</v>
      </c>
      <c r="D385" s="323"/>
      <c r="E385" s="18"/>
      <c r="F385" s="175"/>
      <c r="G385" s="18"/>
      <c r="H385" s="399"/>
    </row>
    <row r="386" spans="1:8" ht="19.5" customHeight="1">
      <c r="A386" s="322" t="s">
        <v>322</v>
      </c>
      <c r="B386" s="323">
        <v>0</v>
      </c>
      <c r="C386" s="323">
        <v>0</v>
      </c>
      <c r="D386" s="323"/>
      <c r="E386" s="18"/>
      <c r="F386" s="175"/>
      <c r="G386" s="18"/>
      <c r="H386" s="399"/>
    </row>
    <row r="387" spans="1:8" ht="19.5" customHeight="1">
      <c r="A387" s="322" t="s">
        <v>323</v>
      </c>
      <c r="B387" s="323">
        <v>0</v>
      </c>
      <c r="C387" s="323">
        <v>0</v>
      </c>
      <c r="D387" s="323"/>
      <c r="E387" s="18"/>
      <c r="F387" s="175"/>
      <c r="G387" s="18"/>
      <c r="H387" s="399"/>
    </row>
    <row r="388" spans="1:8" ht="19.5" customHeight="1">
      <c r="A388" s="322" t="s">
        <v>324</v>
      </c>
      <c r="B388" s="323">
        <v>0</v>
      </c>
      <c r="C388" s="323">
        <v>0</v>
      </c>
      <c r="D388" s="323"/>
      <c r="E388" s="18"/>
      <c r="F388" s="175"/>
      <c r="G388" s="18"/>
      <c r="H388" s="399"/>
    </row>
    <row r="389" spans="1:8" ht="19.5" customHeight="1">
      <c r="A389" s="322" t="s">
        <v>325</v>
      </c>
      <c r="B389" s="323">
        <v>0</v>
      </c>
      <c r="C389" s="323">
        <v>0</v>
      </c>
      <c r="D389" s="323"/>
      <c r="E389" s="18"/>
      <c r="F389" s="175"/>
      <c r="G389" s="18"/>
      <c r="H389" s="399"/>
    </row>
    <row r="390" spans="1:8" ht="19.5" customHeight="1">
      <c r="A390" s="322" t="s">
        <v>326</v>
      </c>
      <c r="B390" s="323">
        <v>0</v>
      </c>
      <c r="C390" s="323">
        <v>0</v>
      </c>
      <c r="D390" s="323"/>
      <c r="E390" s="18"/>
      <c r="F390" s="175"/>
      <c r="G390" s="18"/>
      <c r="H390" s="399"/>
    </row>
    <row r="391" spans="1:8" ht="19.5" customHeight="1">
      <c r="A391" s="394" t="s">
        <v>327</v>
      </c>
      <c r="B391" s="335">
        <v>0</v>
      </c>
      <c r="C391" s="335">
        <f>SUM(C392:C396)</f>
        <v>0</v>
      </c>
      <c r="D391" s="323">
        <f aca="true" t="shared" si="20" ref="B391:F391">SUM(D392:D396)</f>
        <v>0</v>
      </c>
      <c r="E391" s="18"/>
      <c r="F391" s="323">
        <f t="shared" si="20"/>
        <v>0</v>
      </c>
      <c r="G391" s="18"/>
      <c r="H391" s="399"/>
    </row>
    <row r="392" spans="1:8" ht="19.5" customHeight="1">
      <c r="A392" s="322" t="s">
        <v>319</v>
      </c>
      <c r="B392" s="323">
        <v>0</v>
      </c>
      <c r="C392" s="323">
        <v>0</v>
      </c>
      <c r="D392" s="323"/>
      <c r="E392" s="18"/>
      <c r="F392" s="175"/>
      <c r="G392" s="18"/>
      <c r="H392" s="399"/>
    </row>
    <row r="393" spans="1:8" ht="19.5" customHeight="1">
      <c r="A393" s="322" t="s">
        <v>328</v>
      </c>
      <c r="B393" s="323">
        <v>0</v>
      </c>
      <c r="C393" s="323">
        <v>0</v>
      </c>
      <c r="D393" s="323"/>
      <c r="E393" s="18"/>
      <c r="F393" s="175"/>
      <c r="G393" s="18"/>
      <c r="H393" s="399"/>
    </row>
    <row r="394" spans="1:8" ht="19.5" customHeight="1">
      <c r="A394" s="322" t="s">
        <v>329</v>
      </c>
      <c r="B394" s="323">
        <v>0</v>
      </c>
      <c r="C394" s="323">
        <v>0</v>
      </c>
      <c r="D394" s="323"/>
      <c r="E394" s="18"/>
      <c r="F394" s="175"/>
      <c r="G394" s="18"/>
      <c r="H394" s="399"/>
    </row>
    <row r="395" spans="1:8" ht="19.5" customHeight="1">
      <c r="A395" s="322" t="s">
        <v>330</v>
      </c>
      <c r="B395" s="323">
        <v>0</v>
      </c>
      <c r="C395" s="323">
        <v>0</v>
      </c>
      <c r="D395" s="323"/>
      <c r="E395" s="18"/>
      <c r="F395" s="175"/>
      <c r="G395" s="18"/>
      <c r="H395" s="399"/>
    </row>
    <row r="396" spans="1:8" ht="19.5" customHeight="1">
      <c r="A396" s="322" t="s">
        <v>331</v>
      </c>
      <c r="B396" s="323">
        <v>0</v>
      </c>
      <c r="C396" s="323">
        <v>0</v>
      </c>
      <c r="D396" s="323"/>
      <c r="E396" s="18"/>
      <c r="F396" s="175"/>
      <c r="G396" s="18"/>
      <c r="H396" s="399"/>
    </row>
    <row r="397" spans="1:8" ht="19.5" customHeight="1">
      <c r="A397" s="394" t="s">
        <v>332</v>
      </c>
      <c r="B397" s="335">
        <v>0</v>
      </c>
      <c r="C397" s="335">
        <f>SUM(C398:C402)</f>
        <v>70</v>
      </c>
      <c r="D397" s="335">
        <f aca="true" t="shared" si="21" ref="B397:F397">SUM(D398:D402)</f>
        <v>60</v>
      </c>
      <c r="E397" s="18">
        <f>D397/C397*100</f>
        <v>85.71428571428571</v>
      </c>
      <c r="F397" s="323">
        <f t="shared" si="21"/>
        <v>0</v>
      </c>
      <c r="G397" s="18"/>
      <c r="H397" s="399"/>
    </row>
    <row r="398" spans="1:8" ht="19.5" customHeight="1">
      <c r="A398" s="322" t="s">
        <v>319</v>
      </c>
      <c r="B398" s="323">
        <v>0</v>
      </c>
      <c r="C398" s="323">
        <v>0</v>
      </c>
      <c r="D398" s="323"/>
      <c r="E398" s="18"/>
      <c r="F398" s="175"/>
      <c r="G398" s="18"/>
      <c r="H398" s="399"/>
    </row>
    <row r="399" spans="1:8" ht="19.5" customHeight="1">
      <c r="A399" s="322" t="s">
        <v>333</v>
      </c>
      <c r="B399" s="323">
        <v>0</v>
      </c>
      <c r="C399" s="323">
        <v>0</v>
      </c>
      <c r="D399" s="323"/>
      <c r="E399" s="18"/>
      <c r="F399" s="175"/>
      <c r="G399" s="18"/>
      <c r="H399" s="399"/>
    </row>
    <row r="400" spans="1:8" ht="19.5" customHeight="1">
      <c r="A400" s="322" t="s">
        <v>334</v>
      </c>
      <c r="B400" s="323">
        <v>0</v>
      </c>
      <c r="C400" s="323">
        <v>0</v>
      </c>
      <c r="D400" s="323"/>
      <c r="E400" s="18"/>
      <c r="F400" s="175"/>
      <c r="G400" s="18"/>
      <c r="H400" s="399"/>
    </row>
    <row r="401" spans="1:8" ht="19.5" customHeight="1">
      <c r="A401" s="322" t="s">
        <v>335</v>
      </c>
      <c r="B401" s="323">
        <v>0</v>
      </c>
      <c r="C401" s="323">
        <v>70</v>
      </c>
      <c r="D401" s="323">
        <v>60</v>
      </c>
      <c r="E401" s="18">
        <f>D401/C401*100</f>
        <v>85.71428571428571</v>
      </c>
      <c r="F401" s="175"/>
      <c r="G401" s="18"/>
      <c r="H401" s="399"/>
    </row>
    <row r="402" spans="1:8" ht="19.5" customHeight="1">
      <c r="A402" s="322" t="s">
        <v>336</v>
      </c>
      <c r="B402" s="323">
        <v>0</v>
      </c>
      <c r="C402" s="323">
        <v>0</v>
      </c>
      <c r="D402" s="323"/>
      <c r="E402" s="18"/>
      <c r="F402" s="175"/>
      <c r="G402" s="18"/>
      <c r="H402" s="399"/>
    </row>
    <row r="403" spans="1:8" ht="19.5" customHeight="1">
      <c r="A403" s="394" t="s">
        <v>337</v>
      </c>
      <c r="B403" s="335">
        <v>0</v>
      </c>
      <c r="C403" s="335">
        <f>SUM(C404:C407)</f>
        <v>0</v>
      </c>
      <c r="D403" s="323">
        <f aca="true" t="shared" si="22" ref="B403:F403">SUM(D404:D407)</f>
        <v>0</v>
      </c>
      <c r="E403" s="18"/>
      <c r="F403" s="323">
        <f t="shared" si="22"/>
        <v>0</v>
      </c>
      <c r="G403" s="18"/>
      <c r="H403" s="399"/>
    </row>
    <row r="404" spans="1:8" ht="19.5" customHeight="1">
      <c r="A404" s="322" t="s">
        <v>319</v>
      </c>
      <c r="B404" s="323">
        <v>0</v>
      </c>
      <c r="C404" s="323">
        <v>0</v>
      </c>
      <c r="D404" s="323"/>
      <c r="E404" s="18"/>
      <c r="F404" s="175"/>
      <c r="G404" s="18"/>
      <c r="H404" s="399"/>
    </row>
    <row r="405" spans="1:8" ht="19.5" customHeight="1">
      <c r="A405" s="322" t="s">
        <v>338</v>
      </c>
      <c r="B405" s="323">
        <v>0</v>
      </c>
      <c r="C405" s="323">
        <v>0</v>
      </c>
      <c r="D405" s="323"/>
      <c r="E405" s="18"/>
      <c r="F405" s="175"/>
      <c r="G405" s="18"/>
      <c r="H405" s="399"/>
    </row>
    <row r="406" spans="1:8" ht="19.5" customHeight="1">
      <c r="A406" s="322" t="s">
        <v>339</v>
      </c>
      <c r="B406" s="323">
        <v>0</v>
      </c>
      <c r="C406" s="323">
        <v>0</v>
      </c>
      <c r="D406" s="323"/>
      <c r="E406" s="18"/>
      <c r="F406" s="175"/>
      <c r="G406" s="18"/>
      <c r="H406" s="399"/>
    </row>
    <row r="407" spans="1:8" ht="19.5" customHeight="1">
      <c r="A407" s="322" t="s">
        <v>340</v>
      </c>
      <c r="B407" s="323">
        <v>0</v>
      </c>
      <c r="C407" s="323">
        <v>0</v>
      </c>
      <c r="D407" s="323"/>
      <c r="E407" s="18"/>
      <c r="F407" s="175"/>
      <c r="G407" s="18"/>
      <c r="H407" s="399"/>
    </row>
    <row r="408" spans="1:8" ht="19.5" customHeight="1">
      <c r="A408" s="394" t="s">
        <v>341</v>
      </c>
      <c r="B408" s="335">
        <v>0</v>
      </c>
      <c r="C408" s="335">
        <f>SUM(C409:C412)</f>
        <v>0</v>
      </c>
      <c r="D408" s="323">
        <f aca="true" t="shared" si="23" ref="B408:F408">SUM(D409:D412)</f>
        <v>0</v>
      </c>
      <c r="E408" s="18"/>
      <c r="F408" s="323">
        <f t="shared" si="23"/>
        <v>0</v>
      </c>
      <c r="G408" s="18"/>
      <c r="H408" s="399"/>
    </row>
    <row r="409" spans="1:8" ht="19.5" customHeight="1">
      <c r="A409" s="322" t="s">
        <v>342</v>
      </c>
      <c r="B409" s="323">
        <v>0</v>
      </c>
      <c r="C409" s="323">
        <v>0</v>
      </c>
      <c r="D409" s="323"/>
      <c r="E409" s="18"/>
      <c r="F409" s="175"/>
      <c r="G409" s="18"/>
      <c r="H409" s="399"/>
    </row>
    <row r="410" spans="1:8" ht="19.5" customHeight="1">
      <c r="A410" s="322" t="s">
        <v>343</v>
      </c>
      <c r="B410" s="323">
        <v>0</v>
      </c>
      <c r="C410" s="323">
        <v>0</v>
      </c>
      <c r="D410" s="323"/>
      <c r="E410" s="18"/>
      <c r="F410" s="175"/>
      <c r="G410" s="18"/>
      <c r="H410" s="399"/>
    </row>
    <row r="411" spans="1:8" ht="19.5" customHeight="1">
      <c r="A411" s="322" t="s">
        <v>344</v>
      </c>
      <c r="B411" s="323">
        <v>0</v>
      </c>
      <c r="C411" s="323">
        <v>0</v>
      </c>
      <c r="D411" s="323"/>
      <c r="E411" s="18"/>
      <c r="F411" s="175"/>
      <c r="G411" s="18"/>
      <c r="H411" s="399"/>
    </row>
    <row r="412" spans="1:8" ht="19.5" customHeight="1">
      <c r="A412" s="322" t="s">
        <v>345</v>
      </c>
      <c r="B412" s="323">
        <v>0</v>
      </c>
      <c r="C412" s="323">
        <v>0</v>
      </c>
      <c r="D412" s="323"/>
      <c r="E412" s="18"/>
      <c r="F412" s="175"/>
      <c r="G412" s="18"/>
      <c r="H412" s="399"/>
    </row>
    <row r="413" spans="1:8" ht="19.5" customHeight="1">
      <c r="A413" s="394" t="s">
        <v>346</v>
      </c>
      <c r="B413" s="335">
        <f>SUM(B414:B419)</f>
        <v>127</v>
      </c>
      <c r="C413" s="335">
        <f>SUM(C414:C419)</f>
        <v>162</v>
      </c>
      <c r="D413" s="335">
        <f>SUM(D414:D419)</f>
        <v>136</v>
      </c>
      <c r="E413" s="18">
        <f>D413/C413*100</f>
        <v>83.9506172839506</v>
      </c>
      <c r="F413" s="335">
        <f>SUM(F414:F419)</f>
        <v>114</v>
      </c>
      <c r="G413" s="18">
        <f>(D413-F413)/F413*100</f>
        <v>19.298245614035086</v>
      </c>
      <c r="H413" s="399"/>
    </row>
    <row r="414" spans="1:8" ht="19.5" customHeight="1">
      <c r="A414" s="322" t="s">
        <v>319</v>
      </c>
      <c r="B414" s="323">
        <v>107</v>
      </c>
      <c r="C414" s="323">
        <v>108</v>
      </c>
      <c r="D414" s="323">
        <v>82</v>
      </c>
      <c r="E414" s="18">
        <f>D414/C414*100</f>
        <v>75.92592592592592</v>
      </c>
      <c r="F414" s="323">
        <v>96</v>
      </c>
      <c r="G414" s="18">
        <f>(D414-F414)/F414*100</f>
        <v>-14.583333333333334</v>
      </c>
      <c r="H414" s="399"/>
    </row>
    <row r="415" spans="1:8" ht="19.5" customHeight="1">
      <c r="A415" s="322" t="s">
        <v>347</v>
      </c>
      <c r="B415" s="323">
        <v>5</v>
      </c>
      <c r="C415" s="323">
        <v>5</v>
      </c>
      <c r="D415" s="323">
        <v>5</v>
      </c>
      <c r="E415" s="18">
        <f>D415/C415*100</f>
        <v>100</v>
      </c>
      <c r="F415" s="323">
        <v>5</v>
      </c>
      <c r="G415" s="18">
        <f>(D415-F415)/F415*100</f>
        <v>0</v>
      </c>
      <c r="H415" s="399"/>
    </row>
    <row r="416" spans="1:8" ht="19.5" customHeight="1">
      <c r="A416" s="322" t="s">
        <v>348</v>
      </c>
      <c r="B416" s="323"/>
      <c r="C416" s="323"/>
      <c r="D416" s="323"/>
      <c r="E416" s="18"/>
      <c r="F416" s="175"/>
      <c r="G416" s="18"/>
      <c r="H416" s="399"/>
    </row>
    <row r="417" spans="1:8" ht="19.5" customHeight="1">
      <c r="A417" s="322" t="s">
        <v>349</v>
      </c>
      <c r="B417" s="323"/>
      <c r="C417" s="323"/>
      <c r="D417" s="323"/>
      <c r="E417" s="18"/>
      <c r="F417" s="175"/>
      <c r="G417" s="18"/>
      <c r="H417" s="399"/>
    </row>
    <row r="418" spans="1:8" ht="19.5" customHeight="1">
      <c r="A418" s="322" t="s">
        <v>350</v>
      </c>
      <c r="B418" s="323">
        <v>0</v>
      </c>
      <c r="C418" s="323">
        <v>0</v>
      </c>
      <c r="D418" s="323"/>
      <c r="E418" s="18"/>
      <c r="F418" s="175"/>
      <c r="G418" s="18"/>
      <c r="H418" s="399"/>
    </row>
    <row r="419" spans="1:8" ht="19.5" customHeight="1">
      <c r="A419" s="322" t="s">
        <v>351</v>
      </c>
      <c r="B419" s="323">
        <v>15</v>
      </c>
      <c r="C419" s="323">
        <v>49</v>
      </c>
      <c r="D419" s="323">
        <v>49</v>
      </c>
      <c r="E419" s="18">
        <f>D419/C419*100</f>
        <v>100</v>
      </c>
      <c r="F419" s="323">
        <v>13</v>
      </c>
      <c r="G419" s="18">
        <f>(D419-F419)/F419*100</f>
        <v>276.9230769230769</v>
      </c>
      <c r="H419" s="399"/>
    </row>
    <row r="420" spans="1:8" ht="19.5" customHeight="1">
      <c r="A420" s="394" t="s">
        <v>352</v>
      </c>
      <c r="B420" s="335">
        <v>0</v>
      </c>
      <c r="C420" s="335">
        <f>SUM(C421:C423)</f>
        <v>0</v>
      </c>
      <c r="D420" s="323">
        <f>SUM(D421:D423)</f>
        <v>0</v>
      </c>
      <c r="E420" s="18"/>
      <c r="F420" s="323"/>
      <c r="G420" s="18"/>
      <c r="H420" s="399"/>
    </row>
    <row r="421" spans="1:8" ht="19.5" customHeight="1">
      <c r="A421" s="322" t="s">
        <v>353</v>
      </c>
      <c r="B421" s="323">
        <v>0</v>
      </c>
      <c r="C421" s="323">
        <v>0</v>
      </c>
      <c r="D421" s="323"/>
      <c r="E421" s="18"/>
      <c r="F421" s="175"/>
      <c r="G421" s="18"/>
      <c r="H421" s="399"/>
    </row>
    <row r="422" spans="1:8" ht="19.5" customHeight="1">
      <c r="A422" s="322" t="s">
        <v>354</v>
      </c>
      <c r="B422" s="323">
        <v>0</v>
      </c>
      <c r="C422" s="323">
        <v>0</v>
      </c>
      <c r="D422" s="323"/>
      <c r="E422" s="18"/>
      <c r="F422" s="175"/>
      <c r="G422" s="18"/>
      <c r="H422" s="399"/>
    </row>
    <row r="423" spans="1:8" ht="19.5" customHeight="1">
      <c r="A423" s="322" t="s">
        <v>355</v>
      </c>
      <c r="B423" s="323">
        <v>0</v>
      </c>
      <c r="C423" s="323">
        <v>0</v>
      </c>
      <c r="D423" s="323"/>
      <c r="E423" s="18"/>
      <c r="F423" s="175"/>
      <c r="G423" s="18"/>
      <c r="H423" s="399"/>
    </row>
    <row r="424" spans="1:8" ht="19.5" customHeight="1">
      <c r="A424" s="394" t="s">
        <v>356</v>
      </c>
      <c r="B424" s="335">
        <f>SUM(B425:B426)</f>
        <v>0</v>
      </c>
      <c r="C424" s="335">
        <f>SUM(C425:C426)</f>
        <v>0</v>
      </c>
      <c r="D424" s="335">
        <f>SUM(D425:D426)</f>
        <v>0</v>
      </c>
      <c r="E424" s="18"/>
      <c r="F424" s="335"/>
      <c r="G424" s="18"/>
      <c r="H424" s="399"/>
    </row>
    <row r="425" spans="1:8" ht="19.5" customHeight="1">
      <c r="A425" s="322" t="s">
        <v>357</v>
      </c>
      <c r="B425" s="323">
        <v>0</v>
      </c>
      <c r="C425" s="323">
        <v>0</v>
      </c>
      <c r="D425" s="323"/>
      <c r="E425" s="18"/>
      <c r="F425" s="175"/>
      <c r="G425" s="18"/>
      <c r="H425" s="399"/>
    </row>
    <row r="426" spans="1:8" ht="19.5" customHeight="1">
      <c r="A426" s="322" t="s">
        <v>358</v>
      </c>
      <c r="B426" s="323">
        <v>0</v>
      </c>
      <c r="C426" s="323">
        <v>0</v>
      </c>
      <c r="D426" s="323"/>
      <c r="E426" s="18"/>
      <c r="F426" s="175"/>
      <c r="G426" s="18"/>
      <c r="H426" s="399"/>
    </row>
    <row r="427" spans="1:8" ht="19.5" customHeight="1">
      <c r="A427" s="394" t="s">
        <v>359</v>
      </c>
      <c r="B427" s="335">
        <f>SUM(B428:B431)</f>
        <v>109</v>
      </c>
      <c r="C427" s="335">
        <f>SUM(C428:C431)</f>
        <v>109</v>
      </c>
      <c r="D427" s="335">
        <f>SUM(D428:D431)</f>
        <v>89</v>
      </c>
      <c r="E427" s="18">
        <f>D427/C427*100</f>
        <v>81.65137614678899</v>
      </c>
      <c r="F427" s="335">
        <f>SUM(F428:F431)</f>
        <v>106</v>
      </c>
      <c r="G427" s="18">
        <f>(D427-F427)/F427*100</f>
        <v>-16.037735849056602</v>
      </c>
      <c r="H427" s="399"/>
    </row>
    <row r="428" spans="1:8" ht="19.5" customHeight="1">
      <c r="A428" s="322" t="s">
        <v>360</v>
      </c>
      <c r="B428" s="323">
        <v>0</v>
      </c>
      <c r="C428" s="323">
        <v>0</v>
      </c>
      <c r="D428" s="323"/>
      <c r="E428" s="18"/>
      <c r="F428" s="175"/>
      <c r="G428" s="18"/>
      <c r="H428" s="399"/>
    </row>
    <row r="429" spans="1:8" ht="19.5" customHeight="1">
      <c r="A429" s="322" t="s">
        <v>361</v>
      </c>
      <c r="B429" s="323">
        <v>0</v>
      </c>
      <c r="C429" s="323">
        <v>0</v>
      </c>
      <c r="D429" s="323"/>
      <c r="E429" s="18"/>
      <c r="F429" s="175"/>
      <c r="G429" s="18"/>
      <c r="H429" s="399"/>
    </row>
    <row r="430" spans="1:8" ht="19.5" customHeight="1">
      <c r="A430" s="322" t="s">
        <v>362</v>
      </c>
      <c r="B430" s="323">
        <v>0</v>
      </c>
      <c r="C430" s="323">
        <v>0</v>
      </c>
      <c r="D430" s="323"/>
      <c r="E430" s="18"/>
      <c r="F430" s="175"/>
      <c r="G430" s="18"/>
      <c r="H430" s="399"/>
    </row>
    <row r="431" spans="1:8" ht="19.5" customHeight="1">
      <c r="A431" s="322" t="s">
        <v>363</v>
      </c>
      <c r="B431" s="323">
        <v>109</v>
      </c>
      <c r="C431" s="323">
        <v>109</v>
      </c>
      <c r="D431" s="323">
        <v>89</v>
      </c>
      <c r="E431" s="18">
        <f>D431/C431*100</f>
        <v>81.65137614678899</v>
      </c>
      <c r="F431" s="323">
        <v>106</v>
      </c>
      <c r="G431" s="18">
        <f aca="true" t="shared" si="24" ref="G431:G436">(D431-F431)/F431*100</f>
        <v>-16.037735849056602</v>
      </c>
      <c r="H431" s="399"/>
    </row>
    <row r="432" spans="1:8" ht="19.5" customHeight="1">
      <c r="A432" s="394" t="s">
        <v>364</v>
      </c>
      <c r="B432" s="335">
        <f>B433+B449+B457+B468+B477+B484</f>
        <v>1429</v>
      </c>
      <c r="C432" s="335">
        <f>C433+C449+C457+C468+C477+C484</f>
        <v>3133</v>
      </c>
      <c r="D432" s="335">
        <f>D433+D449+D457+D468+D477+D484</f>
        <v>4430</v>
      </c>
      <c r="E432" s="18">
        <f>D432/C432*100</f>
        <v>141.39802106607087</v>
      </c>
      <c r="F432" s="335">
        <f>F433+F449+F457+F468+F477+F484</f>
        <v>4644</v>
      </c>
      <c r="G432" s="18">
        <f t="shared" si="24"/>
        <v>-4.608096468561585</v>
      </c>
      <c r="H432" s="399"/>
    </row>
    <row r="433" spans="1:8" ht="19.5" customHeight="1">
      <c r="A433" s="394" t="s">
        <v>365</v>
      </c>
      <c r="B433" s="335">
        <f>SUM(B434:B448)</f>
        <v>1096</v>
      </c>
      <c r="C433" s="335">
        <f>SUM(C434:C448)</f>
        <v>1789</v>
      </c>
      <c r="D433" s="335">
        <f>SUM(D434:D448)</f>
        <v>2288</v>
      </c>
      <c r="E433" s="18">
        <f>D433/C433*100</f>
        <v>127.89267747344886</v>
      </c>
      <c r="F433" s="335">
        <f>SUM(F434:F448)</f>
        <v>2965</v>
      </c>
      <c r="G433" s="18">
        <f t="shared" si="24"/>
        <v>-22.833052276559865</v>
      </c>
      <c r="H433" s="399"/>
    </row>
    <row r="434" spans="1:8" ht="19.5" customHeight="1">
      <c r="A434" s="322" t="s">
        <v>69</v>
      </c>
      <c r="B434" s="323">
        <v>511</v>
      </c>
      <c r="C434" s="323">
        <v>522</v>
      </c>
      <c r="D434" s="323">
        <v>525</v>
      </c>
      <c r="E434" s="18">
        <f>D434/C434*100</f>
        <v>100.57471264367817</v>
      </c>
      <c r="F434" s="323">
        <v>461</v>
      </c>
      <c r="G434" s="18">
        <f t="shared" si="24"/>
        <v>13.882863340563992</v>
      </c>
      <c r="H434" s="399"/>
    </row>
    <row r="435" spans="1:8" ht="19.5" customHeight="1">
      <c r="A435" s="322" t="s">
        <v>70</v>
      </c>
      <c r="B435" s="323"/>
      <c r="C435" s="323"/>
      <c r="D435" s="323">
        <v>0</v>
      </c>
      <c r="E435" s="18"/>
      <c r="F435" s="323">
        <v>43</v>
      </c>
      <c r="G435" s="18">
        <f t="shared" si="24"/>
        <v>-100</v>
      </c>
      <c r="H435" s="399"/>
    </row>
    <row r="436" spans="1:8" ht="19.5" customHeight="1">
      <c r="A436" s="322" t="s">
        <v>71</v>
      </c>
      <c r="B436" s="323">
        <v>331</v>
      </c>
      <c r="C436" s="323">
        <v>331</v>
      </c>
      <c r="D436" s="323">
        <v>328</v>
      </c>
      <c r="E436" s="18">
        <f>D436/C436*100</f>
        <v>99.09365558912387</v>
      </c>
      <c r="F436" s="323">
        <v>345</v>
      </c>
      <c r="G436" s="18">
        <f t="shared" si="24"/>
        <v>-4.9275362318840585</v>
      </c>
      <c r="H436" s="399"/>
    </row>
    <row r="437" spans="1:8" ht="19.5" customHeight="1">
      <c r="A437" s="322" t="s">
        <v>366</v>
      </c>
      <c r="B437" s="323">
        <v>0</v>
      </c>
      <c r="C437" s="323">
        <v>0</v>
      </c>
      <c r="D437" s="323"/>
      <c r="E437" s="18"/>
      <c r="F437" s="323"/>
      <c r="G437" s="18"/>
      <c r="H437" s="399"/>
    </row>
    <row r="438" spans="1:8" ht="19.5" customHeight="1">
      <c r="A438" s="322" t="s">
        <v>367</v>
      </c>
      <c r="B438" s="323">
        <v>0</v>
      </c>
      <c r="C438" s="323">
        <v>0</v>
      </c>
      <c r="D438" s="323"/>
      <c r="E438" s="18"/>
      <c r="F438" s="323"/>
      <c r="G438" s="18"/>
      <c r="H438" s="399"/>
    </row>
    <row r="439" spans="1:8" ht="19.5" customHeight="1">
      <c r="A439" s="322" t="s">
        <v>368</v>
      </c>
      <c r="B439" s="323">
        <v>0</v>
      </c>
      <c r="C439" s="323">
        <v>0</v>
      </c>
      <c r="D439" s="323"/>
      <c r="E439" s="18"/>
      <c r="F439" s="323"/>
      <c r="G439" s="18"/>
      <c r="H439" s="399"/>
    </row>
    <row r="440" spans="1:8" ht="19.5" customHeight="1">
      <c r="A440" s="322" t="s">
        <v>369</v>
      </c>
      <c r="B440" s="323">
        <v>0</v>
      </c>
      <c r="C440" s="323">
        <v>0</v>
      </c>
      <c r="D440" s="323"/>
      <c r="E440" s="18"/>
      <c r="F440" s="176"/>
      <c r="G440" s="18"/>
      <c r="H440" s="399"/>
    </row>
    <row r="441" spans="1:8" ht="19.5" customHeight="1">
      <c r="A441" s="322" t="s">
        <v>370</v>
      </c>
      <c r="B441" s="323">
        <v>0</v>
      </c>
      <c r="C441" s="323">
        <v>0</v>
      </c>
      <c r="D441" s="323"/>
      <c r="E441" s="18"/>
      <c r="F441" s="175"/>
      <c r="G441" s="18"/>
      <c r="H441" s="399"/>
    </row>
    <row r="442" spans="1:8" ht="19.5" customHeight="1">
      <c r="A442" s="322" t="s">
        <v>371</v>
      </c>
      <c r="B442" s="323">
        <v>0</v>
      </c>
      <c r="C442" s="323">
        <v>0</v>
      </c>
      <c r="D442" s="323">
        <v>10</v>
      </c>
      <c r="E442" s="18"/>
      <c r="F442" s="175"/>
      <c r="G442" s="18"/>
      <c r="H442" s="399"/>
    </row>
    <row r="443" spans="1:8" ht="19.5" customHeight="1">
      <c r="A443" s="322" t="s">
        <v>372</v>
      </c>
      <c r="B443" s="323">
        <v>0</v>
      </c>
      <c r="C443" s="323">
        <v>0</v>
      </c>
      <c r="D443" s="323"/>
      <c r="E443" s="18"/>
      <c r="F443" s="175"/>
      <c r="G443" s="18"/>
      <c r="H443" s="399"/>
    </row>
    <row r="444" spans="1:8" ht="19.5" customHeight="1">
      <c r="A444" s="322" t="s">
        <v>373</v>
      </c>
      <c r="B444" s="323">
        <v>0</v>
      </c>
      <c r="C444" s="323">
        <v>0</v>
      </c>
      <c r="D444" s="323"/>
      <c r="E444" s="18"/>
      <c r="F444" s="175"/>
      <c r="G444" s="18"/>
      <c r="H444" s="399"/>
    </row>
    <row r="445" spans="1:8" ht="19.5" customHeight="1">
      <c r="A445" s="322" t="s">
        <v>374</v>
      </c>
      <c r="B445" s="323">
        <v>0</v>
      </c>
      <c r="C445" s="323">
        <v>125</v>
      </c>
      <c r="D445" s="323">
        <v>118</v>
      </c>
      <c r="E445" s="18">
        <f>D445/C445*100</f>
        <v>94.39999999999999</v>
      </c>
      <c r="F445" s="175"/>
      <c r="G445" s="18"/>
      <c r="H445" s="399"/>
    </row>
    <row r="446" spans="1:8" ht="19.5" customHeight="1">
      <c r="A446" s="322" t="s">
        <v>375</v>
      </c>
      <c r="B446" s="323">
        <v>200</v>
      </c>
      <c r="C446" s="323">
        <v>238</v>
      </c>
      <c r="D446" s="323">
        <v>386</v>
      </c>
      <c r="E446" s="18">
        <f>D446/C446*100</f>
        <v>162.18487394957984</v>
      </c>
      <c r="F446" s="160">
        <v>5</v>
      </c>
      <c r="G446" s="18">
        <f>(D446-F446)/F446*100</f>
        <v>7620</v>
      </c>
      <c r="H446" s="399"/>
    </row>
    <row r="447" spans="1:8" ht="19.5" customHeight="1">
      <c r="A447" s="322" t="s">
        <v>376</v>
      </c>
      <c r="B447" s="323"/>
      <c r="C447" s="323"/>
      <c r="D447" s="323"/>
      <c r="E447" s="18"/>
      <c r="F447" s="323"/>
      <c r="G447" s="18"/>
      <c r="H447" s="399"/>
    </row>
    <row r="448" spans="1:8" ht="19.5" customHeight="1">
      <c r="A448" s="322" t="s">
        <v>377</v>
      </c>
      <c r="B448" s="323">
        <v>54</v>
      </c>
      <c r="C448" s="323">
        <v>573</v>
      </c>
      <c r="D448" s="323">
        <v>921</v>
      </c>
      <c r="E448" s="18">
        <f>D448/C448*100</f>
        <v>160.7329842931937</v>
      </c>
      <c r="F448" s="323">
        <v>2111</v>
      </c>
      <c r="G448" s="18">
        <f>(D448-F448)/F448*100</f>
        <v>-56.371387967787776</v>
      </c>
      <c r="H448" s="399"/>
    </row>
    <row r="449" spans="1:8" ht="19.5" customHeight="1">
      <c r="A449" s="394" t="s">
        <v>378</v>
      </c>
      <c r="B449" s="335">
        <f>SUM(B450:B456)</f>
        <v>0</v>
      </c>
      <c r="C449" s="335">
        <f>SUM(C450:C456)</f>
        <v>0</v>
      </c>
      <c r="D449" s="335">
        <f aca="true" t="shared" si="25" ref="B449:F449">SUM(D450:D456)</f>
        <v>100</v>
      </c>
      <c r="E449" s="18"/>
      <c r="F449" s="335">
        <f t="shared" si="25"/>
        <v>32</v>
      </c>
      <c r="G449" s="18">
        <f>(D449-F449)/F449*100</f>
        <v>212.5</v>
      </c>
      <c r="H449" s="399"/>
    </row>
    <row r="450" spans="1:8" ht="19.5" customHeight="1">
      <c r="A450" s="322" t="s">
        <v>69</v>
      </c>
      <c r="B450" s="323">
        <v>0</v>
      </c>
      <c r="C450" s="323">
        <v>0</v>
      </c>
      <c r="D450" s="323"/>
      <c r="E450" s="18"/>
      <c r="F450" s="176"/>
      <c r="G450" s="18"/>
      <c r="H450" s="399"/>
    </row>
    <row r="451" spans="1:8" ht="19.5" customHeight="1">
      <c r="A451" s="322" t="s">
        <v>70</v>
      </c>
      <c r="B451" s="323">
        <v>0</v>
      </c>
      <c r="C451" s="323">
        <v>0</v>
      </c>
      <c r="D451" s="323"/>
      <c r="E451" s="18"/>
      <c r="F451" s="175"/>
      <c r="G451" s="18"/>
      <c r="H451" s="399"/>
    </row>
    <row r="452" spans="1:8" ht="19.5" customHeight="1">
      <c r="A452" s="322" t="s">
        <v>71</v>
      </c>
      <c r="B452" s="323">
        <v>0</v>
      </c>
      <c r="C452" s="323">
        <v>0</v>
      </c>
      <c r="D452" s="323"/>
      <c r="E452" s="18"/>
      <c r="F452" s="175"/>
      <c r="G452" s="18"/>
      <c r="H452" s="399"/>
    </row>
    <row r="453" spans="1:8" ht="19.5" customHeight="1">
      <c r="A453" s="322" t="s">
        <v>379</v>
      </c>
      <c r="B453" s="323">
        <v>0</v>
      </c>
      <c r="C453" s="323">
        <v>0</v>
      </c>
      <c r="D453" s="323">
        <v>100</v>
      </c>
      <c r="E453" s="18"/>
      <c r="F453" s="323">
        <v>8</v>
      </c>
      <c r="G453" s="18">
        <f>(D453-F453)/F453*100</f>
        <v>1150</v>
      </c>
      <c r="H453" s="399"/>
    </row>
    <row r="454" spans="1:8" ht="19.5" customHeight="1">
      <c r="A454" s="322" t="s">
        <v>380</v>
      </c>
      <c r="B454" s="323">
        <v>0</v>
      </c>
      <c r="C454" s="323">
        <v>0</v>
      </c>
      <c r="D454" s="323"/>
      <c r="E454" s="18"/>
      <c r="F454" s="323">
        <v>24</v>
      </c>
      <c r="G454" s="18">
        <f>(D454-F454)/F454*100</f>
        <v>-100</v>
      </c>
      <c r="H454" s="399"/>
    </row>
    <row r="455" spans="1:8" ht="19.5" customHeight="1">
      <c r="A455" s="322" t="s">
        <v>381</v>
      </c>
      <c r="B455" s="323">
        <v>0</v>
      </c>
      <c r="C455" s="323">
        <v>0</v>
      </c>
      <c r="D455" s="323"/>
      <c r="E455" s="18"/>
      <c r="F455" s="175"/>
      <c r="G455" s="18"/>
      <c r="H455" s="399"/>
    </row>
    <row r="456" spans="1:8" ht="19.5" customHeight="1">
      <c r="A456" s="322" t="s">
        <v>382</v>
      </c>
      <c r="B456" s="323">
        <v>0</v>
      </c>
      <c r="C456" s="323">
        <v>0</v>
      </c>
      <c r="D456" s="323"/>
      <c r="E456" s="18"/>
      <c r="F456" s="175"/>
      <c r="G456" s="18"/>
      <c r="H456" s="399"/>
    </row>
    <row r="457" spans="1:8" ht="19.5" customHeight="1">
      <c r="A457" s="394" t="s">
        <v>383</v>
      </c>
      <c r="B457" s="335">
        <f>SUM(B458:B467)</f>
        <v>137</v>
      </c>
      <c r="C457" s="335">
        <f>SUM(C458:C467)</f>
        <v>258</v>
      </c>
      <c r="D457" s="335">
        <f>SUM(D458:D467)</f>
        <v>1670</v>
      </c>
      <c r="E457" s="18">
        <f>D457/C457*100</f>
        <v>647.2868217054264</v>
      </c>
      <c r="F457" s="335">
        <f>SUM(F458:F467)</f>
        <v>316</v>
      </c>
      <c r="G457" s="18">
        <f>(D457-F457)/F457*100</f>
        <v>428.4810126582278</v>
      </c>
      <c r="H457" s="399"/>
    </row>
    <row r="458" spans="1:8" ht="19.5" customHeight="1">
      <c r="A458" s="322" t="s">
        <v>69</v>
      </c>
      <c r="B458" s="323">
        <v>0</v>
      </c>
      <c r="C458" s="323">
        <v>0</v>
      </c>
      <c r="D458" s="323"/>
      <c r="E458" s="18"/>
      <c r="F458" s="175"/>
      <c r="G458" s="18"/>
      <c r="H458" s="399"/>
    </row>
    <row r="459" spans="1:8" ht="19.5" customHeight="1">
      <c r="A459" s="322" t="s">
        <v>70</v>
      </c>
      <c r="B459" s="323"/>
      <c r="C459" s="323"/>
      <c r="D459" s="323"/>
      <c r="E459" s="18"/>
      <c r="F459" s="175"/>
      <c r="G459" s="18"/>
      <c r="H459" s="399"/>
    </row>
    <row r="460" spans="1:8" ht="19.5" customHeight="1">
      <c r="A460" s="322" t="s">
        <v>71</v>
      </c>
      <c r="B460" s="323">
        <v>102</v>
      </c>
      <c r="C460" s="323">
        <v>103</v>
      </c>
      <c r="D460" s="323">
        <v>107</v>
      </c>
      <c r="E460" s="18">
        <f>D460/C460*100</f>
        <v>103.88349514563106</v>
      </c>
      <c r="F460" s="175"/>
      <c r="G460" s="18"/>
      <c r="H460" s="399"/>
    </row>
    <row r="461" spans="1:8" ht="19.5" customHeight="1">
      <c r="A461" s="322" t="s">
        <v>384</v>
      </c>
      <c r="B461" s="323">
        <v>0</v>
      </c>
      <c r="C461" s="323">
        <v>0</v>
      </c>
      <c r="D461" s="323"/>
      <c r="E461" s="18"/>
      <c r="F461" s="323">
        <v>95</v>
      </c>
      <c r="G461" s="18">
        <f>(D461-F461)/F461*100</f>
        <v>-100</v>
      </c>
      <c r="H461" s="399"/>
    </row>
    <row r="462" spans="1:8" ht="19.5" customHeight="1">
      <c r="A462" s="322" t="s">
        <v>385</v>
      </c>
      <c r="B462" s="323">
        <v>0</v>
      </c>
      <c r="C462" s="323">
        <v>40</v>
      </c>
      <c r="D462" s="323">
        <v>31</v>
      </c>
      <c r="E462" s="18">
        <f>D462/C462*100</f>
        <v>77.5</v>
      </c>
      <c r="F462" s="175"/>
      <c r="G462" s="18"/>
      <c r="H462" s="399"/>
    </row>
    <row r="463" spans="1:8" ht="19.5" customHeight="1">
      <c r="A463" s="322" t="s">
        <v>386</v>
      </c>
      <c r="B463" s="323">
        <v>0</v>
      </c>
      <c r="C463" s="323">
        <v>0</v>
      </c>
      <c r="D463" s="323"/>
      <c r="E463" s="18"/>
      <c r="F463" s="175"/>
      <c r="G463" s="18"/>
      <c r="H463" s="399"/>
    </row>
    <row r="464" spans="1:8" ht="19.5" customHeight="1">
      <c r="A464" s="322" t="s">
        <v>387</v>
      </c>
      <c r="B464" s="323">
        <v>0</v>
      </c>
      <c r="C464" s="323">
        <v>10</v>
      </c>
      <c r="D464" s="323">
        <v>1208</v>
      </c>
      <c r="E464" s="18">
        <f>D464/C464*100</f>
        <v>12080</v>
      </c>
      <c r="F464" s="175"/>
      <c r="G464" s="18"/>
      <c r="H464" s="399"/>
    </row>
    <row r="465" spans="1:8" ht="19.5" customHeight="1">
      <c r="A465" s="322" t="s">
        <v>388</v>
      </c>
      <c r="B465" s="323">
        <v>25</v>
      </c>
      <c r="C465" s="323">
        <v>65</v>
      </c>
      <c r="D465" s="323">
        <v>324</v>
      </c>
      <c r="E465" s="18">
        <f>D465/C465*100</f>
        <v>498.46153846153845</v>
      </c>
      <c r="F465" s="323">
        <v>131</v>
      </c>
      <c r="G465" s="18">
        <f>(D465-F465)/F465*100</f>
        <v>147.32824427480915</v>
      </c>
      <c r="H465" s="399"/>
    </row>
    <row r="466" spans="1:8" ht="19.5" customHeight="1">
      <c r="A466" s="322" t="s">
        <v>389</v>
      </c>
      <c r="B466" s="323">
        <v>0</v>
      </c>
      <c r="C466" s="323">
        <v>0</v>
      </c>
      <c r="D466" s="323"/>
      <c r="E466" s="18"/>
      <c r="F466" s="323"/>
      <c r="G466" s="18"/>
      <c r="H466" s="399"/>
    </row>
    <row r="467" spans="1:8" ht="19.5" customHeight="1">
      <c r="A467" s="322" t="s">
        <v>390</v>
      </c>
      <c r="B467" s="323">
        <v>10</v>
      </c>
      <c r="C467" s="323">
        <v>40</v>
      </c>
      <c r="D467" s="323"/>
      <c r="E467" s="18">
        <f>D467/C467*100</f>
        <v>0</v>
      </c>
      <c r="F467" s="323">
        <v>90</v>
      </c>
      <c r="G467" s="18">
        <f>(D467-F467)/F467*100</f>
        <v>-100</v>
      </c>
      <c r="H467" s="399"/>
    </row>
    <row r="468" spans="1:8" ht="19.5" customHeight="1">
      <c r="A468" s="394" t="s">
        <v>391</v>
      </c>
      <c r="B468" s="335">
        <v>0</v>
      </c>
      <c r="C468" s="335">
        <f>SUM(C469:C476)</f>
        <v>590</v>
      </c>
      <c r="D468" s="323">
        <f aca="true" t="shared" si="26" ref="B468:F468">SUM(D469:D476)</f>
        <v>0</v>
      </c>
      <c r="E468" s="18">
        <f>D468/C468*100</f>
        <v>0</v>
      </c>
      <c r="F468" s="323">
        <f t="shared" si="26"/>
        <v>2</v>
      </c>
      <c r="G468" s="18">
        <f>(D468-F468)/F468*100</f>
        <v>-100</v>
      </c>
      <c r="H468" s="399"/>
    </row>
    <row r="469" spans="1:8" ht="19.5" customHeight="1">
      <c r="A469" s="322" t="s">
        <v>69</v>
      </c>
      <c r="B469" s="323">
        <v>0</v>
      </c>
      <c r="C469" s="323">
        <v>0</v>
      </c>
      <c r="D469" s="323"/>
      <c r="E469" s="18"/>
      <c r="F469" s="175"/>
      <c r="G469" s="18"/>
      <c r="H469" s="399"/>
    </row>
    <row r="470" spans="1:8" ht="19.5" customHeight="1">
      <c r="A470" s="322" t="s">
        <v>70</v>
      </c>
      <c r="B470" s="323">
        <v>0</v>
      </c>
      <c r="C470" s="323">
        <v>0</v>
      </c>
      <c r="D470" s="323"/>
      <c r="E470" s="18"/>
      <c r="F470" s="175"/>
      <c r="G470" s="18"/>
      <c r="H470" s="399"/>
    </row>
    <row r="471" spans="1:8" ht="19.5" customHeight="1">
      <c r="A471" s="322" t="s">
        <v>71</v>
      </c>
      <c r="B471" s="323">
        <v>0</v>
      </c>
      <c r="C471" s="323">
        <v>0</v>
      </c>
      <c r="D471" s="323"/>
      <c r="E471" s="18"/>
      <c r="F471" s="175"/>
      <c r="G471" s="18"/>
      <c r="H471" s="399"/>
    </row>
    <row r="472" spans="1:8" ht="19.5" customHeight="1">
      <c r="A472" s="322" t="s">
        <v>392</v>
      </c>
      <c r="B472" s="323">
        <v>0</v>
      </c>
      <c r="C472" s="323">
        <v>0</v>
      </c>
      <c r="D472" s="323"/>
      <c r="E472" s="18"/>
      <c r="F472" s="175"/>
      <c r="G472" s="18"/>
      <c r="H472" s="399"/>
    </row>
    <row r="473" spans="1:8" ht="19.5" customHeight="1">
      <c r="A473" s="322" t="s">
        <v>393</v>
      </c>
      <c r="B473" s="323">
        <v>0</v>
      </c>
      <c r="C473" s="323">
        <v>0</v>
      </c>
      <c r="D473" s="323"/>
      <c r="E473" s="18"/>
      <c r="F473" s="175"/>
      <c r="G473" s="18"/>
      <c r="H473" s="399"/>
    </row>
    <row r="474" spans="1:8" ht="19.5" customHeight="1">
      <c r="A474" s="322" t="s">
        <v>394</v>
      </c>
      <c r="B474" s="323">
        <v>0</v>
      </c>
      <c r="C474" s="323">
        <v>0</v>
      </c>
      <c r="D474" s="323"/>
      <c r="E474" s="18"/>
      <c r="F474" s="175"/>
      <c r="G474" s="18"/>
      <c r="H474" s="399"/>
    </row>
    <row r="475" spans="1:8" ht="19.5" customHeight="1">
      <c r="A475" s="322" t="s">
        <v>395</v>
      </c>
      <c r="B475" s="323">
        <v>0</v>
      </c>
      <c r="C475" s="323">
        <v>0</v>
      </c>
      <c r="D475" s="323"/>
      <c r="E475" s="18"/>
      <c r="F475" s="323">
        <v>2</v>
      </c>
      <c r="G475" s="18">
        <f>(D475-F475)/F475*100</f>
        <v>-100</v>
      </c>
      <c r="H475" s="399"/>
    </row>
    <row r="476" spans="1:8" ht="19.5" customHeight="1">
      <c r="A476" s="322" t="s">
        <v>396</v>
      </c>
      <c r="B476" s="323">
        <v>0</v>
      </c>
      <c r="C476" s="323">
        <v>590</v>
      </c>
      <c r="D476" s="323"/>
      <c r="E476" s="18">
        <f>D476/C476*100</f>
        <v>0</v>
      </c>
      <c r="F476" s="175"/>
      <c r="G476" s="18"/>
      <c r="H476" s="399"/>
    </row>
    <row r="477" spans="1:8" ht="19.5" customHeight="1">
      <c r="A477" s="394" t="s">
        <v>397</v>
      </c>
      <c r="B477" s="335">
        <f>SUM(B478:B483)</f>
        <v>136</v>
      </c>
      <c r="C477" s="335">
        <f>SUM(C478:C483)</f>
        <v>0</v>
      </c>
      <c r="D477" s="335">
        <f>SUM(D478:D483)</f>
        <v>266</v>
      </c>
      <c r="E477" s="18"/>
      <c r="F477" s="335">
        <f>SUM(F478:F483)</f>
        <v>183</v>
      </c>
      <c r="G477" s="18">
        <f>(D477-F477)/F477*100</f>
        <v>45.3551912568306</v>
      </c>
      <c r="H477" s="399"/>
    </row>
    <row r="478" spans="1:8" ht="19.5" customHeight="1">
      <c r="A478" s="322" t="s">
        <v>69</v>
      </c>
      <c r="B478" s="323">
        <v>0</v>
      </c>
      <c r="C478" s="323">
        <v>0</v>
      </c>
      <c r="D478" s="323"/>
      <c r="E478" s="18"/>
      <c r="F478" s="175"/>
      <c r="G478" s="18"/>
      <c r="H478" s="399"/>
    </row>
    <row r="479" spans="1:8" ht="19.5" customHeight="1">
      <c r="A479" s="322" t="s">
        <v>70</v>
      </c>
      <c r="B479" s="323">
        <v>0</v>
      </c>
      <c r="C479" s="323">
        <v>0</v>
      </c>
      <c r="D479" s="323"/>
      <c r="E479" s="18"/>
      <c r="F479" s="175"/>
      <c r="G479" s="18"/>
      <c r="H479" s="399"/>
    </row>
    <row r="480" spans="1:8" ht="19.5" customHeight="1">
      <c r="A480" s="322" t="s">
        <v>71</v>
      </c>
      <c r="B480" s="323">
        <v>0</v>
      </c>
      <c r="C480" s="323">
        <v>0</v>
      </c>
      <c r="D480" s="323"/>
      <c r="E480" s="18"/>
      <c r="F480" s="175"/>
      <c r="G480" s="18"/>
      <c r="H480" s="399"/>
    </row>
    <row r="481" spans="1:8" ht="19.5" customHeight="1">
      <c r="A481" s="322" t="s">
        <v>398</v>
      </c>
      <c r="B481" s="323">
        <v>0</v>
      </c>
      <c r="C481" s="323">
        <v>0</v>
      </c>
      <c r="D481" s="323"/>
      <c r="E481" s="18"/>
      <c r="F481" s="175"/>
      <c r="G481" s="18"/>
      <c r="H481" s="399"/>
    </row>
    <row r="482" spans="1:8" ht="19.5" customHeight="1">
      <c r="A482" s="322" t="s">
        <v>399</v>
      </c>
      <c r="B482" s="323">
        <v>0</v>
      </c>
      <c r="C482" s="323">
        <v>0</v>
      </c>
      <c r="D482" s="323"/>
      <c r="E482" s="18"/>
      <c r="F482" s="175"/>
      <c r="G482" s="18"/>
      <c r="H482" s="399"/>
    </row>
    <row r="483" spans="1:8" ht="19.5" customHeight="1">
      <c r="A483" s="322" t="s">
        <v>400</v>
      </c>
      <c r="B483" s="323">
        <v>136</v>
      </c>
      <c r="C483" s="323"/>
      <c r="D483" s="323">
        <v>266</v>
      </c>
      <c r="E483" s="18"/>
      <c r="F483" s="323">
        <v>183</v>
      </c>
      <c r="G483" s="18">
        <f>(D483-F483)/F483*100</f>
        <v>45.3551912568306</v>
      </c>
      <c r="H483" s="399"/>
    </row>
    <row r="484" spans="1:8" ht="19.5" customHeight="1">
      <c r="A484" s="394" t="s">
        <v>401</v>
      </c>
      <c r="B484" s="335">
        <f>SUM(B485:B487)</f>
        <v>60</v>
      </c>
      <c r="C484" s="335">
        <f>SUM(C485:C487)</f>
        <v>496</v>
      </c>
      <c r="D484" s="335">
        <f>SUM(D485:D487)</f>
        <v>106</v>
      </c>
      <c r="E484" s="18">
        <f>D484/C484*100</f>
        <v>21.370967741935484</v>
      </c>
      <c r="F484" s="335">
        <f>SUM(F485:F487)</f>
        <v>1146</v>
      </c>
      <c r="G484" s="18">
        <f>(D484-F484)/F484*100</f>
        <v>-90.75043630017451</v>
      </c>
      <c r="H484" s="399"/>
    </row>
    <row r="485" spans="1:8" ht="19.5" customHeight="1">
      <c r="A485" s="322" t="s">
        <v>402</v>
      </c>
      <c r="B485" s="323">
        <v>0</v>
      </c>
      <c r="C485" s="323">
        <v>0</v>
      </c>
      <c r="D485" s="323"/>
      <c r="E485" s="18"/>
      <c r="F485" s="323">
        <v>10</v>
      </c>
      <c r="G485" s="18">
        <f>(D485-F485)/F485*100</f>
        <v>-100</v>
      </c>
      <c r="H485" s="399"/>
    </row>
    <row r="486" spans="1:8" ht="19.5" customHeight="1">
      <c r="A486" s="322" t="s">
        <v>403</v>
      </c>
      <c r="B486" s="323">
        <v>0</v>
      </c>
      <c r="C486" s="323">
        <v>0</v>
      </c>
      <c r="D486" s="323"/>
      <c r="E486" s="18"/>
      <c r="F486" s="175"/>
      <c r="G486" s="18"/>
      <c r="H486" s="399"/>
    </row>
    <row r="487" spans="1:8" ht="19.5" customHeight="1">
      <c r="A487" s="322" t="s">
        <v>404</v>
      </c>
      <c r="B487" s="323">
        <v>60</v>
      </c>
      <c r="C487" s="323">
        <v>496</v>
      </c>
      <c r="D487" s="323">
        <v>106</v>
      </c>
      <c r="E487" s="18">
        <f>D487/C487*100</f>
        <v>21.370967741935484</v>
      </c>
      <c r="F487" s="323">
        <v>1136</v>
      </c>
      <c r="G487" s="18">
        <f aca="true" t="shared" si="27" ref="G487:G492">(D487-F487)/F487*100</f>
        <v>-90.66901408450704</v>
      </c>
      <c r="H487" s="399"/>
    </row>
    <row r="488" spans="1:8" ht="19.5" customHeight="1">
      <c r="A488" s="394" t="s">
        <v>405</v>
      </c>
      <c r="B488" s="335">
        <f>B489+B504+B515+B512+B524+B528+B538+B547+B554+B562+B571+B577+B580+B583+B586+B589+B592+B596+B601+B612+B609</f>
        <v>15171</v>
      </c>
      <c r="C488" s="335">
        <f>C489+C504+C515+C512+C524+C528+C538+C547+C554+C562+C571+C577+C580+C583+C586+C589+C592+C596+C601+C612+C609</f>
        <v>25490</v>
      </c>
      <c r="D488" s="335">
        <f>D489+D504+D515+D512+D524+D528+D538+D547+D554+D562+D571+D577+D580+D583+D586+D589+D592+D596+D601+D612+D609</f>
        <v>25119</v>
      </c>
      <c r="E488" s="18">
        <f>D488/C488*100</f>
        <v>98.54452726559435</v>
      </c>
      <c r="F488" s="335">
        <f>F489+F504+F515+F512+F524+F528+F538+F547+F554+F562+F571+F577+F580+F583+F586+F589+F592+F596+F601+F612+F609</f>
        <v>24825</v>
      </c>
      <c r="G488" s="18">
        <f t="shared" si="27"/>
        <v>1.1842900302114803</v>
      </c>
      <c r="H488" s="399"/>
    </row>
    <row r="489" spans="1:8" ht="19.5" customHeight="1">
      <c r="A489" s="394" t="s">
        <v>406</v>
      </c>
      <c r="B489" s="335">
        <f>SUM(B490:B503)</f>
        <v>1488</v>
      </c>
      <c r="C489" s="335">
        <f>SUM(C490:C503)</f>
        <v>1658</v>
      </c>
      <c r="D489" s="335">
        <f>SUM(D490:D503)</f>
        <v>1272</v>
      </c>
      <c r="E489" s="18">
        <f>D489/C489*100</f>
        <v>76.7189384800965</v>
      </c>
      <c r="F489" s="335">
        <f>SUM(F490:F503)</f>
        <v>4693</v>
      </c>
      <c r="G489" s="18">
        <f t="shared" si="27"/>
        <v>-72.89580225868313</v>
      </c>
      <c r="H489" s="399"/>
    </row>
    <row r="490" spans="1:8" ht="19.5" customHeight="1">
      <c r="A490" s="322" t="s">
        <v>69</v>
      </c>
      <c r="B490" s="323">
        <v>596</v>
      </c>
      <c r="C490" s="323">
        <v>602</v>
      </c>
      <c r="D490" s="323">
        <v>631</v>
      </c>
      <c r="E490" s="18">
        <f>D490/C490*100</f>
        <v>104.8172757475083</v>
      </c>
      <c r="F490" s="323">
        <v>494</v>
      </c>
      <c r="G490" s="18">
        <f t="shared" si="27"/>
        <v>27.732793522267208</v>
      </c>
      <c r="H490" s="399"/>
    </row>
    <row r="491" spans="1:8" ht="19.5" customHeight="1">
      <c r="A491" s="322" t="s">
        <v>70</v>
      </c>
      <c r="B491" s="323"/>
      <c r="C491" s="323"/>
      <c r="D491" s="323"/>
      <c r="E491" s="18"/>
      <c r="F491" s="323">
        <v>10</v>
      </c>
      <c r="G491" s="18">
        <f t="shared" si="27"/>
        <v>-100</v>
      </c>
      <c r="H491" s="399"/>
    </row>
    <row r="492" spans="1:8" ht="19.5" customHeight="1">
      <c r="A492" s="322" t="s">
        <v>71</v>
      </c>
      <c r="B492" s="323"/>
      <c r="C492" s="323"/>
      <c r="D492" s="323"/>
      <c r="E492" s="18"/>
      <c r="F492" s="323">
        <v>41</v>
      </c>
      <c r="G492" s="18">
        <f t="shared" si="27"/>
        <v>-100</v>
      </c>
      <c r="H492" s="399"/>
    </row>
    <row r="493" spans="1:8" ht="19.5" customHeight="1">
      <c r="A493" s="322" t="s">
        <v>407</v>
      </c>
      <c r="B493" s="323"/>
      <c r="C493" s="323"/>
      <c r="D493" s="323"/>
      <c r="E493" s="18"/>
      <c r="F493" s="175"/>
      <c r="G493" s="18"/>
      <c r="H493" s="399"/>
    </row>
    <row r="494" spans="1:8" ht="19.5" customHeight="1">
      <c r="A494" s="322" t="s">
        <v>408</v>
      </c>
      <c r="B494" s="323"/>
      <c r="C494" s="323"/>
      <c r="D494" s="323"/>
      <c r="E494" s="18"/>
      <c r="F494" s="175"/>
      <c r="G494" s="18"/>
      <c r="H494" s="399"/>
    </row>
    <row r="495" spans="1:8" ht="19.5" customHeight="1">
      <c r="A495" s="322" t="s">
        <v>409</v>
      </c>
      <c r="B495" s="323">
        <v>5</v>
      </c>
      <c r="C495" s="323">
        <v>5</v>
      </c>
      <c r="D495" s="323"/>
      <c r="E495" s="18"/>
      <c r="F495" s="175"/>
      <c r="G495" s="18"/>
      <c r="H495" s="399"/>
    </row>
    <row r="496" spans="1:8" ht="19.5" customHeight="1">
      <c r="A496" s="322" t="s">
        <v>410</v>
      </c>
      <c r="B496" s="323">
        <v>0</v>
      </c>
      <c r="C496" s="323">
        <v>0</v>
      </c>
      <c r="D496" s="323"/>
      <c r="E496" s="18"/>
      <c r="F496" s="175"/>
      <c r="G496" s="18"/>
      <c r="H496" s="399"/>
    </row>
    <row r="497" spans="1:8" ht="19.5" customHeight="1">
      <c r="A497" s="322" t="s">
        <v>111</v>
      </c>
      <c r="B497" s="323">
        <v>20</v>
      </c>
      <c r="C497" s="323">
        <v>20</v>
      </c>
      <c r="D497" s="323">
        <v>20</v>
      </c>
      <c r="E497" s="18">
        <f>D497/C497*100</f>
        <v>100</v>
      </c>
      <c r="F497" s="323">
        <v>20</v>
      </c>
      <c r="G497" s="18">
        <f>(D497-F497)/F497*100</f>
        <v>0</v>
      </c>
      <c r="H497" s="399"/>
    </row>
    <row r="498" spans="1:8" ht="19.5" customHeight="1">
      <c r="A498" s="322" t="s">
        <v>411</v>
      </c>
      <c r="B498" s="323"/>
      <c r="C498" s="323"/>
      <c r="D498" s="323"/>
      <c r="E498" s="18"/>
      <c r="F498" s="323">
        <v>6</v>
      </c>
      <c r="G498" s="18">
        <f>(D498-F498)/F498*100</f>
        <v>-100</v>
      </c>
      <c r="H498" s="399"/>
    </row>
    <row r="499" spans="1:8" ht="19.5" customHeight="1">
      <c r="A499" s="322" t="s">
        <v>412</v>
      </c>
      <c r="B499" s="323">
        <v>5</v>
      </c>
      <c r="C499" s="323">
        <v>5</v>
      </c>
      <c r="D499" s="323">
        <v>2</v>
      </c>
      <c r="E499" s="18">
        <f>D499/C499*100</f>
        <v>40</v>
      </c>
      <c r="F499" s="175"/>
      <c r="G499" s="18"/>
      <c r="H499" s="399"/>
    </row>
    <row r="500" spans="1:8" ht="19.5" customHeight="1">
      <c r="A500" s="322" t="s">
        <v>128</v>
      </c>
      <c r="B500" s="323">
        <v>96</v>
      </c>
      <c r="C500" s="323">
        <v>96</v>
      </c>
      <c r="D500" s="323">
        <v>99</v>
      </c>
      <c r="E500" s="18">
        <f>D500/C500*100</f>
        <v>103.125</v>
      </c>
      <c r="F500" s="323">
        <v>18</v>
      </c>
      <c r="G500" s="18">
        <f>(D500-F500)/F500*100</f>
        <v>450</v>
      </c>
      <c r="H500" s="399"/>
    </row>
    <row r="501" spans="1:8" ht="19.5" customHeight="1">
      <c r="A501" s="322" t="s">
        <v>78</v>
      </c>
      <c r="B501" s="323">
        <v>265</v>
      </c>
      <c r="C501" s="323">
        <v>265</v>
      </c>
      <c r="D501" s="323">
        <v>401</v>
      </c>
      <c r="E501" s="18">
        <f>D501/C501*100</f>
        <v>151.32075471698116</v>
      </c>
      <c r="F501" s="323">
        <v>538</v>
      </c>
      <c r="G501" s="18">
        <f>(D501-F501)/F501*100</f>
        <v>-25.46468401486989</v>
      </c>
      <c r="H501" s="399"/>
    </row>
    <row r="502" spans="1:8" ht="19.5" customHeight="1">
      <c r="A502" s="322" t="s">
        <v>413</v>
      </c>
      <c r="B502" s="323"/>
      <c r="C502" s="323"/>
      <c r="D502" s="323"/>
      <c r="E502" s="18"/>
      <c r="F502" s="175"/>
      <c r="G502" s="18"/>
      <c r="H502" s="399"/>
    </row>
    <row r="503" spans="1:8" ht="19.5" customHeight="1">
      <c r="A503" s="322" t="s">
        <v>414</v>
      </c>
      <c r="B503" s="323">
        <v>501</v>
      </c>
      <c r="C503" s="323">
        <v>665</v>
      </c>
      <c r="D503" s="323">
        <v>119</v>
      </c>
      <c r="E503" s="18">
        <f>D503/C503*100</f>
        <v>17.894736842105264</v>
      </c>
      <c r="F503" s="323">
        <v>3566</v>
      </c>
      <c r="G503" s="18">
        <f>(D503-F503)/F503*100</f>
        <v>-96.66292765002804</v>
      </c>
      <c r="H503" s="399"/>
    </row>
    <row r="504" spans="1:8" ht="19.5" customHeight="1">
      <c r="A504" s="394" t="s">
        <v>415</v>
      </c>
      <c r="B504" s="335">
        <f>SUM(B505:B511)</f>
        <v>855</v>
      </c>
      <c r="C504" s="335">
        <f>SUM(C505:C511)</f>
        <v>938</v>
      </c>
      <c r="D504" s="335">
        <f>SUM(D505:D511)</f>
        <v>816</v>
      </c>
      <c r="E504" s="18">
        <f>D504/C504*100</f>
        <v>86.99360341151386</v>
      </c>
      <c r="F504" s="335">
        <f>SUM(F505:F511)</f>
        <v>501</v>
      </c>
      <c r="G504" s="18">
        <f>(D504-F504)/F504*100</f>
        <v>62.874251497005986</v>
      </c>
      <c r="H504" s="399"/>
    </row>
    <row r="505" spans="1:8" ht="19.5" customHeight="1">
      <c r="A505" s="322" t="s">
        <v>69</v>
      </c>
      <c r="B505" s="323">
        <v>203</v>
      </c>
      <c r="C505" s="323">
        <v>206</v>
      </c>
      <c r="D505" s="323">
        <v>183</v>
      </c>
      <c r="E505" s="18">
        <f>D505/C505*100</f>
        <v>88.83495145631069</v>
      </c>
      <c r="F505" s="323">
        <v>183</v>
      </c>
      <c r="G505" s="18">
        <f>(D505-F505)/F505*100</f>
        <v>0</v>
      </c>
      <c r="H505" s="399"/>
    </row>
    <row r="506" spans="1:8" ht="19.5" customHeight="1">
      <c r="A506" s="322" t="s">
        <v>70</v>
      </c>
      <c r="B506" s="323">
        <v>25</v>
      </c>
      <c r="C506" s="323">
        <v>25</v>
      </c>
      <c r="D506" s="323">
        <v>25</v>
      </c>
      <c r="E506" s="18">
        <f>D506/C506*100</f>
        <v>100</v>
      </c>
      <c r="F506" s="160">
        <v>0</v>
      </c>
      <c r="G506" s="18"/>
      <c r="H506" s="399"/>
    </row>
    <row r="507" spans="1:8" ht="19.5" customHeight="1">
      <c r="A507" s="322" t="s">
        <v>71</v>
      </c>
      <c r="B507" s="323">
        <v>469</v>
      </c>
      <c r="C507" s="323">
        <v>469</v>
      </c>
      <c r="D507" s="323">
        <v>463</v>
      </c>
      <c r="E507" s="18">
        <f>D507/C507*100</f>
        <v>98.72068230277186</v>
      </c>
      <c r="F507" s="323">
        <v>199</v>
      </c>
      <c r="G507" s="18">
        <f>(D507-F507)/F507*100</f>
        <v>132.66331658291458</v>
      </c>
      <c r="H507" s="399"/>
    </row>
    <row r="508" spans="1:8" ht="19.5" customHeight="1">
      <c r="A508" s="322" t="s">
        <v>416</v>
      </c>
      <c r="B508" s="323"/>
      <c r="C508" s="323"/>
      <c r="D508" s="323"/>
      <c r="E508" s="18"/>
      <c r="F508" s="175"/>
      <c r="G508" s="18"/>
      <c r="H508" s="399"/>
    </row>
    <row r="509" spans="1:8" ht="19.5" customHeight="1">
      <c r="A509" s="322" t="s">
        <v>417</v>
      </c>
      <c r="B509" s="323"/>
      <c r="C509" s="323"/>
      <c r="D509" s="323"/>
      <c r="E509" s="18"/>
      <c r="F509" s="175"/>
      <c r="G509" s="18"/>
      <c r="H509" s="399"/>
    </row>
    <row r="510" spans="1:8" ht="19.5" customHeight="1">
      <c r="A510" s="322" t="s">
        <v>418</v>
      </c>
      <c r="B510" s="323"/>
      <c r="C510" s="323"/>
      <c r="D510" s="323"/>
      <c r="E510" s="18"/>
      <c r="F510" s="323">
        <v>30</v>
      </c>
      <c r="G510" s="18">
        <f>(D510-F510)/F510*100</f>
        <v>-100</v>
      </c>
      <c r="H510" s="399"/>
    </row>
    <row r="511" spans="1:8" ht="19.5" customHeight="1">
      <c r="A511" s="322" t="s">
        <v>419</v>
      </c>
      <c r="B511" s="323">
        <v>158</v>
      </c>
      <c r="C511" s="323">
        <v>238</v>
      </c>
      <c r="D511" s="323">
        <v>145</v>
      </c>
      <c r="E511" s="18">
        <f>D511/C511*100</f>
        <v>60.924369747899156</v>
      </c>
      <c r="F511" s="323">
        <v>89</v>
      </c>
      <c r="G511" s="18">
        <f>(D511-F511)/F511*100</f>
        <v>62.92134831460674</v>
      </c>
      <c r="H511" s="399"/>
    </row>
    <row r="512" spans="1:8" ht="19.5" customHeight="1">
      <c r="A512" s="394" t="s">
        <v>420</v>
      </c>
      <c r="B512" s="335">
        <v>0</v>
      </c>
      <c r="C512" s="335">
        <f>SUM(C513:C514)</f>
        <v>0</v>
      </c>
      <c r="D512" s="323"/>
      <c r="E512" s="18"/>
      <c r="F512" s="175"/>
      <c r="G512" s="18"/>
      <c r="H512" s="399"/>
    </row>
    <row r="513" spans="1:8" ht="19.5" customHeight="1">
      <c r="A513" s="322" t="s">
        <v>421</v>
      </c>
      <c r="B513" s="323">
        <v>0</v>
      </c>
      <c r="C513" s="323">
        <v>0</v>
      </c>
      <c r="D513" s="323"/>
      <c r="E513" s="18"/>
      <c r="F513" s="323"/>
      <c r="G513" s="18"/>
      <c r="H513" s="399"/>
    </row>
    <row r="514" spans="1:8" ht="19.5" customHeight="1">
      <c r="A514" s="322" t="s">
        <v>422</v>
      </c>
      <c r="B514" s="323">
        <v>0</v>
      </c>
      <c r="C514" s="323">
        <v>0</v>
      </c>
      <c r="D514" s="323"/>
      <c r="E514" s="18"/>
      <c r="F514" s="175"/>
      <c r="G514" s="18"/>
      <c r="H514" s="399"/>
    </row>
    <row r="515" spans="1:8" ht="19.5" customHeight="1">
      <c r="A515" s="394" t="s">
        <v>423</v>
      </c>
      <c r="B515" s="335">
        <f>SUM(B516:B523)</f>
        <v>9562</v>
      </c>
      <c r="C515" s="335">
        <f>SUM(C516:C523)</f>
        <v>10568</v>
      </c>
      <c r="D515" s="335">
        <f>SUM(D516:D523)</f>
        <v>10575</v>
      </c>
      <c r="E515" s="18">
        <f>D515/C515*100</f>
        <v>100.0662376987131</v>
      </c>
      <c r="F515" s="335">
        <f>SUM(F516:F523)</f>
        <v>6012</v>
      </c>
      <c r="G515" s="18">
        <f>(D515-F515)/F515*100</f>
        <v>75.89820359281437</v>
      </c>
      <c r="H515" s="399"/>
    </row>
    <row r="516" spans="1:8" ht="19.5" customHeight="1">
      <c r="A516" s="322" t="s">
        <v>424</v>
      </c>
      <c r="B516" s="323">
        <v>1889</v>
      </c>
      <c r="C516" s="323">
        <v>1889</v>
      </c>
      <c r="D516" s="323">
        <v>1877</v>
      </c>
      <c r="E516" s="18">
        <f>D516/C516*100</f>
        <v>99.36474325039704</v>
      </c>
      <c r="F516" s="323">
        <v>16</v>
      </c>
      <c r="G516" s="18">
        <f>(D516-F516)/F516*100</f>
        <v>11631.25</v>
      </c>
      <c r="H516" s="399"/>
    </row>
    <row r="517" spans="1:8" ht="19.5" customHeight="1">
      <c r="A517" s="322" t="s">
        <v>425</v>
      </c>
      <c r="B517" s="323"/>
      <c r="C517" s="323"/>
      <c r="D517" s="323"/>
      <c r="E517" s="18"/>
      <c r="F517" s="175"/>
      <c r="G517" s="18"/>
      <c r="H517" s="399"/>
    </row>
    <row r="518" spans="1:8" ht="19.5" customHeight="1">
      <c r="A518" s="322" t="s">
        <v>426</v>
      </c>
      <c r="B518" s="323"/>
      <c r="C518" s="323"/>
      <c r="D518" s="323"/>
      <c r="E518" s="18"/>
      <c r="F518" s="175"/>
      <c r="G518" s="18"/>
      <c r="H518" s="399"/>
    </row>
    <row r="519" spans="1:8" ht="19.5" customHeight="1">
      <c r="A519" s="322" t="s">
        <v>427</v>
      </c>
      <c r="B519" s="323"/>
      <c r="C519" s="323"/>
      <c r="D519" s="323"/>
      <c r="E519" s="18"/>
      <c r="F519" s="175"/>
      <c r="G519" s="18"/>
      <c r="H519" s="399"/>
    </row>
    <row r="520" spans="1:8" ht="19.5" customHeight="1">
      <c r="A520" s="322" t="s">
        <v>428</v>
      </c>
      <c r="B520" s="323">
        <v>7673</v>
      </c>
      <c r="C520" s="323">
        <v>7673</v>
      </c>
      <c r="D520" s="323">
        <v>7667</v>
      </c>
      <c r="E520" s="18">
        <f>D520/C520*100</f>
        <v>99.92180372735567</v>
      </c>
      <c r="F520" s="323">
        <v>5485</v>
      </c>
      <c r="G520" s="18">
        <f>(D520-F520)/F520*100</f>
        <v>39.781221513217865</v>
      </c>
      <c r="H520" s="399"/>
    </row>
    <row r="521" spans="1:8" ht="19.5" customHeight="1">
      <c r="A521" s="322" t="s">
        <v>429</v>
      </c>
      <c r="B521" s="323"/>
      <c r="C521" s="323">
        <v>1006</v>
      </c>
      <c r="D521" s="323">
        <v>1031</v>
      </c>
      <c r="E521" s="18">
        <f>D521/C521*100</f>
        <v>102.48508946322067</v>
      </c>
      <c r="F521" s="323">
        <v>502</v>
      </c>
      <c r="G521" s="18">
        <f>(D521-F521)/F521*100</f>
        <v>105.37848605577689</v>
      </c>
      <c r="H521" s="399"/>
    </row>
    <row r="522" spans="1:8" ht="19.5" customHeight="1">
      <c r="A522" s="322" t="s">
        <v>430</v>
      </c>
      <c r="B522" s="323"/>
      <c r="C522" s="323"/>
      <c r="D522" s="323"/>
      <c r="E522" s="18"/>
      <c r="F522" s="175"/>
      <c r="G522" s="18"/>
      <c r="H522" s="399"/>
    </row>
    <row r="523" spans="1:8" ht="19.5" customHeight="1">
      <c r="A523" s="322" t="s">
        <v>431</v>
      </c>
      <c r="B523" s="323">
        <v>0</v>
      </c>
      <c r="C523" s="323">
        <v>0</v>
      </c>
      <c r="D523" s="323"/>
      <c r="E523" s="18"/>
      <c r="F523" s="323">
        <v>9</v>
      </c>
      <c r="G523" s="18">
        <f>(D523-F523)/F523*100</f>
        <v>-100</v>
      </c>
      <c r="H523" s="399"/>
    </row>
    <row r="524" spans="1:8" ht="19.5" customHeight="1">
      <c r="A524" s="394" t="s">
        <v>432</v>
      </c>
      <c r="B524" s="335">
        <v>0</v>
      </c>
      <c r="C524" s="335">
        <f>SUM(C525:C527)</f>
        <v>0</v>
      </c>
      <c r="D524" s="335">
        <f>SUM(D525:D527)</f>
        <v>0</v>
      </c>
      <c r="E524" s="18"/>
      <c r="F524" s="335">
        <f>SUM(F525:F527)</f>
        <v>0</v>
      </c>
      <c r="G524" s="18"/>
      <c r="H524" s="399"/>
    </row>
    <row r="525" spans="1:8" ht="19.5" customHeight="1">
      <c r="A525" s="322" t="s">
        <v>433</v>
      </c>
      <c r="B525" s="323">
        <v>0</v>
      </c>
      <c r="C525" s="323">
        <v>0</v>
      </c>
      <c r="D525" s="323"/>
      <c r="E525" s="18"/>
      <c r="F525" s="323"/>
      <c r="G525" s="18"/>
      <c r="H525" s="399"/>
    </row>
    <row r="526" spans="1:8" ht="19.5" customHeight="1">
      <c r="A526" s="322" t="s">
        <v>434</v>
      </c>
      <c r="B526" s="323">
        <v>0</v>
      </c>
      <c r="C526" s="323">
        <v>0</v>
      </c>
      <c r="D526" s="323"/>
      <c r="E526" s="18"/>
      <c r="F526" s="175"/>
      <c r="G526" s="18"/>
      <c r="H526" s="399"/>
    </row>
    <row r="527" spans="1:8" ht="19.5" customHeight="1">
      <c r="A527" s="322" t="s">
        <v>435</v>
      </c>
      <c r="B527" s="323">
        <v>0</v>
      </c>
      <c r="C527" s="323">
        <v>0</v>
      </c>
      <c r="D527" s="323"/>
      <c r="E527" s="18"/>
      <c r="F527" s="175"/>
      <c r="G527" s="18"/>
      <c r="H527" s="399"/>
    </row>
    <row r="528" spans="1:8" ht="19.5" customHeight="1">
      <c r="A528" s="394" t="s">
        <v>436</v>
      </c>
      <c r="B528" s="335">
        <f>SUM(B529:B537)</f>
        <v>0</v>
      </c>
      <c r="C528" s="335">
        <f>SUM(C529:C537)</f>
        <v>1950</v>
      </c>
      <c r="D528" s="335">
        <f>SUM(D529:D537)</f>
        <v>1298</v>
      </c>
      <c r="E528" s="18">
        <f>D528/C528*100</f>
        <v>66.56410256410257</v>
      </c>
      <c r="F528" s="335">
        <f>SUM(F529:F537)</f>
        <v>2293</v>
      </c>
      <c r="G528" s="18">
        <f>(D528-F528)/F528*100</f>
        <v>-43.39293501962494</v>
      </c>
      <c r="H528" s="399"/>
    </row>
    <row r="529" spans="1:8" ht="19.5" customHeight="1">
      <c r="A529" s="322" t="s">
        <v>437</v>
      </c>
      <c r="B529" s="323">
        <v>0</v>
      </c>
      <c r="C529" s="323">
        <v>0</v>
      </c>
      <c r="D529" s="323"/>
      <c r="E529" s="18"/>
      <c r="F529" s="323"/>
      <c r="G529" s="18"/>
      <c r="H529" s="399"/>
    </row>
    <row r="530" spans="1:8" ht="19.5" customHeight="1">
      <c r="A530" s="322" t="s">
        <v>438</v>
      </c>
      <c r="B530" s="323">
        <v>0</v>
      </c>
      <c r="C530" s="323">
        <v>0</v>
      </c>
      <c r="D530" s="323"/>
      <c r="E530" s="18"/>
      <c r="F530" s="175"/>
      <c r="G530" s="18"/>
      <c r="H530" s="399"/>
    </row>
    <row r="531" spans="1:8" ht="19.5" customHeight="1">
      <c r="A531" s="322" t="s">
        <v>439</v>
      </c>
      <c r="B531" s="323">
        <v>0</v>
      </c>
      <c r="C531" s="323">
        <v>0</v>
      </c>
      <c r="D531" s="323"/>
      <c r="E531" s="18"/>
      <c r="F531" s="175"/>
      <c r="G531" s="18"/>
      <c r="H531" s="399"/>
    </row>
    <row r="532" spans="1:8" ht="19.5" customHeight="1">
      <c r="A532" s="322" t="s">
        <v>440</v>
      </c>
      <c r="B532" s="323">
        <v>0</v>
      </c>
      <c r="C532" s="323">
        <v>0</v>
      </c>
      <c r="D532" s="323"/>
      <c r="E532" s="18"/>
      <c r="F532" s="175"/>
      <c r="G532" s="18"/>
      <c r="H532" s="399"/>
    </row>
    <row r="533" spans="1:8" ht="19.5" customHeight="1">
      <c r="A533" s="322" t="s">
        <v>441</v>
      </c>
      <c r="B533" s="323">
        <v>0</v>
      </c>
      <c r="C533" s="323">
        <v>0</v>
      </c>
      <c r="D533" s="323"/>
      <c r="E533" s="18"/>
      <c r="F533" s="175"/>
      <c r="G533" s="18"/>
      <c r="H533" s="399"/>
    </row>
    <row r="534" spans="1:8" ht="19.5" customHeight="1">
      <c r="A534" s="322" t="s">
        <v>442</v>
      </c>
      <c r="B534" s="323">
        <v>0</v>
      </c>
      <c r="C534" s="323">
        <v>0</v>
      </c>
      <c r="D534" s="323"/>
      <c r="E534" s="18"/>
      <c r="F534" s="175"/>
      <c r="G534" s="18"/>
      <c r="H534" s="399"/>
    </row>
    <row r="535" spans="1:8" ht="19.5" customHeight="1">
      <c r="A535" s="322" t="s">
        <v>443</v>
      </c>
      <c r="B535" s="323">
        <v>0</v>
      </c>
      <c r="C535" s="323">
        <v>0</v>
      </c>
      <c r="D535" s="323"/>
      <c r="E535" s="18"/>
      <c r="F535" s="175"/>
      <c r="G535" s="18"/>
      <c r="H535" s="399"/>
    </row>
    <row r="536" spans="1:8" ht="19.5" customHeight="1">
      <c r="A536" s="322" t="s">
        <v>444</v>
      </c>
      <c r="B536" s="323">
        <v>0</v>
      </c>
      <c r="C536" s="323">
        <v>0</v>
      </c>
      <c r="D536" s="323"/>
      <c r="E536" s="18"/>
      <c r="F536" s="175"/>
      <c r="G536" s="18"/>
      <c r="H536" s="399"/>
    </row>
    <row r="537" spans="1:8" ht="19.5" customHeight="1">
      <c r="A537" s="322" t="s">
        <v>445</v>
      </c>
      <c r="B537" s="323">
        <v>0</v>
      </c>
      <c r="C537" s="323">
        <v>1950</v>
      </c>
      <c r="D537" s="323">
        <v>1298</v>
      </c>
      <c r="E537" s="18">
        <f>D537/C537*100</f>
        <v>66.56410256410257</v>
      </c>
      <c r="F537" s="323">
        <v>2293</v>
      </c>
      <c r="G537" s="18">
        <f>(D537-F537)/F537*100</f>
        <v>-43.39293501962494</v>
      </c>
      <c r="H537" s="399"/>
    </row>
    <row r="538" spans="1:8" ht="19.5" customHeight="1">
      <c r="A538" s="394" t="s">
        <v>446</v>
      </c>
      <c r="B538" s="335">
        <f>SUM(B539:B546)</f>
        <v>298</v>
      </c>
      <c r="C538" s="335">
        <f>SUM(C539:C546)</f>
        <v>1762</v>
      </c>
      <c r="D538" s="335">
        <f>SUM(D539:D546)</f>
        <v>591</v>
      </c>
      <c r="E538" s="18">
        <f>D538/C538*100</f>
        <v>33.54143019296254</v>
      </c>
      <c r="F538" s="335">
        <f>SUM(F539:F546)</f>
        <v>1713</v>
      </c>
      <c r="G538" s="18">
        <f>(D538-F538)/F538*100</f>
        <v>-65.49912434325745</v>
      </c>
      <c r="H538" s="399"/>
    </row>
    <row r="539" spans="1:8" ht="19.5" customHeight="1">
      <c r="A539" s="322" t="s">
        <v>447</v>
      </c>
      <c r="B539" s="323">
        <v>9</v>
      </c>
      <c r="C539" s="323">
        <v>9</v>
      </c>
      <c r="D539" s="323">
        <v>169</v>
      </c>
      <c r="E539" s="18">
        <f>D539/C539*100</f>
        <v>1877.7777777777778</v>
      </c>
      <c r="F539" s="323">
        <v>281</v>
      </c>
      <c r="G539" s="18">
        <f>(D539-F539)/F539*100</f>
        <v>-39.8576512455516</v>
      </c>
      <c r="H539" s="399"/>
    </row>
    <row r="540" spans="1:8" ht="19.5" customHeight="1">
      <c r="A540" s="322" t="s">
        <v>448</v>
      </c>
      <c r="B540" s="323"/>
      <c r="C540" s="323"/>
      <c r="D540" s="323"/>
      <c r="E540" s="18"/>
      <c r="F540" s="323">
        <v>287</v>
      </c>
      <c r="G540" s="18">
        <f>(D540-F540)/F540*100</f>
        <v>-100</v>
      </c>
      <c r="H540" s="399"/>
    </row>
    <row r="541" spans="1:8" ht="19.5" customHeight="1">
      <c r="A541" s="322" t="s">
        <v>449</v>
      </c>
      <c r="B541" s="323"/>
      <c r="C541" s="323"/>
      <c r="D541" s="323"/>
      <c r="E541" s="18"/>
      <c r="F541" s="323">
        <v>1117</v>
      </c>
      <c r="G541" s="18">
        <f>(D541-F541)/F541*100</f>
        <v>-100</v>
      </c>
      <c r="H541" s="399"/>
    </row>
    <row r="542" spans="1:8" ht="19.5" customHeight="1">
      <c r="A542" s="322" t="s">
        <v>450</v>
      </c>
      <c r="B542" s="323"/>
      <c r="C542" s="323"/>
      <c r="D542" s="323"/>
      <c r="E542" s="18"/>
      <c r="F542" s="175"/>
      <c r="G542" s="18"/>
      <c r="H542" s="399"/>
    </row>
    <row r="543" spans="1:8" ht="19.5" customHeight="1">
      <c r="A543" s="322" t="s">
        <v>451</v>
      </c>
      <c r="B543" s="323">
        <v>289</v>
      </c>
      <c r="C543" s="323">
        <v>229</v>
      </c>
      <c r="D543" s="323">
        <v>330</v>
      </c>
      <c r="E543" s="18">
        <f>D543/C543*100</f>
        <v>144.1048034934498</v>
      </c>
      <c r="F543" s="323">
        <v>28</v>
      </c>
      <c r="G543" s="18">
        <f>(D543-F543)/F543*100</f>
        <v>1078.5714285714287</v>
      </c>
      <c r="H543" s="399"/>
    </row>
    <row r="544" spans="1:8" ht="19.5" customHeight="1">
      <c r="A544" s="322" t="s">
        <v>452</v>
      </c>
      <c r="B544" s="323"/>
      <c r="C544" s="323"/>
      <c r="D544" s="323"/>
      <c r="E544" s="18"/>
      <c r="F544" s="175"/>
      <c r="G544" s="18"/>
      <c r="H544" s="399"/>
    </row>
    <row r="545" spans="1:8" ht="19.5" customHeight="1">
      <c r="A545" s="322" t="s">
        <v>453</v>
      </c>
      <c r="B545" s="323"/>
      <c r="C545" s="323">
        <v>53</v>
      </c>
      <c r="D545" s="323">
        <v>23</v>
      </c>
      <c r="E545" s="18">
        <f>D545/C545*100</f>
        <v>43.39622641509434</v>
      </c>
      <c r="F545" s="175"/>
      <c r="G545" s="18"/>
      <c r="H545" s="399"/>
    </row>
    <row r="546" spans="1:8" ht="19.5" customHeight="1">
      <c r="A546" s="322" t="s">
        <v>454</v>
      </c>
      <c r="B546" s="323">
        <v>0</v>
      </c>
      <c r="C546" s="323">
        <v>1471</v>
      </c>
      <c r="D546" s="323">
        <v>69</v>
      </c>
      <c r="E546" s="18">
        <f>D546/C546*100</f>
        <v>4.6906866077498295</v>
      </c>
      <c r="F546" s="175"/>
      <c r="G546" s="18"/>
      <c r="H546" s="399"/>
    </row>
    <row r="547" spans="1:8" ht="19.5" customHeight="1">
      <c r="A547" s="394" t="s">
        <v>455</v>
      </c>
      <c r="B547" s="335">
        <f>SUM(B548:B553)</f>
        <v>250</v>
      </c>
      <c r="C547" s="335">
        <f>SUM(C548:C553)</f>
        <v>355</v>
      </c>
      <c r="D547" s="335">
        <f>SUM(D548:D553)</f>
        <v>59</v>
      </c>
      <c r="E547" s="18">
        <f>D547/C547*100</f>
        <v>16.619718309859156</v>
      </c>
      <c r="F547" s="335">
        <f>SUM(F548:F553)</f>
        <v>14</v>
      </c>
      <c r="G547" s="18">
        <f>(D547-F547)/F547*100</f>
        <v>321.42857142857144</v>
      </c>
      <c r="H547" s="399"/>
    </row>
    <row r="548" spans="1:8" ht="19.5" customHeight="1">
      <c r="A548" s="322" t="s">
        <v>456</v>
      </c>
      <c r="B548" s="323">
        <v>250</v>
      </c>
      <c r="C548" s="323">
        <v>250</v>
      </c>
      <c r="D548" s="323">
        <v>20</v>
      </c>
      <c r="E548" s="18">
        <f>D548/C548*100</f>
        <v>8</v>
      </c>
      <c r="F548" s="323"/>
      <c r="G548" s="18"/>
      <c r="H548" s="399"/>
    </row>
    <row r="549" spans="1:8" ht="19.5" customHeight="1">
      <c r="A549" s="322" t="s">
        <v>457</v>
      </c>
      <c r="B549" s="323">
        <v>0</v>
      </c>
      <c r="C549" s="323"/>
      <c r="D549" s="323"/>
      <c r="E549" s="18"/>
      <c r="F549" s="175"/>
      <c r="G549" s="18"/>
      <c r="H549" s="399"/>
    </row>
    <row r="550" spans="1:8" ht="19.5" customHeight="1">
      <c r="A550" s="322" t="s">
        <v>458</v>
      </c>
      <c r="B550" s="323">
        <v>0</v>
      </c>
      <c r="C550" s="323"/>
      <c r="D550" s="323"/>
      <c r="E550" s="18"/>
      <c r="F550" s="175"/>
      <c r="G550" s="18"/>
      <c r="H550" s="399"/>
    </row>
    <row r="551" spans="1:8" ht="19.5" customHeight="1">
      <c r="A551" s="322" t="s">
        <v>459</v>
      </c>
      <c r="B551" s="323">
        <v>0</v>
      </c>
      <c r="C551" s="323"/>
      <c r="D551" s="323"/>
      <c r="E551" s="18"/>
      <c r="F551" s="175"/>
      <c r="G551" s="18"/>
      <c r="H551" s="399"/>
    </row>
    <row r="552" spans="1:8" ht="19.5" customHeight="1">
      <c r="A552" s="322" t="s">
        <v>460</v>
      </c>
      <c r="B552" s="323">
        <v>0</v>
      </c>
      <c r="C552" s="323">
        <v>105</v>
      </c>
      <c r="D552" s="323">
        <v>26</v>
      </c>
      <c r="E552" s="18">
        <f>D552/C552*100</f>
        <v>24.761904761904763</v>
      </c>
      <c r="F552" s="323">
        <v>2</v>
      </c>
      <c r="G552" s="18">
        <f>(D552-F552)/F552*100</f>
        <v>1200</v>
      </c>
      <c r="H552" s="399"/>
    </row>
    <row r="553" spans="1:8" ht="19.5" customHeight="1">
      <c r="A553" s="322" t="s">
        <v>461</v>
      </c>
      <c r="B553" s="323">
        <v>0</v>
      </c>
      <c r="C553" s="323"/>
      <c r="D553" s="323">
        <v>13</v>
      </c>
      <c r="E553" s="18"/>
      <c r="F553" s="323">
        <v>12</v>
      </c>
      <c r="G553" s="18">
        <f>(D553-F553)/F553*100</f>
        <v>8.333333333333332</v>
      </c>
      <c r="H553" s="399"/>
    </row>
    <row r="554" spans="1:8" ht="19.5" customHeight="1">
      <c r="A554" s="394" t="s">
        <v>462</v>
      </c>
      <c r="B554" s="335">
        <f>SUM(B555:B561)</f>
        <v>510</v>
      </c>
      <c r="C554" s="335">
        <f>SUM(C555:C561)</f>
        <v>684</v>
      </c>
      <c r="D554" s="335">
        <f>SUM(D555:D561)</f>
        <v>450</v>
      </c>
      <c r="E554" s="18">
        <f>D554/C554*100</f>
        <v>65.78947368421053</v>
      </c>
      <c r="F554" s="335">
        <f>SUM(F555:F561)</f>
        <v>40</v>
      </c>
      <c r="G554" s="18">
        <f>(D554-F554)/F554*100</f>
        <v>1025</v>
      </c>
      <c r="H554" s="399"/>
    </row>
    <row r="555" spans="1:8" ht="19.5" customHeight="1">
      <c r="A555" s="322" t="s">
        <v>463</v>
      </c>
      <c r="B555" s="323">
        <v>0</v>
      </c>
      <c r="C555" s="323"/>
      <c r="D555" s="323"/>
      <c r="E555" s="18"/>
      <c r="F555" s="323"/>
      <c r="G555" s="18"/>
      <c r="H555" s="399"/>
    </row>
    <row r="556" spans="1:8" ht="19.5" customHeight="1">
      <c r="A556" s="322" t="s">
        <v>464</v>
      </c>
      <c r="B556" s="323">
        <v>400</v>
      </c>
      <c r="C556" s="323">
        <v>400</v>
      </c>
      <c r="D556" s="323">
        <v>380</v>
      </c>
      <c r="E556" s="18">
        <f>D556/C556*100</f>
        <v>95</v>
      </c>
      <c r="F556" s="323">
        <v>16</v>
      </c>
      <c r="G556" s="18">
        <f>(D556-F556)/F556*100</f>
        <v>2275</v>
      </c>
      <c r="H556" s="399"/>
    </row>
    <row r="557" spans="1:8" ht="19.5" customHeight="1">
      <c r="A557" s="322" t="s">
        <v>465</v>
      </c>
      <c r="B557" s="323">
        <v>0</v>
      </c>
      <c r="C557" s="323">
        <v>0</v>
      </c>
      <c r="D557" s="323"/>
      <c r="E557" s="18"/>
      <c r="F557" s="175"/>
      <c r="G557" s="18"/>
      <c r="H557" s="399"/>
    </row>
    <row r="558" spans="1:8" ht="19.5" customHeight="1">
      <c r="A558" s="322" t="s">
        <v>466</v>
      </c>
      <c r="B558" s="323">
        <v>10</v>
      </c>
      <c r="C558" s="323">
        <v>10</v>
      </c>
      <c r="D558" s="323">
        <v>10</v>
      </c>
      <c r="E558" s="18">
        <f>D558/C558*100</f>
        <v>100</v>
      </c>
      <c r="F558" s="323">
        <v>24</v>
      </c>
      <c r="G558" s="18">
        <f>(D558-F558)/F558*100</f>
        <v>-58.333333333333336</v>
      </c>
      <c r="H558" s="399"/>
    </row>
    <row r="559" spans="1:8" ht="19.5" customHeight="1">
      <c r="A559" s="322" t="s">
        <v>467</v>
      </c>
      <c r="B559" s="323">
        <v>0</v>
      </c>
      <c r="C559" s="323"/>
      <c r="D559" s="323"/>
      <c r="E559" s="18"/>
      <c r="F559" s="175"/>
      <c r="G559" s="18"/>
      <c r="H559" s="399"/>
    </row>
    <row r="560" spans="1:8" ht="19.5" customHeight="1">
      <c r="A560" s="322" t="s">
        <v>468</v>
      </c>
      <c r="B560" s="323"/>
      <c r="C560" s="323"/>
      <c r="D560" s="323"/>
      <c r="E560" s="18"/>
      <c r="F560" s="175"/>
      <c r="G560" s="18"/>
      <c r="H560" s="399"/>
    </row>
    <row r="561" spans="1:8" ht="19.5" customHeight="1">
      <c r="A561" s="322" t="s">
        <v>469</v>
      </c>
      <c r="B561" s="323">
        <v>100</v>
      </c>
      <c r="C561" s="323">
        <v>274</v>
      </c>
      <c r="D561" s="323">
        <v>60</v>
      </c>
      <c r="E561" s="18">
        <f>D561/C561*100</f>
        <v>21.897810218978105</v>
      </c>
      <c r="F561" s="175"/>
      <c r="G561" s="18"/>
      <c r="H561" s="399"/>
    </row>
    <row r="562" spans="1:8" ht="19.5" customHeight="1">
      <c r="A562" s="394" t="s">
        <v>470</v>
      </c>
      <c r="B562" s="335">
        <f>SUM(B563:B570)</f>
        <v>348</v>
      </c>
      <c r="C562" s="335">
        <f>SUM(C563:C570)</f>
        <v>486</v>
      </c>
      <c r="D562" s="335">
        <f>SUM(D563:D570)</f>
        <v>597</v>
      </c>
      <c r="E562" s="18">
        <f>D562/C562*100</f>
        <v>122.83950617283949</v>
      </c>
      <c r="F562" s="335">
        <f>SUM(F563:F570)</f>
        <v>461</v>
      </c>
      <c r="G562" s="18">
        <f>(D562-F562)/F562*100</f>
        <v>29.50108459869848</v>
      </c>
      <c r="H562" s="399"/>
    </row>
    <row r="563" spans="1:8" ht="19.5" customHeight="1">
      <c r="A563" s="322" t="s">
        <v>69</v>
      </c>
      <c r="B563" s="323">
        <v>107</v>
      </c>
      <c r="C563" s="323">
        <v>108</v>
      </c>
      <c r="D563" s="323">
        <v>102</v>
      </c>
      <c r="E563" s="18">
        <f>D563/C563*100</f>
        <v>94.44444444444444</v>
      </c>
      <c r="F563" s="323">
        <v>109</v>
      </c>
      <c r="G563" s="18">
        <f>(D563-F563)/F563*100</f>
        <v>-6.422018348623854</v>
      </c>
      <c r="H563" s="399"/>
    </row>
    <row r="564" spans="1:8" ht="19.5" customHeight="1">
      <c r="A564" s="322" t="s">
        <v>70</v>
      </c>
      <c r="B564" s="323"/>
      <c r="C564" s="323"/>
      <c r="D564" s="323"/>
      <c r="E564" s="18"/>
      <c r="F564" s="175"/>
      <c r="G564" s="18"/>
      <c r="H564" s="399"/>
    </row>
    <row r="565" spans="1:8" ht="19.5" customHeight="1">
      <c r="A565" s="322" t="s">
        <v>71</v>
      </c>
      <c r="B565" s="323">
        <v>21</v>
      </c>
      <c r="C565" s="323">
        <v>21</v>
      </c>
      <c r="D565" s="323">
        <v>22</v>
      </c>
      <c r="E565" s="18">
        <f>D565/C565*100</f>
        <v>104.76190476190477</v>
      </c>
      <c r="F565" s="323">
        <v>20</v>
      </c>
      <c r="G565" s="18">
        <f>(D565-F565)/F565*100</f>
        <v>10</v>
      </c>
      <c r="H565" s="399"/>
    </row>
    <row r="566" spans="1:8" ht="19.5" customHeight="1">
      <c r="A566" s="322" t="s">
        <v>471</v>
      </c>
      <c r="B566" s="323"/>
      <c r="C566" s="323"/>
      <c r="D566" s="323"/>
      <c r="E566" s="18"/>
      <c r="F566" s="323">
        <v>12</v>
      </c>
      <c r="G566" s="18">
        <f>(D566-F566)/F566*100</f>
        <v>-100</v>
      </c>
      <c r="H566" s="399"/>
    </row>
    <row r="567" spans="1:8" ht="19.5" customHeight="1">
      <c r="A567" s="322" t="s">
        <v>472</v>
      </c>
      <c r="B567" s="323"/>
      <c r="C567" s="323"/>
      <c r="D567" s="323"/>
      <c r="E567" s="18"/>
      <c r="F567" s="323">
        <v>23</v>
      </c>
      <c r="G567" s="18">
        <f>(D567-F567)/F567*100</f>
        <v>-100</v>
      </c>
      <c r="H567" s="399"/>
    </row>
    <row r="568" spans="1:8" ht="19.5" customHeight="1">
      <c r="A568" s="322" t="s">
        <v>473</v>
      </c>
      <c r="B568" s="323"/>
      <c r="C568" s="323"/>
      <c r="D568" s="323">
        <v>8</v>
      </c>
      <c r="E568" s="18"/>
      <c r="F568" s="175"/>
      <c r="G568" s="18"/>
      <c r="H568" s="399"/>
    </row>
    <row r="569" spans="1:8" ht="19.5" customHeight="1">
      <c r="A569" s="322" t="s">
        <v>474</v>
      </c>
      <c r="B569" s="323"/>
      <c r="C569" s="323"/>
      <c r="D569" s="323">
        <v>102</v>
      </c>
      <c r="E569" s="18"/>
      <c r="F569" s="323">
        <v>70</v>
      </c>
      <c r="G569" s="18">
        <f>(D569-F569)/F569*100</f>
        <v>45.714285714285715</v>
      </c>
      <c r="H569" s="399"/>
    </row>
    <row r="570" spans="1:8" ht="19.5" customHeight="1">
      <c r="A570" s="322" t="s">
        <v>475</v>
      </c>
      <c r="B570" s="323">
        <v>220</v>
      </c>
      <c r="C570" s="323">
        <v>357</v>
      </c>
      <c r="D570" s="323">
        <v>363</v>
      </c>
      <c r="E570" s="18">
        <f>D570/C570*100</f>
        <v>101.68067226890756</v>
      </c>
      <c r="F570" s="323">
        <v>227</v>
      </c>
      <c r="G570" s="18">
        <f>(D570-F570)/F570*100</f>
        <v>59.91189427312775</v>
      </c>
      <c r="H570" s="399"/>
    </row>
    <row r="571" spans="1:8" ht="19.5" customHeight="1">
      <c r="A571" s="394" t="s">
        <v>476</v>
      </c>
      <c r="B571" s="335">
        <f>SUM(B572:B576)</f>
        <v>113</v>
      </c>
      <c r="C571" s="335">
        <f>SUM(C572:C576)</f>
        <v>114</v>
      </c>
      <c r="D571" s="335">
        <f>SUM(D572:D576)</f>
        <v>104</v>
      </c>
      <c r="E571" s="18">
        <f>D571/C571*100</f>
        <v>91.22807017543859</v>
      </c>
      <c r="F571" s="335">
        <f>SUM(F572:F576)</f>
        <v>116</v>
      </c>
      <c r="G571" s="18">
        <f>(D571-F571)/F571*100</f>
        <v>-10.344827586206897</v>
      </c>
      <c r="H571" s="399"/>
    </row>
    <row r="572" spans="1:8" ht="19.5" customHeight="1">
      <c r="A572" s="322" t="s">
        <v>69</v>
      </c>
      <c r="B572" s="323">
        <v>67</v>
      </c>
      <c r="C572" s="323">
        <v>68</v>
      </c>
      <c r="D572" s="323">
        <v>58</v>
      </c>
      <c r="E572" s="18">
        <f>D572/C572*100</f>
        <v>85.29411764705883</v>
      </c>
      <c r="F572" s="323">
        <v>61</v>
      </c>
      <c r="G572" s="18">
        <f>(D572-F572)/F572*100</f>
        <v>-4.918032786885246</v>
      </c>
      <c r="H572" s="399"/>
    </row>
    <row r="573" spans="1:8" ht="19.5" customHeight="1">
      <c r="A573" s="322" t="s">
        <v>70</v>
      </c>
      <c r="B573" s="323"/>
      <c r="C573" s="323"/>
      <c r="D573" s="323"/>
      <c r="E573" s="18"/>
      <c r="F573" s="175"/>
      <c r="G573" s="18"/>
      <c r="H573" s="399"/>
    </row>
    <row r="574" spans="1:8" ht="19.5" customHeight="1">
      <c r="A574" s="322" t="s">
        <v>71</v>
      </c>
      <c r="B574" s="323"/>
      <c r="C574" s="323"/>
      <c r="D574" s="323"/>
      <c r="E574" s="18"/>
      <c r="F574" s="323">
        <v>23</v>
      </c>
      <c r="G574" s="18">
        <f>(D574-F574)/F574*100</f>
        <v>-100</v>
      </c>
      <c r="H574" s="399"/>
    </row>
    <row r="575" spans="1:8" ht="19.5" customHeight="1">
      <c r="A575" s="322" t="s">
        <v>78</v>
      </c>
      <c r="B575" s="323">
        <v>24</v>
      </c>
      <c r="C575" s="323">
        <v>24</v>
      </c>
      <c r="D575" s="323">
        <v>24</v>
      </c>
      <c r="E575" s="18">
        <f aca="true" t="shared" si="28" ref="E575:E583">D575/C575*100</f>
        <v>100</v>
      </c>
      <c r="F575" s="175"/>
      <c r="G575" s="18"/>
      <c r="H575" s="399"/>
    </row>
    <row r="576" spans="1:8" ht="19.5" customHeight="1">
      <c r="A576" s="322" t="s">
        <v>477</v>
      </c>
      <c r="B576" s="323">
        <v>22</v>
      </c>
      <c r="C576" s="323">
        <v>22</v>
      </c>
      <c r="D576" s="323">
        <v>22</v>
      </c>
      <c r="E576" s="18">
        <f t="shared" si="28"/>
        <v>100</v>
      </c>
      <c r="F576" s="323">
        <v>32</v>
      </c>
      <c r="G576" s="18">
        <f>(D576-F576)/F576*100</f>
        <v>-31.25</v>
      </c>
      <c r="H576" s="399"/>
    </row>
    <row r="577" spans="1:8" ht="19.5" customHeight="1">
      <c r="A577" s="394" t="s">
        <v>478</v>
      </c>
      <c r="B577" s="335">
        <f>SUM(B578:B579)</f>
        <v>500</v>
      </c>
      <c r="C577" s="335">
        <f>SUM(C578:C579)</f>
        <v>5028</v>
      </c>
      <c r="D577" s="335">
        <f>SUM(D578:D579)</f>
        <v>4458</v>
      </c>
      <c r="E577" s="18">
        <f t="shared" si="28"/>
        <v>88.66348448687351</v>
      </c>
      <c r="F577" s="335">
        <f>SUM(F578:F579)</f>
        <v>4005</v>
      </c>
      <c r="G577" s="18">
        <f>(D577-F577)/F577*100</f>
        <v>11.310861423220974</v>
      </c>
      <c r="H577" s="399"/>
    </row>
    <row r="578" spans="1:8" ht="19.5" customHeight="1">
      <c r="A578" s="322" t="s">
        <v>479</v>
      </c>
      <c r="B578" s="323">
        <v>0</v>
      </c>
      <c r="C578" s="323">
        <v>6</v>
      </c>
      <c r="D578" s="323"/>
      <c r="E578" s="18">
        <f t="shared" si="28"/>
        <v>0</v>
      </c>
      <c r="F578" s="323">
        <v>3</v>
      </c>
      <c r="G578" s="18">
        <f>(D578-F578)/F578*100</f>
        <v>-100</v>
      </c>
      <c r="H578" s="399"/>
    </row>
    <row r="579" spans="1:8" ht="19.5" customHeight="1">
      <c r="A579" s="322" t="s">
        <v>480</v>
      </c>
      <c r="B579" s="323">
        <v>500</v>
      </c>
      <c r="C579" s="323">
        <v>5022</v>
      </c>
      <c r="D579" s="323">
        <v>4458</v>
      </c>
      <c r="E579" s="18">
        <f t="shared" si="28"/>
        <v>88.7694145758662</v>
      </c>
      <c r="F579" s="323">
        <v>4002</v>
      </c>
      <c r="G579" s="18">
        <f>(D579-F579)/F579*100</f>
        <v>11.394302848575713</v>
      </c>
      <c r="H579" s="399"/>
    </row>
    <row r="580" spans="1:8" ht="19.5" customHeight="1">
      <c r="A580" s="394" t="s">
        <v>481</v>
      </c>
      <c r="B580" s="335">
        <v>0</v>
      </c>
      <c r="C580" s="335">
        <f>SUM(C581:C582)</f>
        <v>13</v>
      </c>
      <c r="D580" s="335">
        <f>SUM(D581:D582)</f>
        <v>0</v>
      </c>
      <c r="E580" s="18">
        <f t="shared" si="28"/>
        <v>0</v>
      </c>
      <c r="F580" s="335">
        <f>SUM(F581:F582)</f>
        <v>0</v>
      </c>
      <c r="G580" s="18"/>
      <c r="H580" s="399"/>
    </row>
    <row r="581" spans="1:8" ht="19.5" customHeight="1">
      <c r="A581" s="322" t="s">
        <v>482</v>
      </c>
      <c r="B581" s="323">
        <v>0</v>
      </c>
      <c r="C581" s="323">
        <v>11</v>
      </c>
      <c r="D581" s="323"/>
      <c r="E581" s="18">
        <f t="shared" si="28"/>
        <v>0</v>
      </c>
      <c r="F581" s="323"/>
      <c r="G581" s="18"/>
      <c r="H581" s="399"/>
    </row>
    <row r="582" spans="1:8" ht="19.5" customHeight="1">
      <c r="A582" s="322" t="s">
        <v>483</v>
      </c>
      <c r="B582" s="323">
        <v>0</v>
      </c>
      <c r="C582" s="323">
        <v>2</v>
      </c>
      <c r="D582" s="323"/>
      <c r="E582" s="18">
        <f t="shared" si="28"/>
        <v>0</v>
      </c>
      <c r="F582" s="175"/>
      <c r="G582" s="18"/>
      <c r="H582" s="399"/>
    </row>
    <row r="583" spans="1:8" ht="19.5" customHeight="1">
      <c r="A583" s="394" t="s">
        <v>484</v>
      </c>
      <c r="B583" s="335">
        <f>SUM(B584:B585)</f>
        <v>60</v>
      </c>
      <c r="C583" s="335">
        <f>SUM(C584:C585)</f>
        <v>60</v>
      </c>
      <c r="D583" s="335">
        <f>SUM(D584:D585)</f>
        <v>60</v>
      </c>
      <c r="E583" s="18">
        <f t="shared" si="28"/>
        <v>100</v>
      </c>
      <c r="F583" s="335">
        <f>SUM(F584:F585)</f>
        <v>128</v>
      </c>
      <c r="G583" s="18">
        <f>(D583-F583)/F583*100</f>
        <v>-53.125</v>
      </c>
      <c r="H583" s="399"/>
    </row>
    <row r="584" spans="1:8" ht="19.5" customHeight="1">
      <c r="A584" s="322" t="s">
        <v>485</v>
      </c>
      <c r="B584" s="323">
        <v>0</v>
      </c>
      <c r="C584" s="323">
        <v>0</v>
      </c>
      <c r="D584" s="323"/>
      <c r="E584" s="18"/>
      <c r="F584" s="323"/>
      <c r="G584" s="18"/>
      <c r="H584" s="399"/>
    </row>
    <row r="585" spans="1:8" ht="19.5" customHeight="1">
      <c r="A585" s="322" t="s">
        <v>486</v>
      </c>
      <c r="B585" s="323">
        <v>60</v>
      </c>
      <c r="C585" s="323">
        <v>60</v>
      </c>
      <c r="D585" s="323">
        <v>60</v>
      </c>
      <c r="E585" s="18">
        <f>D585/C585*100</f>
        <v>100</v>
      </c>
      <c r="F585" s="323">
        <v>128</v>
      </c>
      <c r="G585" s="18">
        <f>(D585-F585)/F585*100</f>
        <v>-53.125</v>
      </c>
      <c r="H585" s="399"/>
    </row>
    <row r="586" spans="1:8" ht="19.5" customHeight="1">
      <c r="A586" s="394" t="s">
        <v>487</v>
      </c>
      <c r="B586" s="335">
        <v>0</v>
      </c>
      <c r="C586" s="335">
        <f>SUM(C587:C588)</f>
        <v>0</v>
      </c>
      <c r="D586" s="323"/>
      <c r="E586" s="18"/>
      <c r="F586" s="175"/>
      <c r="G586" s="18"/>
      <c r="H586" s="399"/>
    </row>
    <row r="587" spans="1:8" ht="19.5" customHeight="1">
      <c r="A587" s="322" t="s">
        <v>488</v>
      </c>
      <c r="B587" s="323">
        <v>0</v>
      </c>
      <c r="C587" s="323">
        <v>0</v>
      </c>
      <c r="D587" s="323"/>
      <c r="E587" s="18"/>
      <c r="F587" s="323"/>
      <c r="G587" s="18"/>
      <c r="H587" s="399"/>
    </row>
    <row r="588" spans="1:8" ht="19.5" customHeight="1">
      <c r="A588" s="322" t="s">
        <v>489</v>
      </c>
      <c r="B588" s="323">
        <v>0</v>
      </c>
      <c r="C588" s="323">
        <v>0</v>
      </c>
      <c r="D588" s="323"/>
      <c r="E588" s="18"/>
      <c r="F588" s="175"/>
      <c r="G588" s="18"/>
      <c r="H588" s="399"/>
    </row>
    <row r="589" spans="1:8" ht="19.5" customHeight="1">
      <c r="A589" s="394" t="s">
        <v>490</v>
      </c>
      <c r="B589" s="335">
        <f>SUM(B590:B591)</f>
        <v>150</v>
      </c>
      <c r="C589" s="335">
        <f>SUM(C590:C591)</f>
        <v>150</v>
      </c>
      <c r="D589" s="335">
        <f>SUM(D590:D591)</f>
        <v>3425</v>
      </c>
      <c r="E589" s="18">
        <f>D589/C589*100</f>
        <v>2283.333333333333</v>
      </c>
      <c r="F589" s="335">
        <f>SUM(F590:F591)</f>
        <v>0</v>
      </c>
      <c r="G589" s="18"/>
      <c r="H589" s="399"/>
    </row>
    <row r="590" spans="1:8" ht="19.5" customHeight="1">
      <c r="A590" s="322" t="s">
        <v>491</v>
      </c>
      <c r="B590" s="323">
        <v>0</v>
      </c>
      <c r="C590" s="323">
        <v>0</v>
      </c>
      <c r="D590" s="323"/>
      <c r="E590" s="18"/>
      <c r="F590" s="323"/>
      <c r="G590" s="18"/>
      <c r="H590" s="399"/>
    </row>
    <row r="591" spans="1:8" ht="19.5" customHeight="1">
      <c r="A591" s="322" t="s">
        <v>492</v>
      </c>
      <c r="B591" s="323">
        <v>150</v>
      </c>
      <c r="C591" s="323">
        <v>150</v>
      </c>
      <c r="D591" s="323">
        <v>3425</v>
      </c>
      <c r="E591" s="18">
        <f>D591/C591*100</f>
        <v>2283.333333333333</v>
      </c>
      <c r="F591" s="175"/>
      <c r="G591" s="18"/>
      <c r="H591" s="399"/>
    </row>
    <row r="592" spans="1:8" ht="19.5" customHeight="1">
      <c r="A592" s="394" t="s">
        <v>493</v>
      </c>
      <c r="B592" s="335">
        <f>SUM(B593:B595)</f>
        <v>252</v>
      </c>
      <c r="C592" s="335">
        <f>SUM(C593:C595)</f>
        <v>312</v>
      </c>
      <c r="D592" s="335">
        <f>SUM(D593:D595)</f>
        <v>252</v>
      </c>
      <c r="E592" s="18">
        <f>D592/C592*100</f>
        <v>80.76923076923077</v>
      </c>
      <c r="F592" s="335">
        <f>SUM(F593:F595)</f>
        <v>4230</v>
      </c>
      <c r="G592" s="18">
        <f>(D592-F592)/F592*100</f>
        <v>-94.04255319148936</v>
      </c>
      <c r="H592" s="399"/>
    </row>
    <row r="593" spans="1:8" ht="19.5" customHeight="1">
      <c r="A593" s="322" t="s">
        <v>494</v>
      </c>
      <c r="B593" s="323"/>
      <c r="C593" s="323"/>
      <c r="D593" s="323"/>
      <c r="E593" s="18"/>
      <c r="F593" s="323"/>
      <c r="G593" s="18"/>
      <c r="H593" s="399"/>
    </row>
    <row r="594" spans="1:8" ht="19.5" customHeight="1">
      <c r="A594" s="322" t="s">
        <v>495</v>
      </c>
      <c r="B594" s="323">
        <v>252</v>
      </c>
      <c r="C594" s="323">
        <v>312</v>
      </c>
      <c r="D594" s="323">
        <v>252</v>
      </c>
      <c r="E594" s="18">
        <f>D594/C594*100</f>
        <v>80.76923076923077</v>
      </c>
      <c r="F594" s="323">
        <v>4230</v>
      </c>
      <c r="G594" s="18">
        <f>(D594-F594)/F594*100</f>
        <v>-94.04255319148936</v>
      </c>
      <c r="H594" s="399"/>
    </row>
    <row r="595" spans="1:8" ht="19.5" customHeight="1">
      <c r="A595" s="322" t="s">
        <v>496</v>
      </c>
      <c r="B595" s="323"/>
      <c r="C595" s="323"/>
      <c r="D595" s="323"/>
      <c r="E595" s="18"/>
      <c r="F595" s="175"/>
      <c r="G595" s="18"/>
      <c r="H595" s="399"/>
    </row>
    <row r="596" spans="1:8" ht="19.5" customHeight="1">
      <c r="A596" s="394" t="s">
        <v>497</v>
      </c>
      <c r="B596" s="335">
        <f>SUM(B597:B600)</f>
        <v>0</v>
      </c>
      <c r="C596" s="335">
        <f>SUM(C597:C600)</f>
        <v>0</v>
      </c>
      <c r="D596" s="335">
        <f>SUM(D597:D600)</f>
        <v>0</v>
      </c>
      <c r="E596" s="18"/>
      <c r="F596" s="335"/>
      <c r="G596" s="18"/>
      <c r="H596" s="399"/>
    </row>
    <row r="597" spans="1:8" ht="19.5" customHeight="1">
      <c r="A597" s="322" t="s">
        <v>498</v>
      </c>
      <c r="B597" s="323">
        <v>0</v>
      </c>
      <c r="C597" s="323">
        <v>0</v>
      </c>
      <c r="D597" s="323"/>
      <c r="E597" s="18"/>
      <c r="F597" s="323"/>
      <c r="G597" s="18"/>
      <c r="H597" s="399"/>
    </row>
    <row r="598" spans="1:8" ht="19.5" customHeight="1">
      <c r="A598" s="322" t="s">
        <v>499</v>
      </c>
      <c r="B598" s="323">
        <v>0</v>
      </c>
      <c r="C598" s="323">
        <v>0</v>
      </c>
      <c r="D598" s="323"/>
      <c r="E598" s="18"/>
      <c r="F598" s="175"/>
      <c r="G598" s="18"/>
      <c r="H598" s="399"/>
    </row>
    <row r="599" spans="1:8" ht="19.5" customHeight="1">
      <c r="A599" s="322" t="s">
        <v>500</v>
      </c>
      <c r="B599" s="323">
        <v>0</v>
      </c>
      <c r="C599" s="323">
        <v>0</v>
      </c>
      <c r="D599" s="323"/>
      <c r="E599" s="18"/>
      <c r="F599" s="175"/>
      <c r="G599" s="18"/>
      <c r="H599" s="399"/>
    </row>
    <row r="600" spans="1:8" ht="19.5" customHeight="1">
      <c r="A600" s="322" t="s">
        <v>501</v>
      </c>
      <c r="B600" s="323">
        <v>0</v>
      </c>
      <c r="C600" s="323">
        <v>0</v>
      </c>
      <c r="D600" s="323"/>
      <c r="E600" s="18"/>
      <c r="F600" s="175"/>
      <c r="G600" s="18"/>
      <c r="H600" s="399"/>
    </row>
    <row r="601" spans="1:8" ht="19.5" customHeight="1">
      <c r="A601" s="394" t="s">
        <v>502</v>
      </c>
      <c r="B601" s="335">
        <f>SUM(B602:B608)</f>
        <v>375</v>
      </c>
      <c r="C601" s="335">
        <f>SUM(C602:C608)</f>
        <v>377</v>
      </c>
      <c r="D601" s="335">
        <f>SUM(D602:D608)</f>
        <v>277</v>
      </c>
      <c r="E601" s="18">
        <f>D601/C601*100</f>
        <v>73.47480106100795</v>
      </c>
      <c r="F601" s="335">
        <f>SUM(F602:F608)</f>
        <v>187</v>
      </c>
      <c r="G601" s="18">
        <f>(D601-F601)/F601*100</f>
        <v>48.1283422459893</v>
      </c>
      <c r="H601" s="399"/>
    </row>
    <row r="602" spans="1:8" ht="19.5" customHeight="1">
      <c r="A602" s="322" t="s">
        <v>69</v>
      </c>
      <c r="B602" s="323">
        <v>73</v>
      </c>
      <c r="C602" s="323">
        <v>75</v>
      </c>
      <c r="D602" s="323">
        <v>73</v>
      </c>
      <c r="E602" s="18">
        <f>D602/C602*100</f>
        <v>97.33333333333334</v>
      </c>
      <c r="F602" s="323">
        <v>67</v>
      </c>
      <c r="G602" s="18">
        <f>(D602-F602)/F602*100</f>
        <v>8.955223880597014</v>
      </c>
      <c r="H602" s="399"/>
    </row>
    <row r="603" spans="1:8" ht="19.5" customHeight="1">
      <c r="A603" s="322" t="s">
        <v>70</v>
      </c>
      <c r="B603" s="323"/>
      <c r="C603" s="323"/>
      <c r="D603" s="323"/>
      <c r="E603" s="18"/>
      <c r="F603" s="175"/>
      <c r="G603" s="18"/>
      <c r="H603" s="399"/>
    </row>
    <row r="604" spans="1:8" ht="19.5" customHeight="1">
      <c r="A604" s="322" t="s">
        <v>71</v>
      </c>
      <c r="B604" s="323"/>
      <c r="C604" s="323"/>
      <c r="D604" s="323"/>
      <c r="E604" s="18"/>
      <c r="F604" s="175"/>
      <c r="G604" s="18"/>
      <c r="H604" s="399"/>
    </row>
    <row r="605" spans="1:8" ht="19.5" customHeight="1">
      <c r="A605" s="322" t="s">
        <v>503</v>
      </c>
      <c r="B605" s="323">
        <v>218</v>
      </c>
      <c r="C605" s="323">
        <v>218</v>
      </c>
      <c r="D605" s="323">
        <v>115</v>
      </c>
      <c r="E605" s="18">
        <f>D605/C605*100</f>
        <v>52.752293577981646</v>
      </c>
      <c r="F605" s="175"/>
      <c r="G605" s="18"/>
      <c r="H605" s="399"/>
    </row>
    <row r="606" spans="1:8" ht="19.5" customHeight="1">
      <c r="A606" s="322" t="s">
        <v>504</v>
      </c>
      <c r="B606" s="323"/>
      <c r="C606" s="323"/>
      <c r="D606" s="323"/>
      <c r="E606" s="18"/>
      <c r="F606" s="175"/>
      <c r="G606" s="18"/>
      <c r="H606" s="399"/>
    </row>
    <row r="607" spans="1:8" ht="19.5" customHeight="1">
      <c r="A607" s="322" t="s">
        <v>78</v>
      </c>
      <c r="B607" s="323">
        <v>84</v>
      </c>
      <c r="C607" s="323">
        <v>84</v>
      </c>
      <c r="D607" s="323">
        <v>89</v>
      </c>
      <c r="E607" s="18">
        <f>D607/C607*100</f>
        <v>105.95238095238095</v>
      </c>
      <c r="F607" s="323">
        <v>82</v>
      </c>
      <c r="G607" s="18">
        <f>(D607-F607)/F607*100</f>
        <v>8.536585365853659</v>
      </c>
      <c r="H607" s="399"/>
    </row>
    <row r="608" spans="1:8" ht="19.5" customHeight="1">
      <c r="A608" s="322" t="s">
        <v>505</v>
      </c>
      <c r="B608" s="323"/>
      <c r="C608" s="323"/>
      <c r="D608" s="323"/>
      <c r="E608" s="18"/>
      <c r="F608" s="323">
        <v>38</v>
      </c>
      <c r="G608" s="18">
        <f>(D608-F608)/F608*100</f>
        <v>-100</v>
      </c>
      <c r="H608" s="399"/>
    </row>
    <row r="609" spans="1:8" ht="19.5" customHeight="1">
      <c r="A609" s="402" t="s">
        <v>506</v>
      </c>
      <c r="B609" s="335">
        <f>SUM(B610:B611)</f>
        <v>0</v>
      </c>
      <c r="C609" s="335">
        <f>SUM(C610:C611)</f>
        <v>0</v>
      </c>
      <c r="D609" s="335">
        <f>SUM(D610:D611)</f>
        <v>60</v>
      </c>
      <c r="E609" s="18"/>
      <c r="F609" s="323"/>
      <c r="G609" s="18"/>
      <c r="H609" s="399"/>
    </row>
    <row r="610" spans="1:8" ht="19.5" customHeight="1">
      <c r="A610" s="403" t="s">
        <v>507</v>
      </c>
      <c r="B610" s="323"/>
      <c r="C610" s="323"/>
      <c r="D610" s="323">
        <v>60</v>
      </c>
      <c r="E610" s="18"/>
      <c r="F610" s="323"/>
      <c r="G610" s="18"/>
      <c r="H610" s="399"/>
    </row>
    <row r="611" spans="1:8" ht="19.5" customHeight="1">
      <c r="A611" s="403" t="s">
        <v>508</v>
      </c>
      <c r="B611" s="323"/>
      <c r="C611" s="323"/>
      <c r="D611" s="323"/>
      <c r="E611" s="18"/>
      <c r="F611" s="323"/>
      <c r="G611" s="18"/>
      <c r="H611" s="399"/>
    </row>
    <row r="612" spans="1:8" ht="19.5" customHeight="1">
      <c r="A612" s="394" t="s">
        <v>509</v>
      </c>
      <c r="B612" s="335">
        <f>SUM(B613)</f>
        <v>410</v>
      </c>
      <c r="C612" s="335">
        <f>SUM(C613)</f>
        <v>1035</v>
      </c>
      <c r="D612" s="335">
        <f>SUM(D613)</f>
        <v>825</v>
      </c>
      <c r="E612" s="18">
        <f>D612/C612*100</f>
        <v>79.71014492753623</v>
      </c>
      <c r="F612" s="335">
        <f>SUM(F613)</f>
        <v>432</v>
      </c>
      <c r="G612" s="18">
        <f aca="true" t="shared" si="29" ref="G612:G622">(D612-F612)/F612*100</f>
        <v>90.97222222222221</v>
      </c>
      <c r="H612" s="399"/>
    </row>
    <row r="613" spans="1:8" ht="19.5" customHeight="1">
      <c r="A613" s="322" t="s">
        <v>510</v>
      </c>
      <c r="B613" s="323">
        <v>410</v>
      </c>
      <c r="C613" s="323">
        <v>1035</v>
      </c>
      <c r="D613" s="323">
        <v>825</v>
      </c>
      <c r="E613" s="18">
        <f>D613/C613*100</f>
        <v>79.71014492753623</v>
      </c>
      <c r="F613" s="323">
        <v>432</v>
      </c>
      <c r="G613" s="18">
        <f t="shared" si="29"/>
        <v>90.97222222222221</v>
      </c>
      <c r="H613" s="399"/>
    </row>
    <row r="614" spans="1:8" ht="19.5" customHeight="1">
      <c r="A614" s="394" t="s">
        <v>511</v>
      </c>
      <c r="B614" s="335">
        <f>B615+B620+B633+B637+B649+B652+B656+B661+B665+B669+B672+B680+B682</f>
        <v>13796</v>
      </c>
      <c r="C614" s="335">
        <f>C615+C620+C633+C637+C649+C652+C656+C661+C665+C669+C672+C680+C682</f>
        <v>17430</v>
      </c>
      <c r="D614" s="335">
        <f>D615+D620+D633+D637+D649+D652+D656+D661+D665+D669+D672+D680+D682</f>
        <v>17196</v>
      </c>
      <c r="E614" s="18">
        <f>D614/C614*100</f>
        <v>98.65748709122202</v>
      </c>
      <c r="F614" s="335">
        <f>F615+F620+F633+F637+F649+F652+F656+F661+F665+F669+F672+F680+F682</f>
        <v>14378</v>
      </c>
      <c r="G614" s="18">
        <f t="shared" si="29"/>
        <v>19.599387953818333</v>
      </c>
      <c r="H614" s="399"/>
    </row>
    <row r="615" spans="1:8" ht="19.5" customHeight="1">
      <c r="A615" s="394" t="s">
        <v>512</v>
      </c>
      <c r="B615" s="335">
        <f>SUM(B616:B619)</f>
        <v>1636</v>
      </c>
      <c r="C615" s="335">
        <f>SUM(C616:C619)</f>
        <v>1640</v>
      </c>
      <c r="D615" s="335">
        <f>SUM(D616:D619)</f>
        <v>1671</v>
      </c>
      <c r="E615" s="18">
        <f>D615/C615*100</f>
        <v>101.89024390243901</v>
      </c>
      <c r="F615" s="335">
        <f>SUM(F616:F619)</f>
        <v>927</v>
      </c>
      <c r="G615" s="18">
        <f t="shared" si="29"/>
        <v>80.2588996763754</v>
      </c>
      <c r="H615" s="399"/>
    </row>
    <row r="616" spans="1:8" ht="19.5" customHeight="1">
      <c r="A616" s="322" t="s">
        <v>69</v>
      </c>
      <c r="B616" s="323">
        <v>645</v>
      </c>
      <c r="C616" s="323">
        <v>649</v>
      </c>
      <c r="D616" s="323">
        <v>691</v>
      </c>
      <c r="E616" s="18">
        <f>D616/C616*100</f>
        <v>106.47149460708782</v>
      </c>
      <c r="F616" s="323">
        <v>455</v>
      </c>
      <c r="G616" s="18">
        <f t="shared" si="29"/>
        <v>51.868131868131876</v>
      </c>
      <c r="H616" s="399"/>
    </row>
    <row r="617" spans="1:8" ht="19.5" customHeight="1">
      <c r="A617" s="322" t="s">
        <v>70</v>
      </c>
      <c r="B617" s="323"/>
      <c r="C617" s="323"/>
      <c r="D617" s="323"/>
      <c r="E617" s="18"/>
      <c r="F617" s="323">
        <v>7</v>
      </c>
      <c r="G617" s="18">
        <f t="shared" si="29"/>
        <v>-100</v>
      </c>
      <c r="H617" s="399"/>
    </row>
    <row r="618" spans="1:8" ht="19.5" customHeight="1">
      <c r="A618" s="322" t="s">
        <v>71</v>
      </c>
      <c r="B618" s="323">
        <v>76</v>
      </c>
      <c r="C618" s="323">
        <v>76</v>
      </c>
      <c r="D618" s="323">
        <v>179</v>
      </c>
      <c r="E618" s="18">
        <f>D618/C618*100</f>
        <v>235.52631578947367</v>
      </c>
      <c r="F618" s="323">
        <v>341</v>
      </c>
      <c r="G618" s="18">
        <f t="shared" si="29"/>
        <v>-47.50733137829912</v>
      </c>
      <c r="H618" s="399"/>
    </row>
    <row r="619" spans="1:8" ht="19.5" customHeight="1">
      <c r="A619" s="322" t="s">
        <v>513</v>
      </c>
      <c r="B619" s="323">
        <v>915</v>
      </c>
      <c r="C619" s="323">
        <v>915</v>
      </c>
      <c r="D619" s="323">
        <v>801</v>
      </c>
      <c r="E619" s="18">
        <f>D619/C619*100</f>
        <v>87.54098360655738</v>
      </c>
      <c r="F619" s="323">
        <v>124</v>
      </c>
      <c r="G619" s="18">
        <f t="shared" si="29"/>
        <v>545.9677419354839</v>
      </c>
      <c r="H619" s="399"/>
    </row>
    <row r="620" spans="1:8" ht="19.5" customHeight="1">
      <c r="A620" s="394" t="s">
        <v>514</v>
      </c>
      <c r="B620" s="335">
        <f>SUM(B621:B632)</f>
        <v>526</v>
      </c>
      <c r="C620" s="335">
        <f>SUM(C621:C632)</f>
        <v>538</v>
      </c>
      <c r="D620" s="335">
        <f>SUM(D621:D632)</f>
        <v>618</v>
      </c>
      <c r="E620" s="18">
        <f>D620/C620*100</f>
        <v>114.86988847583643</v>
      </c>
      <c r="F620" s="335">
        <f>SUM(F621:F632)</f>
        <v>842</v>
      </c>
      <c r="G620" s="18">
        <f t="shared" si="29"/>
        <v>-26.60332541567696</v>
      </c>
      <c r="H620" s="399"/>
    </row>
    <row r="621" spans="1:8" ht="19.5" customHeight="1">
      <c r="A621" s="322" t="s">
        <v>515</v>
      </c>
      <c r="B621" s="323">
        <v>500</v>
      </c>
      <c r="C621" s="323">
        <v>500</v>
      </c>
      <c r="D621" s="323">
        <v>500</v>
      </c>
      <c r="E621" s="18">
        <f>D621/C621*100</f>
        <v>100</v>
      </c>
      <c r="F621" s="323">
        <v>280</v>
      </c>
      <c r="G621" s="18">
        <f t="shared" si="29"/>
        <v>78.57142857142857</v>
      </c>
      <c r="H621" s="399"/>
    </row>
    <row r="622" spans="1:8" ht="19.5" customHeight="1">
      <c r="A622" s="322" t="s">
        <v>516</v>
      </c>
      <c r="B622" s="323"/>
      <c r="C622" s="323"/>
      <c r="D622" s="323"/>
      <c r="E622" s="18"/>
      <c r="F622" s="323">
        <v>140</v>
      </c>
      <c r="G622" s="18">
        <f t="shared" si="29"/>
        <v>-100</v>
      </c>
      <c r="H622" s="399"/>
    </row>
    <row r="623" spans="1:8" ht="19.5" customHeight="1">
      <c r="A623" s="322" t="s">
        <v>517</v>
      </c>
      <c r="B623" s="323"/>
      <c r="C623" s="323"/>
      <c r="D623" s="323"/>
      <c r="E623" s="18"/>
      <c r="F623" s="175"/>
      <c r="G623" s="18"/>
      <c r="H623" s="399"/>
    </row>
    <row r="624" spans="1:8" ht="19.5" customHeight="1">
      <c r="A624" s="322" t="s">
        <v>518</v>
      </c>
      <c r="B624" s="323"/>
      <c r="C624" s="323"/>
      <c r="D624" s="323"/>
      <c r="E624" s="18"/>
      <c r="F624" s="175"/>
      <c r="G624" s="18"/>
      <c r="H624" s="399"/>
    </row>
    <row r="625" spans="1:8" ht="19.5" customHeight="1">
      <c r="A625" s="322" t="s">
        <v>519</v>
      </c>
      <c r="B625" s="323"/>
      <c r="C625" s="323"/>
      <c r="D625" s="323"/>
      <c r="E625" s="18"/>
      <c r="F625" s="175"/>
      <c r="G625" s="18"/>
      <c r="H625" s="399"/>
    </row>
    <row r="626" spans="1:8" ht="19.5" customHeight="1">
      <c r="A626" s="322" t="s">
        <v>520</v>
      </c>
      <c r="B626" s="323"/>
      <c r="C626" s="323"/>
      <c r="D626" s="323"/>
      <c r="E626" s="18"/>
      <c r="F626" s="175"/>
      <c r="G626" s="18"/>
      <c r="H626" s="399"/>
    </row>
    <row r="627" spans="1:8" ht="19.5" customHeight="1">
      <c r="A627" s="322" t="s">
        <v>521</v>
      </c>
      <c r="B627" s="323"/>
      <c r="C627" s="323"/>
      <c r="D627" s="323"/>
      <c r="E627" s="18"/>
      <c r="F627" s="175"/>
      <c r="G627" s="18"/>
      <c r="H627" s="399"/>
    </row>
    <row r="628" spans="1:8" ht="19.5" customHeight="1">
      <c r="A628" s="322" t="s">
        <v>522</v>
      </c>
      <c r="B628" s="323"/>
      <c r="C628" s="323"/>
      <c r="D628" s="323"/>
      <c r="E628" s="18"/>
      <c r="F628" s="175"/>
      <c r="G628" s="18"/>
      <c r="H628" s="399"/>
    </row>
    <row r="629" spans="1:8" ht="19.5" customHeight="1">
      <c r="A629" s="322" t="s">
        <v>523</v>
      </c>
      <c r="B629" s="323"/>
      <c r="C629" s="323"/>
      <c r="D629" s="323"/>
      <c r="E629" s="18"/>
      <c r="F629" s="175"/>
      <c r="G629" s="18"/>
      <c r="H629" s="399"/>
    </row>
    <row r="630" spans="1:8" ht="19.5" customHeight="1">
      <c r="A630" s="322" t="s">
        <v>524</v>
      </c>
      <c r="B630" s="323"/>
      <c r="C630" s="323"/>
      <c r="D630" s="323"/>
      <c r="E630" s="18"/>
      <c r="F630" s="175"/>
      <c r="G630" s="18"/>
      <c r="H630" s="399"/>
    </row>
    <row r="631" spans="1:8" ht="19.5" customHeight="1">
      <c r="A631" s="322" t="s">
        <v>525</v>
      </c>
      <c r="B631" s="323"/>
      <c r="C631" s="323"/>
      <c r="D631" s="323"/>
      <c r="E631" s="18"/>
      <c r="F631" s="175"/>
      <c r="G631" s="18"/>
      <c r="H631" s="399"/>
    </row>
    <row r="632" spans="1:8" ht="19.5" customHeight="1">
      <c r="A632" s="322" t="s">
        <v>526</v>
      </c>
      <c r="B632" s="323">
        <v>26</v>
      </c>
      <c r="C632" s="323">
        <v>38</v>
      </c>
      <c r="D632" s="323">
        <v>118</v>
      </c>
      <c r="E632" s="18">
        <f aca="true" t="shared" si="30" ref="E632:E638">D632/C632*100</f>
        <v>310.5263157894737</v>
      </c>
      <c r="F632" s="323">
        <v>422</v>
      </c>
      <c r="G632" s="18">
        <f aca="true" t="shared" si="31" ref="G632:G638">(D632-F632)/F632*100</f>
        <v>-72.03791469194313</v>
      </c>
      <c r="H632" s="399"/>
    </row>
    <row r="633" spans="1:8" ht="19.5" customHeight="1">
      <c r="A633" s="394" t="s">
        <v>527</v>
      </c>
      <c r="B633" s="335">
        <f>SUM(B634:B636)</f>
        <v>3570</v>
      </c>
      <c r="C633" s="335">
        <f>SUM(C634:C636)</f>
        <v>3973</v>
      </c>
      <c r="D633" s="335">
        <f>SUM(D634:D636)</f>
        <v>6190</v>
      </c>
      <c r="E633" s="18">
        <f t="shared" si="30"/>
        <v>155.80166121318905</v>
      </c>
      <c r="F633" s="335">
        <f>SUM(F634:F636)</f>
        <v>3253</v>
      </c>
      <c r="G633" s="18">
        <f t="shared" si="31"/>
        <v>90.28588994774054</v>
      </c>
      <c r="H633" s="399"/>
    </row>
    <row r="634" spans="1:8" ht="19.5" customHeight="1">
      <c r="A634" s="322" t="s">
        <v>528</v>
      </c>
      <c r="B634" s="323">
        <v>419</v>
      </c>
      <c r="C634" s="323">
        <v>422</v>
      </c>
      <c r="D634" s="323">
        <v>429</v>
      </c>
      <c r="E634" s="18">
        <f t="shared" si="30"/>
        <v>101.65876777251184</v>
      </c>
      <c r="F634" s="323">
        <v>248</v>
      </c>
      <c r="G634" s="18">
        <f t="shared" si="31"/>
        <v>72.98387096774194</v>
      </c>
      <c r="H634" s="399"/>
    </row>
    <row r="635" spans="1:8" ht="19.5" customHeight="1">
      <c r="A635" s="322" t="s">
        <v>529</v>
      </c>
      <c r="B635" s="323">
        <v>3068</v>
      </c>
      <c r="C635" s="323">
        <v>3086</v>
      </c>
      <c r="D635" s="323">
        <v>3098</v>
      </c>
      <c r="E635" s="18">
        <f t="shared" si="30"/>
        <v>100.38885288399221</v>
      </c>
      <c r="F635" s="323">
        <v>2617</v>
      </c>
      <c r="G635" s="18">
        <f t="shared" si="31"/>
        <v>18.37982422621322</v>
      </c>
      <c r="H635" s="399"/>
    </row>
    <row r="636" spans="1:8" ht="19.5" customHeight="1">
      <c r="A636" s="322" t="s">
        <v>530</v>
      </c>
      <c r="B636" s="323">
        <v>83</v>
      </c>
      <c r="C636" s="323">
        <v>465</v>
      </c>
      <c r="D636" s="323">
        <v>2663</v>
      </c>
      <c r="E636" s="18">
        <f t="shared" si="30"/>
        <v>572.6881720430107</v>
      </c>
      <c r="F636" s="323">
        <v>388</v>
      </c>
      <c r="G636" s="18">
        <f t="shared" si="31"/>
        <v>586.340206185567</v>
      </c>
      <c r="H636" s="399"/>
    </row>
    <row r="637" spans="1:8" ht="19.5" customHeight="1">
      <c r="A637" s="394" t="s">
        <v>531</v>
      </c>
      <c r="B637" s="335">
        <f>SUM(B638:B648)</f>
        <v>3947</v>
      </c>
      <c r="C637" s="335">
        <f>SUM(C638:C648)</f>
        <v>6410</v>
      </c>
      <c r="D637" s="335">
        <f>SUM(D638:D648)</f>
        <v>4762</v>
      </c>
      <c r="E637" s="18">
        <f t="shared" si="30"/>
        <v>74.29017160686428</v>
      </c>
      <c r="F637" s="335">
        <f>SUM(F638:F648)</f>
        <v>3906</v>
      </c>
      <c r="G637" s="18">
        <f t="shared" si="31"/>
        <v>21.915002560163853</v>
      </c>
      <c r="H637" s="399"/>
    </row>
    <row r="638" spans="1:8" ht="19.5" customHeight="1">
      <c r="A638" s="322" t="s">
        <v>532</v>
      </c>
      <c r="B638" s="323">
        <v>657</v>
      </c>
      <c r="C638" s="323">
        <v>706</v>
      </c>
      <c r="D638" s="323">
        <v>629</v>
      </c>
      <c r="E638" s="18">
        <f t="shared" si="30"/>
        <v>89.09348441926346</v>
      </c>
      <c r="F638" s="323">
        <v>484</v>
      </c>
      <c r="G638" s="18">
        <f t="shared" si="31"/>
        <v>29.958677685950413</v>
      </c>
      <c r="H638" s="399"/>
    </row>
    <row r="639" spans="1:8" ht="19.5" customHeight="1">
      <c r="A639" s="322" t="s">
        <v>533</v>
      </c>
      <c r="B639" s="323"/>
      <c r="C639" s="323"/>
      <c r="D639" s="323"/>
      <c r="E639" s="18"/>
      <c r="F639" s="160">
        <v>0</v>
      </c>
      <c r="G639" s="18"/>
      <c r="H639" s="399"/>
    </row>
    <row r="640" spans="1:8" ht="19.5" customHeight="1">
      <c r="A640" s="322" t="s">
        <v>534</v>
      </c>
      <c r="B640" s="323">
        <v>546</v>
      </c>
      <c r="C640" s="323">
        <v>551</v>
      </c>
      <c r="D640" s="323">
        <v>576</v>
      </c>
      <c r="E640" s="18">
        <f>D640/C640*100</f>
        <v>104.53720508166968</v>
      </c>
      <c r="F640" s="323">
        <v>487</v>
      </c>
      <c r="G640" s="18">
        <f>(D640-F640)/F640*100</f>
        <v>18.275154004106774</v>
      </c>
      <c r="H640" s="399"/>
    </row>
    <row r="641" spans="1:8" ht="19.5" customHeight="1">
      <c r="A641" s="322" t="s">
        <v>535</v>
      </c>
      <c r="B641" s="323"/>
      <c r="C641" s="323"/>
      <c r="D641" s="323"/>
      <c r="E641" s="18"/>
      <c r="F641" s="175"/>
      <c r="G641" s="18"/>
      <c r="H641" s="399"/>
    </row>
    <row r="642" spans="1:8" ht="19.5" customHeight="1">
      <c r="A642" s="322" t="s">
        <v>536</v>
      </c>
      <c r="B642" s="323"/>
      <c r="C642" s="323"/>
      <c r="D642" s="323"/>
      <c r="E642" s="18"/>
      <c r="F642" s="175"/>
      <c r="G642" s="18"/>
      <c r="H642" s="399"/>
    </row>
    <row r="643" spans="1:8" ht="19.5" customHeight="1">
      <c r="A643" s="322" t="s">
        <v>537</v>
      </c>
      <c r="B643" s="323"/>
      <c r="C643" s="323"/>
      <c r="D643" s="323"/>
      <c r="E643" s="18"/>
      <c r="F643" s="175"/>
      <c r="G643" s="18"/>
      <c r="H643" s="399"/>
    </row>
    <row r="644" spans="1:8" ht="19.5" customHeight="1">
      <c r="A644" s="322" t="s">
        <v>538</v>
      </c>
      <c r="B644" s="323"/>
      <c r="C644" s="323"/>
      <c r="D644" s="323"/>
      <c r="E644" s="18"/>
      <c r="F644" s="175"/>
      <c r="G644" s="18"/>
      <c r="H644" s="399"/>
    </row>
    <row r="645" spans="1:8" ht="19.5" customHeight="1">
      <c r="A645" s="322" t="s">
        <v>539</v>
      </c>
      <c r="B645" s="323">
        <v>242</v>
      </c>
      <c r="C645" s="323">
        <v>1600</v>
      </c>
      <c r="D645" s="323">
        <v>914</v>
      </c>
      <c r="E645" s="18">
        <f>D645/C645*100</f>
        <v>57.125</v>
      </c>
      <c r="F645" s="323">
        <v>887</v>
      </c>
      <c r="G645" s="18">
        <f>(D645-F645)/F645*100</f>
        <v>3.0439684329199546</v>
      </c>
      <c r="H645" s="399"/>
    </row>
    <row r="646" spans="1:8" ht="19.5" customHeight="1">
      <c r="A646" s="322" t="s">
        <v>540</v>
      </c>
      <c r="B646" s="323">
        <v>2352</v>
      </c>
      <c r="C646" s="323">
        <v>2562</v>
      </c>
      <c r="D646" s="323">
        <v>2324</v>
      </c>
      <c r="E646" s="18">
        <f>D646/C646*100</f>
        <v>90.7103825136612</v>
      </c>
      <c r="F646" s="323">
        <v>1438</v>
      </c>
      <c r="G646" s="18">
        <f>(D646-F646)/F646*100</f>
        <v>61.61335187760779</v>
      </c>
      <c r="H646" s="399"/>
    </row>
    <row r="647" spans="1:8" ht="19.5" customHeight="1">
      <c r="A647" s="322" t="s">
        <v>541</v>
      </c>
      <c r="B647" s="323">
        <v>150</v>
      </c>
      <c r="C647" s="323">
        <v>580</v>
      </c>
      <c r="D647" s="323">
        <v>306</v>
      </c>
      <c r="E647" s="18">
        <f>D647/C647*100</f>
        <v>52.758620689655174</v>
      </c>
      <c r="F647" s="323">
        <v>556</v>
      </c>
      <c r="G647" s="18">
        <f>(D647-F647)/F647*100</f>
        <v>-44.96402877697842</v>
      </c>
      <c r="H647" s="399"/>
    </row>
    <row r="648" spans="1:8" ht="19.5" customHeight="1">
      <c r="A648" s="322" t="s">
        <v>542</v>
      </c>
      <c r="B648" s="323"/>
      <c r="C648" s="323">
        <v>411</v>
      </c>
      <c r="D648" s="323">
        <v>13</v>
      </c>
      <c r="E648" s="18">
        <f>D648/C648*100</f>
        <v>3.1630170316301705</v>
      </c>
      <c r="F648" s="323">
        <v>54</v>
      </c>
      <c r="G648" s="18">
        <f>(D648-F648)/F648*100</f>
        <v>-75.92592592592592</v>
      </c>
      <c r="H648" s="399"/>
    </row>
    <row r="649" spans="1:8" ht="19.5" customHeight="1">
      <c r="A649" s="394" t="s">
        <v>543</v>
      </c>
      <c r="B649" s="335">
        <f>SUM(B650:B651)</f>
        <v>0</v>
      </c>
      <c r="C649" s="335">
        <f>SUM(C650:C651)</f>
        <v>0</v>
      </c>
      <c r="D649" s="335">
        <f>SUM(D650:D651)</f>
        <v>11</v>
      </c>
      <c r="E649" s="18"/>
      <c r="F649" s="335"/>
      <c r="G649" s="18"/>
      <c r="H649" s="399"/>
    </row>
    <row r="650" spans="1:8" ht="19.5" customHeight="1">
      <c r="A650" s="322" t="s">
        <v>544</v>
      </c>
      <c r="B650" s="323">
        <v>0</v>
      </c>
      <c r="C650" s="323"/>
      <c r="D650" s="323">
        <v>11</v>
      </c>
      <c r="E650" s="18"/>
      <c r="F650" s="323"/>
      <c r="G650" s="18"/>
      <c r="H650" s="399"/>
    </row>
    <row r="651" spans="1:8" ht="19.5" customHeight="1">
      <c r="A651" s="322" t="s">
        <v>545</v>
      </c>
      <c r="B651" s="323">
        <v>0</v>
      </c>
      <c r="C651" s="323">
        <v>0</v>
      </c>
      <c r="D651" s="323"/>
      <c r="E651" s="18"/>
      <c r="F651" s="175"/>
      <c r="G651" s="18"/>
      <c r="H651" s="399"/>
    </row>
    <row r="652" spans="1:8" ht="19.5" customHeight="1">
      <c r="A652" s="394" t="s">
        <v>546</v>
      </c>
      <c r="B652" s="335">
        <f>SUM(B653:B655)</f>
        <v>175</v>
      </c>
      <c r="C652" s="335">
        <f>SUM(C653:C655)</f>
        <v>748</v>
      </c>
      <c r="D652" s="335">
        <f>SUM(D653:D655)</f>
        <v>184</v>
      </c>
      <c r="E652" s="18">
        <f>D652/C652*100</f>
        <v>24.598930481283425</v>
      </c>
      <c r="F652" s="335">
        <f>SUM(F653:F655)</f>
        <v>808</v>
      </c>
      <c r="G652" s="18">
        <f>(D652-F652)/F652*100</f>
        <v>-77.22772277227723</v>
      </c>
      <c r="H652" s="399"/>
    </row>
    <row r="653" spans="1:8" ht="19.5" customHeight="1">
      <c r="A653" s="322" t="s">
        <v>547</v>
      </c>
      <c r="B653" s="323"/>
      <c r="C653" s="323"/>
      <c r="D653" s="323"/>
      <c r="E653" s="18"/>
      <c r="F653" s="323"/>
      <c r="G653" s="18"/>
      <c r="H653" s="399"/>
    </row>
    <row r="654" spans="1:8" ht="19.5" customHeight="1">
      <c r="A654" s="322" t="s">
        <v>548</v>
      </c>
      <c r="B654" s="323"/>
      <c r="C654" s="323"/>
      <c r="D654" s="323"/>
      <c r="E654" s="18"/>
      <c r="F654" s="175"/>
      <c r="G654" s="18"/>
      <c r="H654" s="399"/>
    </row>
    <row r="655" spans="1:8" ht="19.5" customHeight="1">
      <c r="A655" s="322" t="s">
        <v>549</v>
      </c>
      <c r="B655" s="323">
        <v>175</v>
      </c>
      <c r="C655" s="323">
        <v>748</v>
      </c>
      <c r="D655" s="323">
        <v>184</v>
      </c>
      <c r="E655" s="18">
        <f>D655/C655*100</f>
        <v>24.598930481283425</v>
      </c>
      <c r="F655" s="323">
        <v>808</v>
      </c>
      <c r="G655" s="18">
        <f>(D655-F655)/F655*100</f>
        <v>-77.22772277227723</v>
      </c>
      <c r="H655" s="399"/>
    </row>
    <row r="656" spans="1:8" ht="19.5" customHeight="1">
      <c r="A656" s="394" t="s">
        <v>550</v>
      </c>
      <c r="B656" s="335">
        <f>SUM(B657:B660)</f>
        <v>2802</v>
      </c>
      <c r="C656" s="335">
        <f>SUM(C657:C660)</f>
        <v>2802</v>
      </c>
      <c r="D656" s="335">
        <f>SUM(D657:D660)</f>
        <v>2777</v>
      </c>
      <c r="E656" s="18">
        <f>D656/C656*100</f>
        <v>99.10778015703069</v>
      </c>
      <c r="F656" s="335">
        <f>SUM(F657:F660)</f>
        <v>2850</v>
      </c>
      <c r="G656" s="18">
        <f>(D656-F656)/F656*100</f>
        <v>-2.56140350877193</v>
      </c>
      <c r="H656" s="399"/>
    </row>
    <row r="657" spans="1:8" ht="19.5" customHeight="1">
      <c r="A657" s="322" t="s">
        <v>551</v>
      </c>
      <c r="B657" s="323">
        <v>881</v>
      </c>
      <c r="C657" s="323">
        <v>881</v>
      </c>
      <c r="D657" s="323">
        <v>879</v>
      </c>
      <c r="E657" s="18">
        <f>D657/C657*100</f>
        <v>99.77298524404085</v>
      </c>
      <c r="F657" s="323">
        <v>1058</v>
      </c>
      <c r="G657" s="18">
        <f>(D657-F657)/F657*100</f>
        <v>-16.918714555765597</v>
      </c>
      <c r="H657" s="399"/>
    </row>
    <row r="658" spans="1:8" ht="19.5" customHeight="1">
      <c r="A658" s="322" t="s">
        <v>552</v>
      </c>
      <c r="B658" s="323">
        <v>1921</v>
      </c>
      <c r="C658" s="323">
        <v>1921</v>
      </c>
      <c r="D658" s="323">
        <v>1898</v>
      </c>
      <c r="E658" s="18">
        <f>D658/C658*100</f>
        <v>98.80270692347736</v>
      </c>
      <c r="F658" s="323">
        <v>1792</v>
      </c>
      <c r="G658" s="18">
        <f>(D658-F658)/F658*100</f>
        <v>5.915178571428571</v>
      </c>
      <c r="H658" s="399"/>
    </row>
    <row r="659" spans="1:8" ht="19.5" customHeight="1">
      <c r="A659" s="322" t="s">
        <v>553</v>
      </c>
      <c r="B659" s="323"/>
      <c r="C659" s="323"/>
      <c r="D659" s="323"/>
      <c r="E659" s="18"/>
      <c r="F659" s="175"/>
      <c r="G659" s="18"/>
      <c r="H659" s="399"/>
    </row>
    <row r="660" spans="1:8" ht="19.5" customHeight="1">
      <c r="A660" s="322" t="s">
        <v>554</v>
      </c>
      <c r="B660" s="323"/>
      <c r="C660" s="323"/>
      <c r="D660" s="323"/>
      <c r="E660" s="18"/>
      <c r="F660" s="175"/>
      <c r="G660" s="18"/>
      <c r="H660" s="399"/>
    </row>
    <row r="661" spans="1:8" ht="19.5" customHeight="1">
      <c r="A661" s="394" t="s">
        <v>555</v>
      </c>
      <c r="B661" s="335">
        <f>SUM(B662:B664)</f>
        <v>693</v>
      </c>
      <c r="C661" s="335">
        <f>SUM(C662:C664)</f>
        <v>693</v>
      </c>
      <c r="D661" s="335">
        <f>SUM(D662:D664)</f>
        <v>0</v>
      </c>
      <c r="E661" s="18">
        <f>D661/C661*100</f>
        <v>0</v>
      </c>
      <c r="F661" s="335">
        <f>SUM(F662:F664)</f>
        <v>645</v>
      </c>
      <c r="G661" s="18">
        <f>(D661-F661)/F661*100</f>
        <v>-100</v>
      </c>
      <c r="H661" s="399"/>
    </row>
    <row r="662" spans="1:8" ht="19.5" customHeight="1">
      <c r="A662" s="322" t="s">
        <v>556</v>
      </c>
      <c r="B662" s="323"/>
      <c r="C662" s="323"/>
      <c r="D662" s="323"/>
      <c r="E662" s="18"/>
      <c r="F662" s="323"/>
      <c r="G662" s="18"/>
      <c r="H662" s="399"/>
    </row>
    <row r="663" spans="1:8" ht="19.5" customHeight="1">
      <c r="A663" s="322" t="s">
        <v>557</v>
      </c>
      <c r="B663" s="323">
        <v>693</v>
      </c>
      <c r="C663" s="323">
        <v>693</v>
      </c>
      <c r="D663" s="323"/>
      <c r="E663" s="18">
        <f>D663/C663*100</f>
        <v>0</v>
      </c>
      <c r="F663" s="323">
        <v>645</v>
      </c>
      <c r="G663" s="18">
        <f>(D663-F663)/F663*100</f>
        <v>-100</v>
      </c>
      <c r="H663" s="399"/>
    </row>
    <row r="664" spans="1:8" ht="19.5" customHeight="1">
      <c r="A664" s="322" t="s">
        <v>558</v>
      </c>
      <c r="B664" s="323"/>
      <c r="C664" s="323"/>
      <c r="D664" s="323"/>
      <c r="E664" s="18"/>
      <c r="F664" s="175"/>
      <c r="G664" s="18"/>
      <c r="H664" s="399"/>
    </row>
    <row r="665" spans="1:8" ht="19.5" customHeight="1">
      <c r="A665" s="394" t="s">
        <v>559</v>
      </c>
      <c r="B665" s="335">
        <f>SUM(B666:B668)</f>
        <v>170</v>
      </c>
      <c r="C665" s="335">
        <f>SUM(C666:C668)</f>
        <v>170</v>
      </c>
      <c r="D665" s="335">
        <f>SUM(D666:D668)</f>
        <v>145</v>
      </c>
      <c r="E665" s="18">
        <f>D665/C665*100</f>
        <v>85.29411764705883</v>
      </c>
      <c r="F665" s="335">
        <f>SUM(F666:F668)</f>
        <v>575</v>
      </c>
      <c r="G665" s="18">
        <f>(D665-F665)/F665*100</f>
        <v>-74.78260869565217</v>
      </c>
      <c r="H665" s="399"/>
    </row>
    <row r="666" spans="1:8" ht="19.5" customHeight="1">
      <c r="A666" s="322" t="s">
        <v>560</v>
      </c>
      <c r="B666" s="323">
        <v>100</v>
      </c>
      <c r="C666" s="323">
        <v>100</v>
      </c>
      <c r="D666" s="323">
        <v>94</v>
      </c>
      <c r="E666" s="18">
        <f>D666/C666*100</f>
        <v>94</v>
      </c>
      <c r="F666" s="323">
        <v>575</v>
      </c>
      <c r="G666" s="18">
        <f>(D666-F666)/F666*100</f>
        <v>-83.65217391304348</v>
      </c>
      <c r="H666" s="399"/>
    </row>
    <row r="667" spans="1:8" ht="19.5" customHeight="1">
      <c r="A667" s="322" t="s">
        <v>561</v>
      </c>
      <c r="B667" s="323">
        <v>0</v>
      </c>
      <c r="C667" s="323">
        <v>0</v>
      </c>
      <c r="D667" s="323">
        <v>0</v>
      </c>
      <c r="E667" s="18"/>
      <c r="F667" s="175"/>
      <c r="G667" s="18"/>
      <c r="H667" s="399"/>
    </row>
    <row r="668" spans="1:8" ht="19.5" customHeight="1">
      <c r="A668" s="322" t="s">
        <v>562</v>
      </c>
      <c r="B668" s="323">
        <v>70</v>
      </c>
      <c r="C668" s="323">
        <v>70</v>
      </c>
      <c r="D668" s="323">
        <v>51</v>
      </c>
      <c r="E668" s="18">
        <f>D668/C668*100</f>
        <v>72.85714285714285</v>
      </c>
      <c r="F668" s="175"/>
      <c r="G668" s="18"/>
      <c r="H668" s="399"/>
    </row>
    <row r="669" spans="1:8" ht="19.5" customHeight="1">
      <c r="A669" s="394" t="s">
        <v>563</v>
      </c>
      <c r="B669" s="335">
        <f>SUM(B670:B671)</f>
        <v>0</v>
      </c>
      <c r="C669" s="335">
        <f>SUM(C670:C671)</f>
        <v>33</v>
      </c>
      <c r="D669" s="335">
        <f>SUM(D670:D671)</f>
        <v>29</v>
      </c>
      <c r="E669" s="18">
        <f>D669/C669*100</f>
        <v>87.87878787878788</v>
      </c>
      <c r="F669" s="335">
        <f>SUM(F670:F671)</f>
        <v>26</v>
      </c>
      <c r="G669" s="18">
        <f>(D669-F669)/F669*100</f>
        <v>11.538461538461538</v>
      </c>
      <c r="H669" s="399"/>
    </row>
    <row r="670" spans="1:8" ht="19.5" customHeight="1">
      <c r="A670" s="322" t="s">
        <v>564</v>
      </c>
      <c r="B670" s="323">
        <v>0</v>
      </c>
      <c r="C670" s="323"/>
      <c r="D670" s="323">
        <v>29</v>
      </c>
      <c r="E670" s="18"/>
      <c r="F670" s="323">
        <v>26</v>
      </c>
      <c r="G670" s="18">
        <f>(D670-F670)/F670*100</f>
        <v>11.538461538461538</v>
      </c>
      <c r="H670" s="399"/>
    </row>
    <row r="671" spans="1:8" ht="19.5" customHeight="1">
      <c r="A671" s="322" t="s">
        <v>565</v>
      </c>
      <c r="B671" s="323">
        <v>0</v>
      </c>
      <c r="C671" s="323">
        <v>33</v>
      </c>
      <c r="D671" s="323"/>
      <c r="E671" s="18">
        <f>D671/C671*100</f>
        <v>0</v>
      </c>
      <c r="F671" s="175"/>
      <c r="G671" s="18"/>
      <c r="H671" s="399"/>
    </row>
    <row r="672" spans="1:8" ht="19.5" customHeight="1">
      <c r="A672" s="394" t="s">
        <v>566</v>
      </c>
      <c r="B672" s="335">
        <f>SUM(B673:B679)</f>
        <v>247</v>
      </c>
      <c r="C672" s="335">
        <f>SUM(C673:C679)</f>
        <v>249</v>
      </c>
      <c r="D672" s="335">
        <f>SUM(D673:D679)</f>
        <v>252</v>
      </c>
      <c r="E672" s="18">
        <f>D672/C672*100</f>
        <v>101.20481927710843</v>
      </c>
      <c r="F672" s="335">
        <f>SUM(F673:F679)</f>
        <v>301</v>
      </c>
      <c r="G672" s="18">
        <f>(D672-F672)/F672*100</f>
        <v>-16.27906976744186</v>
      </c>
      <c r="H672" s="399"/>
    </row>
    <row r="673" spans="1:8" ht="19.5" customHeight="1">
      <c r="A673" s="322" t="s">
        <v>69</v>
      </c>
      <c r="B673" s="323">
        <v>77</v>
      </c>
      <c r="C673" s="323">
        <v>79</v>
      </c>
      <c r="D673" s="323">
        <v>62</v>
      </c>
      <c r="E673" s="18">
        <f>D673/C673*100</f>
        <v>78.48101265822784</v>
      </c>
      <c r="F673" s="323">
        <v>59</v>
      </c>
      <c r="G673" s="18">
        <f>(D673-F673)/F673*100</f>
        <v>5.084745762711865</v>
      </c>
      <c r="H673" s="399"/>
    </row>
    <row r="674" spans="1:8" ht="19.5" customHeight="1">
      <c r="A674" s="322" t="s">
        <v>70</v>
      </c>
      <c r="B674" s="323">
        <v>40</v>
      </c>
      <c r="C674" s="323">
        <v>40</v>
      </c>
      <c r="D674" s="323">
        <v>25</v>
      </c>
      <c r="E674" s="18">
        <f>D674/C674*100</f>
        <v>62.5</v>
      </c>
      <c r="F674" s="323">
        <v>30</v>
      </c>
      <c r="G674" s="18">
        <f>(D674-F674)/F674*100</f>
        <v>-16.666666666666664</v>
      </c>
      <c r="H674" s="399"/>
    </row>
    <row r="675" spans="1:8" ht="19.5" customHeight="1">
      <c r="A675" s="322" t="s">
        <v>71</v>
      </c>
      <c r="B675" s="323"/>
      <c r="C675" s="323"/>
      <c r="D675" s="323"/>
      <c r="E675" s="18"/>
      <c r="F675" s="323">
        <v>132</v>
      </c>
      <c r="G675" s="18">
        <f>(D675-F675)/F675*100</f>
        <v>-100</v>
      </c>
      <c r="H675" s="399"/>
    </row>
    <row r="676" spans="1:8" ht="19.5" customHeight="1">
      <c r="A676" s="322" t="s">
        <v>111</v>
      </c>
      <c r="B676" s="323"/>
      <c r="C676" s="323"/>
      <c r="D676" s="323">
        <v>5</v>
      </c>
      <c r="E676" s="18"/>
      <c r="F676" s="175"/>
      <c r="G676" s="18"/>
      <c r="H676" s="399"/>
    </row>
    <row r="677" spans="1:8" ht="19.5" customHeight="1">
      <c r="A677" s="322" t="s">
        <v>78</v>
      </c>
      <c r="B677" s="323">
        <v>130</v>
      </c>
      <c r="C677" s="323">
        <v>130</v>
      </c>
      <c r="D677" s="323">
        <v>134</v>
      </c>
      <c r="E677" s="18">
        <f>D677/C677*100</f>
        <v>103.07692307692307</v>
      </c>
      <c r="F677" s="175"/>
      <c r="G677" s="18"/>
      <c r="H677" s="399"/>
    </row>
    <row r="678" spans="1:8" ht="19.5" customHeight="1">
      <c r="A678" s="322" t="s">
        <v>567</v>
      </c>
      <c r="B678" s="323"/>
      <c r="C678" s="323"/>
      <c r="D678" s="323">
        <v>6</v>
      </c>
      <c r="E678" s="18"/>
      <c r="F678" s="323">
        <v>80</v>
      </c>
      <c r="G678" s="18">
        <f>(D678-F678)/F678*100</f>
        <v>-92.5</v>
      </c>
      <c r="H678" s="399"/>
    </row>
    <row r="679" spans="1:8" ht="19.5" customHeight="1">
      <c r="A679" s="322" t="s">
        <v>568</v>
      </c>
      <c r="B679" s="323"/>
      <c r="C679" s="323"/>
      <c r="D679" s="323">
        <v>20</v>
      </c>
      <c r="E679" s="18"/>
      <c r="F679" s="175"/>
      <c r="G679" s="18"/>
      <c r="H679" s="399"/>
    </row>
    <row r="680" spans="1:8" ht="19.5" customHeight="1">
      <c r="A680" s="394" t="s">
        <v>569</v>
      </c>
      <c r="B680" s="335">
        <v>0</v>
      </c>
      <c r="C680" s="335">
        <f>SUM(C681)</f>
        <v>0</v>
      </c>
      <c r="D680" s="335">
        <f>SUM(D681)</f>
        <v>0</v>
      </c>
      <c r="E680" s="18"/>
      <c r="F680" s="335">
        <f>SUM(F681)</f>
        <v>0</v>
      </c>
      <c r="G680" s="18"/>
      <c r="H680" s="399"/>
    </row>
    <row r="681" spans="1:8" ht="19.5" customHeight="1">
      <c r="A681" s="322" t="s">
        <v>570</v>
      </c>
      <c r="B681" s="323">
        <v>0</v>
      </c>
      <c r="C681" s="323">
        <v>0</v>
      </c>
      <c r="D681" s="323"/>
      <c r="E681" s="18"/>
      <c r="F681" s="175"/>
      <c r="G681" s="18"/>
      <c r="H681" s="399"/>
    </row>
    <row r="682" spans="1:8" ht="19.5" customHeight="1">
      <c r="A682" s="394" t="s">
        <v>571</v>
      </c>
      <c r="B682" s="335">
        <f>SUM(B683)</f>
        <v>30</v>
      </c>
      <c r="C682" s="335">
        <f>SUM(C683)</f>
        <v>174</v>
      </c>
      <c r="D682" s="335">
        <f>SUM(D683)</f>
        <v>557</v>
      </c>
      <c r="E682" s="18">
        <f>D682/C682*100</f>
        <v>320.11494252873564</v>
      </c>
      <c r="F682" s="335">
        <f>SUM(F683)</f>
        <v>245</v>
      </c>
      <c r="G682" s="18">
        <f>(D682-F682)/F682*100</f>
        <v>127.3469387755102</v>
      </c>
      <c r="H682" s="399"/>
    </row>
    <row r="683" spans="1:8" ht="19.5" customHeight="1">
      <c r="A683" s="322" t="s">
        <v>572</v>
      </c>
      <c r="B683" s="323">
        <v>30</v>
      </c>
      <c r="C683" s="323">
        <v>174</v>
      </c>
      <c r="D683" s="323">
        <v>557</v>
      </c>
      <c r="E683" s="18">
        <f>D683/C683*100</f>
        <v>320.11494252873564</v>
      </c>
      <c r="F683" s="323">
        <v>245</v>
      </c>
      <c r="G683" s="18">
        <f>(D683-F683)/F683*100</f>
        <v>127.3469387755102</v>
      </c>
      <c r="H683" s="399"/>
    </row>
    <row r="684" spans="1:8" ht="19.5" customHeight="1">
      <c r="A684" s="394" t="s">
        <v>573</v>
      </c>
      <c r="B684" s="335">
        <f>B685+B694+B698+B707+B713+B720+B726+B729+B732+B734+B736+B742+B744+B746+B761</f>
        <v>376</v>
      </c>
      <c r="C684" s="335">
        <f>C685+C694+C698+C707+C713+C720+C726+C729+C732+C734+C736+C742+C744+C746+C761</f>
        <v>4252</v>
      </c>
      <c r="D684" s="335">
        <f>D685+D694+D698+D707+D713+D720+D726+D729+D732+D734+D736+D742+D744+D746+D761</f>
        <v>1316</v>
      </c>
      <c r="E684" s="18">
        <f>D684/C684*100</f>
        <v>30.950141110065854</v>
      </c>
      <c r="F684" s="335">
        <f>F685+F694+F698+F707+F713+F720+F726+F729+F732+F734+F736+F742+F744+F746+F761</f>
        <v>2376</v>
      </c>
      <c r="G684" s="18">
        <f>(D684-F684)/F684*100</f>
        <v>-44.612794612794616</v>
      </c>
      <c r="H684" s="399"/>
    </row>
    <row r="685" spans="1:8" ht="19.5" customHeight="1">
      <c r="A685" s="394" t="s">
        <v>574</v>
      </c>
      <c r="B685" s="335">
        <f>SUM(B686:B693)</f>
        <v>94</v>
      </c>
      <c r="C685" s="335">
        <f>SUM(C686:C693)</f>
        <v>94</v>
      </c>
      <c r="D685" s="335">
        <f>SUM(D686:D693)</f>
        <v>108</v>
      </c>
      <c r="E685" s="18">
        <f>D685/C685*100</f>
        <v>114.89361702127661</v>
      </c>
      <c r="F685" s="335">
        <f>SUM(F686:F693)</f>
        <v>120</v>
      </c>
      <c r="G685" s="18">
        <f>(D685-F685)/F685*100</f>
        <v>-10</v>
      </c>
      <c r="H685" s="399"/>
    </row>
    <row r="686" spans="1:8" ht="19.5" customHeight="1">
      <c r="A686" s="322" t="s">
        <v>69</v>
      </c>
      <c r="B686" s="323">
        <v>94</v>
      </c>
      <c r="C686" s="323">
        <v>94</v>
      </c>
      <c r="D686" s="323">
        <v>108</v>
      </c>
      <c r="E686" s="18">
        <f>D686/C686*100</f>
        <v>114.89361702127661</v>
      </c>
      <c r="F686" s="323">
        <v>120</v>
      </c>
      <c r="G686" s="18">
        <f>(D686-F686)/F686*100</f>
        <v>-10</v>
      </c>
      <c r="H686" s="399"/>
    </row>
    <row r="687" spans="1:8" ht="19.5" customHeight="1">
      <c r="A687" s="322" t="s">
        <v>70</v>
      </c>
      <c r="B687" s="323"/>
      <c r="C687" s="323"/>
      <c r="D687" s="323"/>
      <c r="E687" s="18"/>
      <c r="F687" s="323"/>
      <c r="G687" s="18"/>
      <c r="H687" s="399"/>
    </row>
    <row r="688" spans="1:8" ht="19.5" customHeight="1">
      <c r="A688" s="322" t="s">
        <v>71</v>
      </c>
      <c r="B688" s="323"/>
      <c r="C688" s="323"/>
      <c r="D688" s="323"/>
      <c r="E688" s="18"/>
      <c r="F688" s="175"/>
      <c r="G688" s="18"/>
      <c r="H688" s="399"/>
    </row>
    <row r="689" spans="1:8" ht="19.5" customHeight="1">
      <c r="A689" s="322" t="s">
        <v>575</v>
      </c>
      <c r="B689" s="323"/>
      <c r="C689" s="323"/>
      <c r="D689" s="323"/>
      <c r="E689" s="18"/>
      <c r="F689" s="175"/>
      <c r="G689" s="18"/>
      <c r="H689" s="399"/>
    </row>
    <row r="690" spans="1:8" ht="19.5" customHeight="1">
      <c r="A690" s="322" t="s">
        <v>576</v>
      </c>
      <c r="B690" s="323"/>
      <c r="C690" s="323"/>
      <c r="D690" s="323"/>
      <c r="E690" s="18"/>
      <c r="F690" s="175"/>
      <c r="G690" s="18"/>
      <c r="H690" s="399"/>
    </row>
    <row r="691" spans="1:8" ht="19.5" customHeight="1">
      <c r="A691" s="322" t="s">
        <v>577</v>
      </c>
      <c r="B691" s="323"/>
      <c r="C691" s="323"/>
      <c r="D691" s="323"/>
      <c r="E691" s="18"/>
      <c r="F691" s="175"/>
      <c r="G691" s="18"/>
      <c r="H691" s="399"/>
    </row>
    <row r="692" spans="1:8" ht="19.5" customHeight="1">
      <c r="A692" s="322" t="s">
        <v>578</v>
      </c>
      <c r="B692" s="323">
        <v>0</v>
      </c>
      <c r="C692" s="323">
        <v>0</v>
      </c>
      <c r="D692" s="323"/>
      <c r="E692" s="18"/>
      <c r="F692" s="175"/>
      <c r="G692" s="18"/>
      <c r="H692" s="399"/>
    </row>
    <row r="693" spans="1:8" ht="19.5" customHeight="1">
      <c r="A693" s="322" t="s">
        <v>579</v>
      </c>
      <c r="B693" s="323">
        <v>0</v>
      </c>
      <c r="C693" s="323">
        <v>0</v>
      </c>
      <c r="D693" s="323"/>
      <c r="E693" s="18"/>
      <c r="F693" s="175"/>
      <c r="G693" s="18"/>
      <c r="H693" s="399"/>
    </row>
    <row r="694" spans="1:8" ht="19.5" customHeight="1">
      <c r="A694" s="394" t="s">
        <v>580</v>
      </c>
      <c r="B694" s="335">
        <v>0</v>
      </c>
      <c r="C694" s="335">
        <f>SUM(C695:C697)</f>
        <v>0</v>
      </c>
      <c r="D694" s="323"/>
      <c r="E694" s="18"/>
      <c r="F694" s="175"/>
      <c r="G694" s="18"/>
      <c r="H694" s="399"/>
    </row>
    <row r="695" spans="1:8" ht="19.5" customHeight="1">
      <c r="A695" s="322" t="s">
        <v>581</v>
      </c>
      <c r="B695" s="323">
        <v>0</v>
      </c>
      <c r="C695" s="323">
        <v>0</v>
      </c>
      <c r="D695" s="323"/>
      <c r="E695" s="18"/>
      <c r="F695" s="175"/>
      <c r="G695" s="18"/>
      <c r="H695" s="399"/>
    </row>
    <row r="696" spans="1:8" ht="19.5" customHeight="1">
      <c r="A696" s="322" t="s">
        <v>582</v>
      </c>
      <c r="B696" s="323">
        <v>0</v>
      </c>
      <c r="C696" s="323">
        <v>0</v>
      </c>
      <c r="D696" s="323"/>
      <c r="E696" s="18"/>
      <c r="F696" s="323"/>
      <c r="G696" s="18"/>
      <c r="H696" s="399"/>
    </row>
    <row r="697" spans="1:8" ht="19.5" customHeight="1">
      <c r="A697" s="322" t="s">
        <v>583</v>
      </c>
      <c r="B697" s="323">
        <v>0</v>
      </c>
      <c r="C697" s="323">
        <v>0</v>
      </c>
      <c r="D697" s="323"/>
      <c r="E697" s="18"/>
      <c r="F697" s="175"/>
      <c r="G697" s="18"/>
      <c r="H697" s="399"/>
    </row>
    <row r="698" spans="1:8" ht="19.5" customHeight="1">
      <c r="A698" s="394" t="s">
        <v>584</v>
      </c>
      <c r="B698" s="335">
        <f>SUM(B699:B706)</f>
        <v>20</v>
      </c>
      <c r="C698" s="335">
        <f>SUM(C699:C706)</f>
        <v>527</v>
      </c>
      <c r="D698" s="335">
        <f>SUM(D699:D706)</f>
        <v>345</v>
      </c>
      <c r="E698" s="18">
        <f>D698/C698*100</f>
        <v>65.46489563567363</v>
      </c>
      <c r="F698" s="335">
        <f>SUM(F699:F706)</f>
        <v>447</v>
      </c>
      <c r="G698" s="18">
        <f>(D698-F698)/F698*100</f>
        <v>-22.818791946308725</v>
      </c>
      <c r="H698" s="399"/>
    </row>
    <row r="699" spans="1:8" ht="19.5" customHeight="1">
      <c r="A699" s="322" t="s">
        <v>585</v>
      </c>
      <c r="B699" s="323"/>
      <c r="C699" s="323"/>
      <c r="D699" s="323"/>
      <c r="E699" s="18"/>
      <c r="F699" s="175"/>
      <c r="G699" s="18"/>
      <c r="H699" s="399"/>
    </row>
    <row r="700" spans="1:8" ht="19.5" customHeight="1">
      <c r="A700" s="322" t="s">
        <v>586</v>
      </c>
      <c r="B700" s="323"/>
      <c r="C700" s="323">
        <v>507</v>
      </c>
      <c r="D700" s="323">
        <v>325</v>
      </c>
      <c r="E700" s="18">
        <f>D700/C700*100</f>
        <v>64.1025641025641</v>
      </c>
      <c r="F700" s="323"/>
      <c r="G700" s="18"/>
      <c r="H700" s="399"/>
    </row>
    <row r="701" spans="1:8" ht="19.5" customHeight="1">
      <c r="A701" s="322" t="s">
        <v>587</v>
      </c>
      <c r="B701" s="323"/>
      <c r="C701" s="323"/>
      <c r="D701" s="323"/>
      <c r="E701" s="18"/>
      <c r="F701" s="175"/>
      <c r="G701" s="18"/>
      <c r="H701" s="399"/>
    </row>
    <row r="702" spans="1:8" ht="19.5" customHeight="1">
      <c r="A702" s="322" t="s">
        <v>588</v>
      </c>
      <c r="B702" s="323"/>
      <c r="C702" s="323"/>
      <c r="D702" s="323"/>
      <c r="E702" s="18"/>
      <c r="F702" s="175"/>
      <c r="G702" s="18"/>
      <c r="H702" s="399"/>
    </row>
    <row r="703" spans="1:8" ht="19.5" customHeight="1">
      <c r="A703" s="322" t="s">
        <v>589</v>
      </c>
      <c r="B703" s="323"/>
      <c r="C703" s="323"/>
      <c r="D703" s="323"/>
      <c r="E703" s="18"/>
      <c r="F703" s="175"/>
      <c r="G703" s="18"/>
      <c r="H703" s="399"/>
    </row>
    <row r="704" spans="1:8" ht="19.5" customHeight="1">
      <c r="A704" s="322" t="s">
        <v>590</v>
      </c>
      <c r="B704" s="323"/>
      <c r="C704" s="323"/>
      <c r="D704" s="323"/>
      <c r="E704" s="18"/>
      <c r="F704" s="175"/>
      <c r="G704" s="18"/>
      <c r="H704" s="399"/>
    </row>
    <row r="705" spans="1:8" ht="19.5" customHeight="1">
      <c r="A705" s="322" t="s">
        <v>591</v>
      </c>
      <c r="B705" s="323"/>
      <c r="C705" s="323"/>
      <c r="D705" s="323"/>
      <c r="E705" s="18"/>
      <c r="F705" s="175"/>
      <c r="G705" s="18"/>
      <c r="H705" s="399"/>
    </row>
    <row r="706" spans="1:8" ht="19.5" customHeight="1">
      <c r="A706" s="322" t="s">
        <v>592</v>
      </c>
      <c r="B706" s="323">
        <v>20</v>
      </c>
      <c r="C706" s="323">
        <v>20</v>
      </c>
      <c r="D706" s="323">
        <v>20</v>
      </c>
      <c r="E706" s="18">
        <f>D706/C706*100</f>
        <v>100</v>
      </c>
      <c r="F706" s="323">
        <v>447</v>
      </c>
      <c r="G706" s="18">
        <f>(D706-F706)/F706*100</f>
        <v>-95.52572706935123</v>
      </c>
      <c r="H706" s="399"/>
    </row>
    <row r="707" spans="1:8" ht="19.5" customHeight="1">
      <c r="A707" s="394" t="s">
        <v>593</v>
      </c>
      <c r="B707" s="335">
        <f>SUM(B708:B712)</f>
        <v>262</v>
      </c>
      <c r="C707" s="335">
        <f>SUM(C708:C712)</f>
        <v>353</v>
      </c>
      <c r="D707" s="335">
        <f>SUM(D708:D712)</f>
        <v>253</v>
      </c>
      <c r="E707" s="18">
        <f>D707/C707*100</f>
        <v>71.671388101983</v>
      </c>
      <c r="F707" s="335">
        <f>SUM(F708:F712)</f>
        <v>911</v>
      </c>
      <c r="G707" s="18">
        <f>(D707-F707)/F707*100</f>
        <v>-72.22832052689353</v>
      </c>
      <c r="H707" s="399"/>
    </row>
    <row r="708" spans="1:8" ht="19.5" customHeight="1">
      <c r="A708" s="322" t="s">
        <v>594</v>
      </c>
      <c r="B708" s="323">
        <v>162</v>
      </c>
      <c r="C708" s="323">
        <v>162</v>
      </c>
      <c r="D708" s="323">
        <v>162</v>
      </c>
      <c r="E708" s="18">
        <f>D708/C708*100</f>
        <v>100</v>
      </c>
      <c r="F708" s="323">
        <v>474</v>
      </c>
      <c r="G708" s="18">
        <f>(D708-F708)/F708*100</f>
        <v>-65.82278481012658</v>
      </c>
      <c r="H708" s="399"/>
    </row>
    <row r="709" spans="1:8" ht="19.5" customHeight="1">
      <c r="A709" s="322" t="s">
        <v>595</v>
      </c>
      <c r="B709" s="323">
        <v>100</v>
      </c>
      <c r="C709" s="323">
        <v>100</v>
      </c>
      <c r="D709" s="323"/>
      <c r="E709" s="18">
        <f>D709/C709*100</f>
        <v>0</v>
      </c>
      <c r="F709" s="323">
        <v>437</v>
      </c>
      <c r="G709" s="18">
        <f>(D709-F709)/F709*100</f>
        <v>-100</v>
      </c>
      <c r="H709" s="399"/>
    </row>
    <row r="710" spans="1:8" ht="19.5" customHeight="1">
      <c r="A710" s="322" t="s">
        <v>596</v>
      </c>
      <c r="B710" s="323">
        <v>0</v>
      </c>
      <c r="C710" s="323">
        <v>91</v>
      </c>
      <c r="D710" s="323"/>
      <c r="E710" s="18">
        <f>D710/C710*100</f>
        <v>0</v>
      </c>
      <c r="F710" s="175"/>
      <c r="G710" s="18"/>
      <c r="H710" s="399"/>
    </row>
    <row r="711" spans="1:8" ht="19.5" customHeight="1">
      <c r="A711" s="322" t="s">
        <v>597</v>
      </c>
      <c r="B711" s="323">
        <v>0</v>
      </c>
      <c r="C711" s="323">
        <v>0</v>
      </c>
      <c r="D711" s="323">
        <v>91</v>
      </c>
      <c r="E711" s="18"/>
      <c r="F711" s="175"/>
      <c r="G711" s="18"/>
      <c r="H711" s="399"/>
    </row>
    <row r="712" spans="1:8" ht="19.5" customHeight="1">
      <c r="A712" s="322" t="s">
        <v>598</v>
      </c>
      <c r="B712" s="323">
        <v>0</v>
      </c>
      <c r="C712" s="323">
        <v>0</v>
      </c>
      <c r="D712" s="323"/>
      <c r="E712" s="18"/>
      <c r="F712" s="175"/>
      <c r="G712" s="18"/>
      <c r="H712" s="399"/>
    </row>
    <row r="713" spans="1:8" ht="19.5" customHeight="1">
      <c r="A713" s="394" t="s">
        <v>599</v>
      </c>
      <c r="B713" s="335">
        <f>SUM(B714:B719)</f>
        <v>0</v>
      </c>
      <c r="C713" s="335">
        <f>SUM(C714:C719)</f>
        <v>26</v>
      </c>
      <c r="D713" s="335">
        <f>SUM(D714:D719)</f>
        <v>26</v>
      </c>
      <c r="E713" s="18">
        <f>D713/C713*100</f>
        <v>100</v>
      </c>
      <c r="F713" s="335">
        <f>SUM(F714:F719)</f>
        <v>438</v>
      </c>
      <c r="G713" s="18">
        <f>(D713-F713)/F713*100</f>
        <v>-94.06392694063926</v>
      </c>
      <c r="H713" s="399"/>
    </row>
    <row r="714" spans="1:8" ht="19.5" customHeight="1">
      <c r="A714" s="322" t="s">
        <v>600</v>
      </c>
      <c r="B714" s="323">
        <v>0</v>
      </c>
      <c r="C714" s="323">
        <v>0</v>
      </c>
      <c r="D714" s="323"/>
      <c r="E714" s="18"/>
      <c r="F714" s="323">
        <v>408</v>
      </c>
      <c r="G714" s="18">
        <f>(D714-F714)/F714*100</f>
        <v>-100</v>
      </c>
      <c r="H714" s="399"/>
    </row>
    <row r="715" spans="1:8" ht="19.5" customHeight="1">
      <c r="A715" s="322" t="s">
        <v>601</v>
      </c>
      <c r="B715" s="323">
        <v>0</v>
      </c>
      <c r="C715" s="323">
        <v>26</v>
      </c>
      <c r="D715" s="323">
        <v>26</v>
      </c>
      <c r="E715" s="18">
        <f>D715/C715*100</f>
        <v>100</v>
      </c>
      <c r="F715" s="323">
        <v>30</v>
      </c>
      <c r="G715" s="18">
        <f>(D715-F715)/F715*100</f>
        <v>-13.333333333333334</v>
      </c>
      <c r="H715" s="399"/>
    </row>
    <row r="716" spans="1:8" ht="19.5" customHeight="1">
      <c r="A716" s="322" t="s">
        <v>602</v>
      </c>
      <c r="B716" s="323">
        <v>0</v>
      </c>
      <c r="C716" s="323">
        <v>0</v>
      </c>
      <c r="D716" s="323"/>
      <c r="E716" s="18"/>
      <c r="F716" s="175"/>
      <c r="G716" s="18"/>
      <c r="H716" s="399"/>
    </row>
    <row r="717" spans="1:8" ht="19.5" customHeight="1">
      <c r="A717" s="322" t="s">
        <v>603</v>
      </c>
      <c r="B717" s="323">
        <v>0</v>
      </c>
      <c r="C717" s="323">
        <v>0</v>
      </c>
      <c r="D717" s="323"/>
      <c r="E717" s="18"/>
      <c r="F717" s="175"/>
      <c r="G717" s="18"/>
      <c r="H717" s="399"/>
    </row>
    <row r="718" spans="1:8" ht="19.5" customHeight="1">
      <c r="A718" s="322" t="s">
        <v>604</v>
      </c>
      <c r="B718" s="323">
        <v>0</v>
      </c>
      <c r="C718" s="323">
        <v>0</v>
      </c>
      <c r="D718" s="323"/>
      <c r="E718" s="18"/>
      <c r="F718" s="404"/>
      <c r="G718" s="18"/>
      <c r="H718" s="399"/>
    </row>
    <row r="719" spans="1:8" ht="19.5" customHeight="1">
      <c r="A719" s="322" t="s">
        <v>605</v>
      </c>
      <c r="B719" s="323">
        <v>0</v>
      </c>
      <c r="C719" s="323">
        <v>0</v>
      </c>
      <c r="D719" s="323"/>
      <c r="E719" s="18"/>
      <c r="F719" s="175"/>
      <c r="G719" s="18"/>
      <c r="H719" s="399"/>
    </row>
    <row r="720" spans="1:8" ht="19.5" customHeight="1">
      <c r="A720" s="394" t="s">
        <v>606</v>
      </c>
      <c r="B720" s="335">
        <f>SUM(B721:B725)</f>
        <v>0</v>
      </c>
      <c r="C720" s="335">
        <f>SUM(C721:C725)</f>
        <v>584</v>
      </c>
      <c r="D720" s="335">
        <f>SUM(D721:D725)</f>
        <v>583</v>
      </c>
      <c r="E720" s="18">
        <f>D720/C720*100</f>
        <v>99.82876712328768</v>
      </c>
      <c r="F720" s="335">
        <f>SUM(F721:F725)</f>
        <v>460</v>
      </c>
      <c r="G720" s="18">
        <f>(D720-F720)/F720*100</f>
        <v>26.73913043478261</v>
      </c>
      <c r="H720" s="399"/>
    </row>
    <row r="721" spans="1:8" ht="19.5" customHeight="1">
      <c r="A721" s="322" t="s">
        <v>607</v>
      </c>
      <c r="B721" s="323">
        <v>0</v>
      </c>
      <c r="C721" s="323">
        <v>584</v>
      </c>
      <c r="D721" s="323">
        <v>583</v>
      </c>
      <c r="E721" s="18">
        <f>D721/C721*100</f>
        <v>99.82876712328768</v>
      </c>
      <c r="F721" s="323">
        <v>460</v>
      </c>
      <c r="G721" s="18">
        <f>(D721-F721)/F721*100</f>
        <v>26.73913043478261</v>
      </c>
      <c r="H721" s="399"/>
    </row>
    <row r="722" spans="1:8" ht="19.5" customHeight="1">
      <c r="A722" s="322" t="s">
        <v>608</v>
      </c>
      <c r="B722" s="323">
        <v>0</v>
      </c>
      <c r="C722" s="323">
        <v>0</v>
      </c>
      <c r="D722" s="323">
        <f>SUM(D723:D727)</f>
        <v>0</v>
      </c>
      <c r="E722" s="18"/>
      <c r="F722" s="323"/>
      <c r="G722" s="18"/>
      <c r="H722" s="399"/>
    </row>
    <row r="723" spans="1:8" ht="19.5" customHeight="1">
      <c r="A723" s="322" t="s">
        <v>609</v>
      </c>
      <c r="B723" s="323">
        <v>0</v>
      </c>
      <c r="C723" s="323">
        <v>0</v>
      </c>
      <c r="D723" s="323"/>
      <c r="E723" s="18"/>
      <c r="F723" s="175"/>
      <c r="G723" s="18"/>
      <c r="H723" s="399"/>
    </row>
    <row r="724" spans="1:8" ht="19.5" customHeight="1">
      <c r="A724" s="322" t="s">
        <v>610</v>
      </c>
      <c r="B724" s="323">
        <v>0</v>
      </c>
      <c r="C724" s="323">
        <v>0</v>
      </c>
      <c r="D724" s="323"/>
      <c r="E724" s="18"/>
      <c r="F724" s="404"/>
      <c r="G724" s="18"/>
      <c r="H724" s="399"/>
    </row>
    <row r="725" spans="1:8" ht="19.5" customHeight="1">
      <c r="A725" s="322" t="s">
        <v>611</v>
      </c>
      <c r="B725" s="323">
        <v>0</v>
      </c>
      <c r="C725" s="323">
        <v>0</v>
      </c>
      <c r="D725" s="323"/>
      <c r="E725" s="18"/>
      <c r="F725" s="175"/>
      <c r="G725" s="18"/>
      <c r="H725" s="399"/>
    </row>
    <row r="726" spans="1:8" ht="19.5" customHeight="1">
      <c r="A726" s="394" t="s">
        <v>612</v>
      </c>
      <c r="B726" s="335">
        <v>0</v>
      </c>
      <c r="C726" s="335">
        <f>SUM(C727:C728)</f>
        <v>0</v>
      </c>
      <c r="D726" s="323"/>
      <c r="E726" s="18"/>
      <c r="F726" s="175"/>
      <c r="G726" s="18"/>
      <c r="H726" s="399"/>
    </row>
    <row r="727" spans="1:8" ht="19.5" customHeight="1">
      <c r="A727" s="322" t="s">
        <v>613</v>
      </c>
      <c r="B727" s="323">
        <v>0</v>
      </c>
      <c r="C727" s="323">
        <v>0</v>
      </c>
      <c r="D727" s="323"/>
      <c r="E727" s="18"/>
      <c r="F727" s="175"/>
      <c r="G727" s="18"/>
      <c r="H727" s="399"/>
    </row>
    <row r="728" spans="1:8" ht="19.5" customHeight="1">
      <c r="A728" s="322" t="s">
        <v>614</v>
      </c>
      <c r="B728" s="323">
        <v>0</v>
      </c>
      <c r="C728" s="323">
        <v>0</v>
      </c>
      <c r="D728" s="323">
        <f>SUM(D729:D730)</f>
        <v>0</v>
      </c>
      <c r="E728" s="18"/>
      <c r="F728" s="323"/>
      <c r="G728" s="18"/>
      <c r="H728" s="399"/>
    </row>
    <row r="729" spans="1:8" ht="19.5" customHeight="1">
      <c r="A729" s="394" t="s">
        <v>615</v>
      </c>
      <c r="B729" s="335">
        <v>0</v>
      </c>
      <c r="C729" s="335">
        <f>SUM(C730:C731)</f>
        <v>0</v>
      </c>
      <c r="D729" s="323"/>
      <c r="E729" s="18"/>
      <c r="F729" s="175"/>
      <c r="G729" s="18"/>
      <c r="H729" s="399"/>
    </row>
    <row r="730" spans="1:8" ht="19.5" customHeight="1">
      <c r="A730" s="322" t="s">
        <v>616</v>
      </c>
      <c r="B730" s="323">
        <v>0</v>
      </c>
      <c r="C730" s="323">
        <v>0</v>
      </c>
      <c r="D730" s="323"/>
      <c r="E730" s="18"/>
      <c r="F730" s="175"/>
      <c r="G730" s="18"/>
      <c r="H730" s="399"/>
    </row>
    <row r="731" spans="1:8" ht="19.5" customHeight="1">
      <c r="A731" s="322" t="s">
        <v>617</v>
      </c>
      <c r="B731" s="323">
        <v>0</v>
      </c>
      <c r="C731" s="323">
        <v>0</v>
      </c>
      <c r="D731" s="323">
        <f>SUM(D732:D733)</f>
        <v>0</v>
      </c>
      <c r="E731" s="18"/>
      <c r="F731" s="323"/>
      <c r="G731" s="18"/>
      <c r="H731" s="399"/>
    </row>
    <row r="732" spans="1:8" ht="19.5" customHeight="1">
      <c r="A732" s="394" t="s">
        <v>618</v>
      </c>
      <c r="B732" s="335">
        <v>0</v>
      </c>
      <c r="C732" s="335">
        <f>SUM(C733)</f>
        <v>0</v>
      </c>
      <c r="D732" s="323"/>
      <c r="E732" s="18"/>
      <c r="F732" s="175"/>
      <c r="G732" s="18"/>
      <c r="H732" s="399"/>
    </row>
    <row r="733" spans="1:8" ht="19.5" customHeight="1">
      <c r="A733" s="322" t="s">
        <v>619</v>
      </c>
      <c r="B733" s="323">
        <v>0</v>
      </c>
      <c r="C733" s="323">
        <v>0</v>
      </c>
      <c r="D733" s="323"/>
      <c r="E733" s="18"/>
      <c r="F733" s="404"/>
      <c r="G733" s="18"/>
      <c r="H733" s="399"/>
    </row>
    <row r="734" spans="1:8" ht="19.5" customHeight="1">
      <c r="A734" s="394" t="s">
        <v>620</v>
      </c>
      <c r="B734" s="335">
        <v>0</v>
      </c>
      <c r="C734" s="335">
        <f>SUM(C735)</f>
        <v>0</v>
      </c>
      <c r="D734" s="323">
        <f>D735</f>
        <v>0</v>
      </c>
      <c r="E734" s="18"/>
      <c r="F734" s="323"/>
      <c r="G734" s="18"/>
      <c r="H734" s="399"/>
    </row>
    <row r="735" spans="1:8" ht="19.5" customHeight="1">
      <c r="A735" s="322" t="s">
        <v>621</v>
      </c>
      <c r="B735" s="323">
        <v>0</v>
      </c>
      <c r="C735" s="323">
        <v>0</v>
      </c>
      <c r="D735" s="323"/>
      <c r="E735" s="18"/>
      <c r="F735" s="175"/>
      <c r="G735" s="18"/>
      <c r="H735" s="399"/>
    </row>
    <row r="736" spans="1:8" ht="19.5" customHeight="1">
      <c r="A736" s="394" t="s">
        <v>622</v>
      </c>
      <c r="B736" s="335">
        <v>0</v>
      </c>
      <c r="C736" s="335">
        <f>SUM(C737:C741)</f>
        <v>0</v>
      </c>
      <c r="D736" s="323">
        <f>D737</f>
        <v>0</v>
      </c>
      <c r="E736" s="18"/>
      <c r="F736" s="323"/>
      <c r="G736" s="18"/>
      <c r="H736" s="399"/>
    </row>
    <row r="737" spans="1:8" ht="19.5" customHeight="1">
      <c r="A737" s="322" t="s">
        <v>623</v>
      </c>
      <c r="B737" s="323">
        <v>0</v>
      </c>
      <c r="C737" s="323">
        <v>0</v>
      </c>
      <c r="D737" s="323"/>
      <c r="E737" s="18"/>
      <c r="F737" s="175"/>
      <c r="G737" s="18"/>
      <c r="H737" s="399"/>
    </row>
    <row r="738" spans="1:8" ht="19.5" customHeight="1">
      <c r="A738" s="322" t="s">
        <v>624</v>
      </c>
      <c r="B738" s="323">
        <v>0</v>
      </c>
      <c r="C738" s="323">
        <v>0</v>
      </c>
      <c r="D738" s="323">
        <f>SUM(D739:D743)</f>
        <v>0</v>
      </c>
      <c r="E738" s="18"/>
      <c r="F738" s="323"/>
      <c r="G738" s="18"/>
      <c r="H738" s="399"/>
    </row>
    <row r="739" spans="1:8" ht="19.5" customHeight="1">
      <c r="A739" s="322" t="s">
        <v>625</v>
      </c>
      <c r="B739" s="323">
        <v>0</v>
      </c>
      <c r="C739" s="323">
        <v>0</v>
      </c>
      <c r="D739" s="323"/>
      <c r="E739" s="18"/>
      <c r="F739" s="175"/>
      <c r="G739" s="18"/>
      <c r="H739" s="399"/>
    </row>
    <row r="740" spans="1:8" ht="19.5" customHeight="1">
      <c r="A740" s="322" t="s">
        <v>626</v>
      </c>
      <c r="B740" s="323">
        <v>0</v>
      </c>
      <c r="C740" s="323">
        <v>0</v>
      </c>
      <c r="D740" s="323"/>
      <c r="E740" s="18"/>
      <c r="F740" s="175"/>
      <c r="G740" s="18"/>
      <c r="H740" s="399"/>
    </row>
    <row r="741" spans="1:8" ht="19.5" customHeight="1">
      <c r="A741" s="322" t="s">
        <v>627</v>
      </c>
      <c r="B741" s="323">
        <v>0</v>
      </c>
      <c r="C741" s="323">
        <v>0</v>
      </c>
      <c r="D741" s="323"/>
      <c r="E741" s="18"/>
      <c r="F741" s="175"/>
      <c r="G741" s="18"/>
      <c r="H741" s="399"/>
    </row>
    <row r="742" spans="1:8" ht="19.5" customHeight="1">
      <c r="A742" s="394" t="s">
        <v>628</v>
      </c>
      <c r="B742" s="335">
        <v>0</v>
      </c>
      <c r="C742" s="335">
        <f>SUM(C743)</f>
        <v>0</v>
      </c>
      <c r="D742" s="323"/>
      <c r="E742" s="18"/>
      <c r="F742" s="175"/>
      <c r="G742" s="18"/>
      <c r="H742" s="399"/>
    </row>
    <row r="743" spans="1:8" ht="19.5" customHeight="1">
      <c r="A743" s="322" t="s">
        <v>629</v>
      </c>
      <c r="B743" s="323">
        <v>0</v>
      </c>
      <c r="C743" s="323">
        <v>0</v>
      </c>
      <c r="D743" s="323"/>
      <c r="E743" s="18"/>
      <c r="F743" s="175"/>
      <c r="G743" s="18"/>
      <c r="H743" s="399"/>
    </row>
    <row r="744" spans="1:8" ht="19.5" customHeight="1">
      <c r="A744" s="394" t="s">
        <v>630</v>
      </c>
      <c r="B744" s="335">
        <v>0</v>
      </c>
      <c r="C744" s="335">
        <f>SUM(C745)</f>
        <v>0</v>
      </c>
      <c r="D744" s="323">
        <f>D745</f>
        <v>0</v>
      </c>
      <c r="E744" s="18"/>
      <c r="F744" s="323"/>
      <c r="G744" s="18"/>
      <c r="H744" s="399"/>
    </row>
    <row r="745" spans="1:8" ht="19.5" customHeight="1">
      <c r="A745" s="322" t="s">
        <v>631</v>
      </c>
      <c r="B745" s="323">
        <v>0</v>
      </c>
      <c r="C745" s="323">
        <v>0</v>
      </c>
      <c r="D745" s="323"/>
      <c r="E745" s="18"/>
      <c r="F745" s="175"/>
      <c r="G745" s="18"/>
      <c r="H745" s="399"/>
    </row>
    <row r="746" spans="1:8" ht="19.5" customHeight="1">
      <c r="A746" s="394" t="s">
        <v>632</v>
      </c>
      <c r="B746" s="335">
        <f>SUM(B747:B760)</f>
        <v>0</v>
      </c>
      <c r="C746" s="335">
        <f>SUM(C747:C760)</f>
        <v>0</v>
      </c>
      <c r="D746" s="335">
        <f>SUM(D747:D760)</f>
        <v>1</v>
      </c>
      <c r="E746" s="18"/>
      <c r="F746" s="323"/>
      <c r="G746" s="18"/>
      <c r="H746" s="399"/>
    </row>
    <row r="747" spans="1:8" ht="19.5" customHeight="1">
      <c r="A747" s="322" t="s">
        <v>69</v>
      </c>
      <c r="B747" s="323">
        <v>0</v>
      </c>
      <c r="C747" s="323">
        <v>0</v>
      </c>
      <c r="D747" s="323"/>
      <c r="E747" s="18"/>
      <c r="F747" s="175"/>
      <c r="G747" s="18"/>
      <c r="H747" s="399"/>
    </row>
    <row r="748" spans="1:8" ht="19.5" customHeight="1">
      <c r="A748" s="322" t="s">
        <v>70</v>
      </c>
      <c r="B748" s="323">
        <v>0</v>
      </c>
      <c r="C748" s="323">
        <v>0</v>
      </c>
      <c r="D748" s="323"/>
      <c r="E748" s="18"/>
      <c r="F748" s="323"/>
      <c r="G748" s="18"/>
      <c r="H748" s="399"/>
    </row>
    <row r="749" spans="1:8" ht="19.5" customHeight="1">
      <c r="A749" s="322" t="s">
        <v>71</v>
      </c>
      <c r="B749" s="323">
        <v>0</v>
      </c>
      <c r="C749" s="323">
        <v>0</v>
      </c>
      <c r="D749" s="323"/>
      <c r="E749" s="18"/>
      <c r="F749" s="404"/>
      <c r="G749" s="18"/>
      <c r="H749" s="399"/>
    </row>
    <row r="750" spans="1:8" ht="19.5" customHeight="1">
      <c r="A750" s="322" t="s">
        <v>633</v>
      </c>
      <c r="B750" s="323">
        <v>0</v>
      </c>
      <c r="C750" s="323">
        <v>0</v>
      </c>
      <c r="D750" s="323"/>
      <c r="E750" s="18"/>
      <c r="F750" s="404"/>
      <c r="G750" s="18"/>
      <c r="H750" s="399"/>
    </row>
    <row r="751" spans="1:8" ht="19.5" customHeight="1">
      <c r="A751" s="322" t="s">
        <v>634</v>
      </c>
      <c r="B751" s="323">
        <v>0</v>
      </c>
      <c r="C751" s="323">
        <v>0</v>
      </c>
      <c r="D751" s="323"/>
      <c r="E751" s="18"/>
      <c r="F751" s="175"/>
      <c r="G751" s="18"/>
      <c r="H751" s="399"/>
    </row>
    <row r="752" spans="1:8" ht="19.5" customHeight="1">
      <c r="A752" s="322" t="s">
        <v>635</v>
      </c>
      <c r="B752" s="323">
        <v>0</v>
      </c>
      <c r="C752" s="323">
        <v>0</v>
      </c>
      <c r="D752" s="323"/>
      <c r="E752" s="18"/>
      <c r="F752" s="175"/>
      <c r="G752" s="18"/>
      <c r="H752" s="399"/>
    </row>
    <row r="753" spans="1:8" ht="19.5" customHeight="1">
      <c r="A753" s="322" t="s">
        <v>636</v>
      </c>
      <c r="B753" s="323">
        <v>0</v>
      </c>
      <c r="C753" s="323">
        <v>0</v>
      </c>
      <c r="D753" s="323"/>
      <c r="E753" s="18"/>
      <c r="F753" s="175"/>
      <c r="G753" s="18"/>
      <c r="H753" s="399"/>
    </row>
    <row r="754" spans="1:8" ht="19.5" customHeight="1">
      <c r="A754" s="322" t="s">
        <v>637</v>
      </c>
      <c r="B754" s="323">
        <v>0</v>
      </c>
      <c r="C754" s="323">
        <v>0</v>
      </c>
      <c r="D754" s="323"/>
      <c r="E754" s="18"/>
      <c r="F754" s="404"/>
      <c r="G754" s="18"/>
      <c r="H754" s="399"/>
    </row>
    <row r="755" spans="1:8" ht="19.5" customHeight="1">
      <c r="A755" s="322" t="s">
        <v>638</v>
      </c>
      <c r="B755" s="323">
        <v>0</v>
      </c>
      <c r="C755" s="323">
        <v>0</v>
      </c>
      <c r="D755" s="323"/>
      <c r="E755" s="18"/>
      <c r="F755" s="175"/>
      <c r="G755" s="18"/>
      <c r="H755" s="399"/>
    </row>
    <row r="756" spans="1:8" ht="19.5" customHeight="1">
      <c r="A756" s="322" t="s">
        <v>639</v>
      </c>
      <c r="B756" s="323">
        <v>0</v>
      </c>
      <c r="C756" s="323">
        <v>0</v>
      </c>
      <c r="D756" s="323"/>
      <c r="E756" s="18"/>
      <c r="F756" s="175"/>
      <c r="G756" s="18"/>
      <c r="H756" s="399"/>
    </row>
    <row r="757" spans="1:8" ht="19.5" customHeight="1">
      <c r="A757" s="322" t="s">
        <v>111</v>
      </c>
      <c r="B757" s="323">
        <v>0</v>
      </c>
      <c r="C757" s="323">
        <v>0</v>
      </c>
      <c r="D757" s="323"/>
      <c r="E757" s="18"/>
      <c r="F757" s="175"/>
      <c r="G757" s="18"/>
      <c r="H757" s="399"/>
    </row>
    <row r="758" spans="1:8" ht="19.5" customHeight="1">
      <c r="A758" s="322" t="s">
        <v>640</v>
      </c>
      <c r="B758" s="323">
        <v>0</v>
      </c>
      <c r="C758" s="323">
        <v>0</v>
      </c>
      <c r="D758" s="323"/>
      <c r="E758" s="18"/>
      <c r="F758" s="175"/>
      <c r="G758" s="18"/>
      <c r="H758" s="399"/>
    </row>
    <row r="759" spans="1:8" ht="19.5" customHeight="1">
      <c r="A759" s="322" t="s">
        <v>78</v>
      </c>
      <c r="B759" s="323">
        <v>0</v>
      </c>
      <c r="C759" s="323">
        <v>0</v>
      </c>
      <c r="D759" s="323">
        <v>1</v>
      </c>
      <c r="E759" s="18"/>
      <c r="F759" s="175"/>
      <c r="G759" s="18"/>
      <c r="H759" s="399"/>
    </row>
    <row r="760" spans="1:8" ht="19.5" customHeight="1">
      <c r="A760" s="322" t="s">
        <v>641</v>
      </c>
      <c r="B760" s="323">
        <v>0</v>
      </c>
      <c r="C760" s="323">
        <v>0</v>
      </c>
      <c r="D760" s="323"/>
      <c r="E760" s="18"/>
      <c r="F760" s="175"/>
      <c r="G760" s="18"/>
      <c r="H760" s="399"/>
    </row>
    <row r="761" spans="1:8" ht="19.5" customHeight="1">
      <c r="A761" s="394" t="s">
        <v>642</v>
      </c>
      <c r="B761" s="335">
        <f>SUM(B762)</f>
        <v>0</v>
      </c>
      <c r="C761" s="335">
        <f>SUM(C762)</f>
        <v>2668</v>
      </c>
      <c r="D761" s="335">
        <f>SUM(D762)</f>
        <v>0</v>
      </c>
      <c r="E761" s="18"/>
      <c r="F761" s="335"/>
      <c r="G761" s="18"/>
      <c r="H761" s="399"/>
    </row>
    <row r="762" spans="1:8" ht="19.5" customHeight="1">
      <c r="A762" s="322" t="s">
        <v>643</v>
      </c>
      <c r="B762" s="323">
        <v>0</v>
      </c>
      <c r="C762" s="323">
        <v>2668</v>
      </c>
      <c r="D762" s="323"/>
      <c r="E762" s="18"/>
      <c r="F762" s="175"/>
      <c r="G762" s="18"/>
      <c r="H762" s="399"/>
    </row>
    <row r="763" spans="1:8" ht="19.5" customHeight="1">
      <c r="A763" s="394" t="s">
        <v>644</v>
      </c>
      <c r="B763" s="335">
        <f>B764+B775+B777+B780+B782+B784</f>
        <v>4238</v>
      </c>
      <c r="C763" s="335">
        <f>C764+C775+C777+C780+C782+C784</f>
        <v>6147</v>
      </c>
      <c r="D763" s="335">
        <f>D764+D775+D777+D780+D782+D784</f>
        <v>3530</v>
      </c>
      <c r="E763" s="18">
        <f aca="true" t="shared" si="32" ref="E763:E768">D763/C763*100</f>
        <v>57.42638685537661</v>
      </c>
      <c r="F763" s="335">
        <f>F764+F775+F777+F780+F782+F784</f>
        <v>4561</v>
      </c>
      <c r="G763" s="18">
        <f aca="true" t="shared" si="33" ref="G763:G768">(D763-F763)/F763*100</f>
        <v>-22.604691953518966</v>
      </c>
      <c r="H763" s="399"/>
    </row>
    <row r="764" spans="1:8" ht="19.5" customHeight="1">
      <c r="A764" s="394" t="s">
        <v>645</v>
      </c>
      <c r="B764" s="335">
        <f>SUM(B765:B774)</f>
        <v>1365</v>
      </c>
      <c r="C764" s="335">
        <f>SUM(C765:C774)</f>
        <v>1631</v>
      </c>
      <c r="D764" s="335">
        <f>SUM(D765:D774)</f>
        <v>1534</v>
      </c>
      <c r="E764" s="18">
        <f t="shared" si="32"/>
        <v>94.05272838749234</v>
      </c>
      <c r="F764" s="335">
        <f>SUM(F765:F774)</f>
        <v>1347</v>
      </c>
      <c r="G764" s="18">
        <f t="shared" si="33"/>
        <v>13.882702301410543</v>
      </c>
      <c r="H764" s="399"/>
    </row>
    <row r="765" spans="1:8" ht="19.5" customHeight="1">
      <c r="A765" s="322" t="s">
        <v>69</v>
      </c>
      <c r="B765" s="323">
        <v>792</v>
      </c>
      <c r="C765" s="323">
        <v>800</v>
      </c>
      <c r="D765" s="323">
        <v>738</v>
      </c>
      <c r="E765" s="18">
        <f t="shared" si="32"/>
        <v>92.25</v>
      </c>
      <c r="F765" s="323">
        <v>435</v>
      </c>
      <c r="G765" s="18">
        <f t="shared" si="33"/>
        <v>69.6551724137931</v>
      </c>
      <c r="H765" s="399"/>
    </row>
    <row r="766" spans="1:8" ht="19.5" customHeight="1">
      <c r="A766" s="322" t="s">
        <v>70</v>
      </c>
      <c r="B766" s="323"/>
      <c r="C766" s="323">
        <v>98</v>
      </c>
      <c r="D766" s="323">
        <v>0</v>
      </c>
      <c r="E766" s="18">
        <f t="shared" si="32"/>
        <v>0</v>
      </c>
      <c r="F766" s="323">
        <v>28</v>
      </c>
      <c r="G766" s="18">
        <f t="shared" si="33"/>
        <v>-100</v>
      </c>
      <c r="H766" s="399"/>
    </row>
    <row r="767" spans="1:8" ht="19.5" customHeight="1">
      <c r="A767" s="322" t="s">
        <v>71</v>
      </c>
      <c r="B767" s="323">
        <v>386</v>
      </c>
      <c r="C767" s="323">
        <v>386</v>
      </c>
      <c r="D767" s="323">
        <v>423</v>
      </c>
      <c r="E767" s="18">
        <f t="shared" si="32"/>
        <v>109.58549222797926</v>
      </c>
      <c r="F767" s="323">
        <v>542</v>
      </c>
      <c r="G767" s="18">
        <f t="shared" si="33"/>
        <v>-21.95571955719557</v>
      </c>
      <c r="H767" s="399"/>
    </row>
    <row r="768" spans="1:8" ht="19.5" customHeight="1">
      <c r="A768" s="322" t="s">
        <v>646</v>
      </c>
      <c r="B768" s="323">
        <v>10</v>
      </c>
      <c r="C768" s="323">
        <v>10</v>
      </c>
      <c r="D768" s="323">
        <v>6</v>
      </c>
      <c r="E768" s="18">
        <f t="shared" si="32"/>
        <v>60</v>
      </c>
      <c r="F768" s="323">
        <v>131</v>
      </c>
      <c r="G768" s="18">
        <f t="shared" si="33"/>
        <v>-95.41984732824427</v>
      </c>
      <c r="H768" s="399"/>
    </row>
    <row r="769" spans="1:8" ht="19.5" customHeight="1">
      <c r="A769" s="322" t="s">
        <v>647</v>
      </c>
      <c r="B769" s="323"/>
      <c r="C769" s="323"/>
      <c r="D769" s="323"/>
      <c r="E769" s="18"/>
      <c r="F769" s="175"/>
      <c r="G769" s="18"/>
      <c r="H769" s="399"/>
    </row>
    <row r="770" spans="1:8" ht="19.5" customHeight="1">
      <c r="A770" s="322" t="s">
        <v>648</v>
      </c>
      <c r="B770" s="323"/>
      <c r="C770" s="323"/>
      <c r="D770" s="323"/>
      <c r="E770" s="18"/>
      <c r="F770" s="404"/>
      <c r="G770" s="18"/>
      <c r="H770" s="399"/>
    </row>
    <row r="771" spans="1:8" ht="19.5" customHeight="1">
      <c r="A771" s="322" t="s">
        <v>649</v>
      </c>
      <c r="B771" s="323"/>
      <c r="C771" s="323"/>
      <c r="D771" s="323"/>
      <c r="E771" s="18"/>
      <c r="F771" s="175"/>
      <c r="G771" s="18"/>
      <c r="H771" s="399"/>
    </row>
    <row r="772" spans="1:8" ht="19.5" customHeight="1">
      <c r="A772" s="322" t="s">
        <v>650</v>
      </c>
      <c r="B772" s="323"/>
      <c r="C772" s="323"/>
      <c r="D772" s="323"/>
      <c r="E772" s="18"/>
      <c r="F772" s="175"/>
      <c r="G772" s="18"/>
      <c r="H772" s="399"/>
    </row>
    <row r="773" spans="1:8" ht="19.5" customHeight="1">
      <c r="A773" s="322" t="s">
        <v>651</v>
      </c>
      <c r="B773" s="323"/>
      <c r="C773" s="323"/>
      <c r="D773" s="323"/>
      <c r="E773" s="18"/>
      <c r="F773" s="175"/>
      <c r="G773" s="18"/>
      <c r="H773" s="399"/>
    </row>
    <row r="774" spans="1:8" ht="19.5" customHeight="1">
      <c r="A774" s="322" t="s">
        <v>652</v>
      </c>
      <c r="B774" s="323">
        <v>177</v>
      </c>
      <c r="C774" s="323">
        <v>337</v>
      </c>
      <c r="D774" s="323">
        <v>367</v>
      </c>
      <c r="E774" s="18">
        <f aca="true" t="shared" si="34" ref="E774:E781">D774/C774*100</f>
        <v>108.9020771513353</v>
      </c>
      <c r="F774" s="323">
        <v>211</v>
      </c>
      <c r="G774" s="18">
        <f>(D774-F774)/F774*100</f>
        <v>73.93364928909952</v>
      </c>
      <c r="H774" s="399"/>
    </row>
    <row r="775" spans="1:8" ht="19.5" customHeight="1">
      <c r="A775" s="394" t="s">
        <v>653</v>
      </c>
      <c r="B775" s="335">
        <f>SUM(B776)</f>
        <v>57</v>
      </c>
      <c r="C775" s="335">
        <f>SUM(C776)</f>
        <v>151</v>
      </c>
      <c r="D775" s="335">
        <f>SUM(D776)</f>
        <v>65</v>
      </c>
      <c r="E775" s="18">
        <f t="shared" si="34"/>
        <v>43.04635761589404</v>
      </c>
      <c r="F775" s="335">
        <f>SUM(F776)</f>
        <v>69</v>
      </c>
      <c r="G775" s="18">
        <f>(D775-F775)/F775*100</f>
        <v>-5.797101449275362</v>
      </c>
      <c r="H775" s="399"/>
    </row>
    <row r="776" spans="1:8" ht="19.5" customHeight="1">
      <c r="A776" s="322" t="s">
        <v>654</v>
      </c>
      <c r="B776" s="323">
        <v>57</v>
      </c>
      <c r="C776" s="323">
        <v>151</v>
      </c>
      <c r="D776" s="323">
        <v>65</v>
      </c>
      <c r="E776" s="18">
        <f t="shared" si="34"/>
        <v>43.04635761589404</v>
      </c>
      <c r="F776" s="323">
        <v>69</v>
      </c>
      <c r="G776" s="18">
        <f>(D776-F776)/F776*100</f>
        <v>-5.797101449275362</v>
      </c>
      <c r="H776" s="399"/>
    </row>
    <row r="777" spans="1:8" ht="19.5" customHeight="1">
      <c r="A777" s="394" t="s">
        <v>655</v>
      </c>
      <c r="B777" s="335">
        <f>SUM(B778:B779)</f>
        <v>96</v>
      </c>
      <c r="C777" s="335">
        <f>SUM(C778:C779)</f>
        <v>846</v>
      </c>
      <c r="D777" s="335">
        <f>SUM(D778:D779)</f>
        <v>90</v>
      </c>
      <c r="E777" s="18">
        <f t="shared" si="34"/>
        <v>10.638297872340425</v>
      </c>
      <c r="F777" s="335">
        <f>SUM(F778:F779)</f>
        <v>291</v>
      </c>
      <c r="G777" s="18">
        <f>(D777-F777)/F777*100</f>
        <v>-69.0721649484536</v>
      </c>
      <c r="H777" s="399"/>
    </row>
    <row r="778" spans="1:8" ht="19.5" customHeight="1">
      <c r="A778" s="322" t="s">
        <v>656</v>
      </c>
      <c r="B778" s="323">
        <v>0</v>
      </c>
      <c r="C778" s="323">
        <v>750</v>
      </c>
      <c r="D778" s="323"/>
      <c r="E778" s="18">
        <f t="shared" si="34"/>
        <v>0</v>
      </c>
      <c r="F778" s="175"/>
      <c r="G778" s="18"/>
      <c r="H778" s="399"/>
    </row>
    <row r="779" spans="1:8" ht="19.5" customHeight="1">
      <c r="A779" s="322" t="s">
        <v>657</v>
      </c>
      <c r="B779" s="323">
        <v>96</v>
      </c>
      <c r="C779" s="323">
        <v>96</v>
      </c>
      <c r="D779" s="323">
        <v>90</v>
      </c>
      <c r="E779" s="18">
        <f t="shared" si="34"/>
        <v>93.75</v>
      </c>
      <c r="F779" s="323">
        <v>291</v>
      </c>
      <c r="G779" s="18">
        <f>(D779-F779)/F779*100</f>
        <v>-69.0721649484536</v>
      </c>
      <c r="H779" s="399"/>
    </row>
    <row r="780" spans="1:8" ht="19.5" customHeight="1">
      <c r="A780" s="394" t="s">
        <v>658</v>
      </c>
      <c r="B780" s="335">
        <f>SUM(B781)</f>
        <v>1325</v>
      </c>
      <c r="C780" s="335">
        <f>SUM(C781)</f>
        <v>1475</v>
      </c>
      <c r="D780" s="335">
        <f>SUM(D781)</f>
        <v>1142</v>
      </c>
      <c r="E780" s="18">
        <f t="shared" si="34"/>
        <v>77.42372881355932</v>
      </c>
      <c r="F780" s="335">
        <f>SUM(F781)</f>
        <v>1081</v>
      </c>
      <c r="G780" s="18">
        <f>(D780-F780)/F780*100</f>
        <v>5.642923219241443</v>
      </c>
      <c r="H780" s="399"/>
    </row>
    <row r="781" spans="1:8" ht="19.5" customHeight="1">
      <c r="A781" s="322" t="s">
        <v>659</v>
      </c>
      <c r="B781" s="323">
        <v>1325</v>
      </c>
      <c r="C781" s="323">
        <v>1475</v>
      </c>
      <c r="D781" s="323">
        <v>1142</v>
      </c>
      <c r="E781" s="18">
        <f t="shared" si="34"/>
        <v>77.42372881355932</v>
      </c>
      <c r="F781" s="323">
        <v>1081</v>
      </c>
      <c r="G781" s="18">
        <f>(D781-F781)/F781*100</f>
        <v>5.642923219241443</v>
      </c>
      <c r="H781" s="399"/>
    </row>
    <row r="782" spans="1:8" ht="19.5" customHeight="1">
      <c r="A782" s="394" t="s">
        <v>660</v>
      </c>
      <c r="B782" s="335">
        <v>0</v>
      </c>
      <c r="C782" s="335">
        <f>SUM(C783)</f>
        <v>0</v>
      </c>
      <c r="D782" s="323">
        <f aca="true" t="shared" si="35" ref="B782:F782">D783</f>
        <v>0</v>
      </c>
      <c r="E782" s="18"/>
      <c r="F782" s="323">
        <f t="shared" si="35"/>
        <v>0</v>
      </c>
      <c r="G782" s="18"/>
      <c r="H782" s="399"/>
    </row>
    <row r="783" spans="1:8" ht="19.5" customHeight="1">
      <c r="A783" s="322" t="s">
        <v>661</v>
      </c>
      <c r="B783" s="323">
        <v>0</v>
      </c>
      <c r="C783" s="323">
        <v>0</v>
      </c>
      <c r="D783" s="323"/>
      <c r="E783" s="18"/>
      <c r="F783" s="175"/>
      <c r="G783" s="18"/>
      <c r="H783" s="399"/>
    </row>
    <row r="784" spans="1:8" ht="19.5" customHeight="1">
      <c r="A784" s="394" t="s">
        <v>662</v>
      </c>
      <c r="B784" s="335">
        <f>SUM(B785)</f>
        <v>1395</v>
      </c>
      <c r="C784" s="335">
        <f>SUM(C785)</f>
        <v>2044</v>
      </c>
      <c r="D784" s="335">
        <f>SUM(D785)</f>
        <v>699</v>
      </c>
      <c r="E784" s="18">
        <f>D784/C784*100</f>
        <v>34.19765166340509</v>
      </c>
      <c r="F784" s="335">
        <f>SUM(F785)</f>
        <v>1773</v>
      </c>
      <c r="G784" s="18">
        <f aca="true" t="shared" si="36" ref="G784:G789">(D784-F784)/F784*100</f>
        <v>-60.575296108291035</v>
      </c>
      <c r="H784" s="399"/>
    </row>
    <row r="785" spans="1:8" ht="19.5" customHeight="1">
      <c r="A785" s="322" t="s">
        <v>663</v>
      </c>
      <c r="B785" s="323">
        <v>1395</v>
      </c>
      <c r="C785" s="323">
        <v>2044</v>
      </c>
      <c r="D785" s="323">
        <v>699</v>
      </c>
      <c r="E785" s="18">
        <f>D785/C785*100</f>
        <v>34.19765166340509</v>
      </c>
      <c r="F785" s="323">
        <v>1773</v>
      </c>
      <c r="G785" s="18">
        <f t="shared" si="36"/>
        <v>-60.575296108291035</v>
      </c>
      <c r="H785" s="399"/>
    </row>
    <row r="786" spans="1:8" ht="19.5" customHeight="1">
      <c r="A786" s="394" t="s">
        <v>664</v>
      </c>
      <c r="B786" s="335">
        <f>B787+B814+B839+B865+B876+B887+B893+B900+B907+B909</f>
        <v>17993</v>
      </c>
      <c r="C786" s="335">
        <f>C787+C814+C839+C865+C876+C887+C893+C900+C907+C909</f>
        <v>44322</v>
      </c>
      <c r="D786" s="335">
        <f>D787+D814+D839+D865+D876+D887+D893+D900+D907+D909</f>
        <v>61900</v>
      </c>
      <c r="E786" s="18">
        <f>D786/C786*100</f>
        <v>139.65976264608997</v>
      </c>
      <c r="F786" s="335">
        <f>F787+F814+F839+F865+F876+F887+F893+F900+F907+F909</f>
        <v>61888</v>
      </c>
      <c r="G786" s="18">
        <f t="shared" si="36"/>
        <v>0.019389865563598757</v>
      </c>
      <c r="H786" s="399"/>
    </row>
    <row r="787" spans="1:8" ht="19.5" customHeight="1">
      <c r="A787" s="394" t="s">
        <v>665</v>
      </c>
      <c r="B787" s="335">
        <f>SUM(B788:B813)</f>
        <v>6070</v>
      </c>
      <c r="C787" s="335">
        <f>SUM(C788:C813)</f>
        <v>6406</v>
      </c>
      <c r="D787" s="335">
        <f>SUM(D788:D813)</f>
        <v>13276</v>
      </c>
      <c r="E787" s="18">
        <f>D787/C787*100</f>
        <v>207.24320949110208</v>
      </c>
      <c r="F787" s="335">
        <f>SUM(F788:F813)</f>
        <v>18617</v>
      </c>
      <c r="G787" s="18">
        <f t="shared" si="36"/>
        <v>-28.688832787237473</v>
      </c>
      <c r="H787" s="399"/>
    </row>
    <row r="788" spans="1:8" ht="19.5" customHeight="1">
      <c r="A788" s="322" t="s">
        <v>69</v>
      </c>
      <c r="B788" s="323">
        <v>831</v>
      </c>
      <c r="C788" s="323">
        <v>843</v>
      </c>
      <c r="D788" s="323">
        <v>853</v>
      </c>
      <c r="E788" s="18">
        <f>D788/C788*100</f>
        <v>101.18623962040331</v>
      </c>
      <c r="F788" s="323">
        <v>863</v>
      </c>
      <c r="G788" s="18">
        <f t="shared" si="36"/>
        <v>-1.1587485515643106</v>
      </c>
      <c r="H788" s="399"/>
    </row>
    <row r="789" spans="1:8" ht="19.5" customHeight="1">
      <c r="A789" s="322" t="s">
        <v>70</v>
      </c>
      <c r="B789" s="323"/>
      <c r="C789" s="323"/>
      <c r="D789" s="323"/>
      <c r="E789" s="18"/>
      <c r="F789" s="323">
        <v>6</v>
      </c>
      <c r="G789" s="18">
        <f t="shared" si="36"/>
        <v>-100</v>
      </c>
      <c r="H789" s="399"/>
    </row>
    <row r="790" spans="1:8" ht="19.5" customHeight="1">
      <c r="A790" s="322" t="s">
        <v>71</v>
      </c>
      <c r="B790" s="323"/>
      <c r="C790" s="323"/>
      <c r="D790" s="323">
        <v>5</v>
      </c>
      <c r="E790" s="18"/>
      <c r="F790" s="175"/>
      <c r="G790" s="18"/>
      <c r="H790" s="399"/>
    </row>
    <row r="791" spans="1:8" ht="19.5" customHeight="1">
      <c r="A791" s="322" t="s">
        <v>78</v>
      </c>
      <c r="B791" s="323">
        <v>2493</v>
      </c>
      <c r="C791" s="323">
        <v>2493</v>
      </c>
      <c r="D791" s="323">
        <v>2279</v>
      </c>
      <c r="E791" s="18">
        <f>D791/C791*100</f>
        <v>91.41596470116326</v>
      </c>
      <c r="F791" s="323">
        <v>2647</v>
      </c>
      <c r="G791" s="18">
        <f>(D791-F791)/F791*100</f>
        <v>-13.902531167359275</v>
      </c>
      <c r="H791" s="399"/>
    </row>
    <row r="792" spans="1:8" ht="19.5" customHeight="1">
      <c r="A792" s="322" t="s">
        <v>666</v>
      </c>
      <c r="B792" s="323"/>
      <c r="C792" s="323"/>
      <c r="D792" s="323"/>
      <c r="E792" s="18"/>
      <c r="F792" s="175"/>
      <c r="G792" s="18"/>
      <c r="H792" s="399"/>
    </row>
    <row r="793" spans="1:8" ht="19.5" customHeight="1">
      <c r="A793" s="322" t="s">
        <v>667</v>
      </c>
      <c r="B793" s="323"/>
      <c r="C793" s="323"/>
      <c r="D793" s="323"/>
      <c r="E793" s="18"/>
      <c r="F793" s="404"/>
      <c r="G793" s="18"/>
      <c r="H793" s="399"/>
    </row>
    <row r="794" spans="1:8" ht="19.5" customHeight="1">
      <c r="A794" s="322" t="s">
        <v>668</v>
      </c>
      <c r="B794" s="323"/>
      <c r="C794" s="323"/>
      <c r="D794" s="323">
        <v>74</v>
      </c>
      <c r="E794" s="18"/>
      <c r="F794" s="404"/>
      <c r="G794" s="18"/>
      <c r="H794" s="399"/>
    </row>
    <row r="795" spans="1:8" ht="19.5" customHeight="1">
      <c r="A795" s="322" t="s">
        <v>669</v>
      </c>
      <c r="B795" s="323">
        <v>16</v>
      </c>
      <c r="C795" s="323">
        <v>16</v>
      </c>
      <c r="D795" s="323">
        <v>128</v>
      </c>
      <c r="E795" s="18">
        <f>D795/C795*100</f>
        <v>800</v>
      </c>
      <c r="F795" s="323">
        <v>116</v>
      </c>
      <c r="G795" s="18">
        <f>(D795-F795)/F795*100</f>
        <v>10.344827586206897</v>
      </c>
      <c r="H795" s="399"/>
    </row>
    <row r="796" spans="1:8" ht="19.5" customHeight="1">
      <c r="A796" s="322" t="s">
        <v>670</v>
      </c>
      <c r="B796" s="323">
        <v>45</v>
      </c>
      <c r="C796" s="323">
        <v>45</v>
      </c>
      <c r="D796" s="323">
        <v>39</v>
      </c>
      <c r="E796" s="18">
        <f>D796/C796*100</f>
        <v>86.66666666666667</v>
      </c>
      <c r="F796" s="323">
        <v>9</v>
      </c>
      <c r="G796" s="18">
        <f>(D796-F796)/F796*100</f>
        <v>333.33333333333337</v>
      </c>
      <c r="H796" s="399"/>
    </row>
    <row r="797" spans="1:8" ht="19.5" customHeight="1">
      <c r="A797" s="322" t="s">
        <v>671</v>
      </c>
      <c r="B797" s="323"/>
      <c r="C797" s="323"/>
      <c r="D797" s="323"/>
      <c r="E797" s="18"/>
      <c r="F797" s="175"/>
      <c r="G797" s="18"/>
      <c r="H797" s="399"/>
    </row>
    <row r="798" spans="1:8" ht="19.5" customHeight="1">
      <c r="A798" s="322" t="s">
        <v>672</v>
      </c>
      <c r="B798" s="323"/>
      <c r="C798" s="323"/>
      <c r="D798" s="323"/>
      <c r="E798" s="18"/>
      <c r="F798" s="175"/>
      <c r="G798" s="18"/>
      <c r="H798" s="399"/>
    </row>
    <row r="799" spans="1:8" ht="19.5" customHeight="1">
      <c r="A799" s="322" t="s">
        <v>673</v>
      </c>
      <c r="B799" s="323"/>
      <c r="C799" s="323"/>
      <c r="D799" s="323"/>
      <c r="E799" s="18"/>
      <c r="F799" s="175"/>
      <c r="G799" s="18"/>
      <c r="H799" s="399"/>
    </row>
    <row r="800" spans="1:8" ht="19.5" customHeight="1">
      <c r="A800" s="322" t="s">
        <v>674</v>
      </c>
      <c r="B800" s="323"/>
      <c r="C800" s="323"/>
      <c r="D800" s="323"/>
      <c r="E800" s="18"/>
      <c r="F800" s="175"/>
      <c r="G800" s="18"/>
      <c r="H800" s="399"/>
    </row>
    <row r="801" spans="1:8" ht="19.5" customHeight="1">
      <c r="A801" s="322" t="s">
        <v>675</v>
      </c>
      <c r="B801" s="323">
        <v>50</v>
      </c>
      <c r="C801" s="323">
        <v>50</v>
      </c>
      <c r="D801" s="323">
        <v>50</v>
      </c>
      <c r="E801" s="18">
        <f>D801/C801*100</f>
        <v>100</v>
      </c>
      <c r="F801" s="323">
        <v>188</v>
      </c>
      <c r="G801" s="18">
        <f>(D801-F801)/F801*100</f>
        <v>-73.40425531914893</v>
      </c>
      <c r="H801" s="399"/>
    </row>
    <row r="802" spans="1:8" ht="19.5" customHeight="1">
      <c r="A802" s="322" t="s">
        <v>676</v>
      </c>
      <c r="B802" s="323">
        <v>24</v>
      </c>
      <c r="C802" s="323">
        <v>24</v>
      </c>
      <c r="D802" s="323">
        <v>324</v>
      </c>
      <c r="E802" s="18">
        <f>D802/C802*100</f>
        <v>1350</v>
      </c>
      <c r="F802" s="323">
        <v>946</v>
      </c>
      <c r="G802" s="18">
        <f>(D802-F802)/F802*100</f>
        <v>-65.75052854122622</v>
      </c>
      <c r="H802" s="399"/>
    </row>
    <row r="803" spans="1:8" ht="19.5" customHeight="1">
      <c r="A803" s="322" t="s">
        <v>677</v>
      </c>
      <c r="B803" s="323"/>
      <c r="C803" s="323"/>
      <c r="D803" s="323"/>
      <c r="E803" s="18"/>
      <c r="F803" s="175"/>
      <c r="G803" s="18"/>
      <c r="H803" s="399"/>
    </row>
    <row r="804" spans="1:8" ht="19.5" customHeight="1">
      <c r="A804" s="322" t="s">
        <v>666</v>
      </c>
      <c r="B804" s="323">
        <v>964</v>
      </c>
      <c r="C804" s="323">
        <v>964</v>
      </c>
      <c r="D804" s="323">
        <v>3579</v>
      </c>
      <c r="E804" s="18">
        <f>D804/C804*100</f>
        <v>371.2655601659751</v>
      </c>
      <c r="F804" s="323">
        <v>3589</v>
      </c>
      <c r="G804" s="18">
        <f>(D804-F804)/F804*100</f>
        <v>-0.27862914460852606</v>
      </c>
      <c r="H804" s="399"/>
    </row>
    <row r="805" spans="1:8" ht="19.5" customHeight="1">
      <c r="A805" s="322" t="s">
        <v>667</v>
      </c>
      <c r="B805" s="323">
        <v>100</v>
      </c>
      <c r="C805" s="323">
        <v>100</v>
      </c>
      <c r="D805" s="323">
        <v>50</v>
      </c>
      <c r="E805" s="18">
        <f>D805/C805*100</f>
        <v>50</v>
      </c>
      <c r="F805" s="175"/>
      <c r="G805" s="18"/>
      <c r="H805" s="399"/>
    </row>
    <row r="806" spans="1:8" ht="19.5" customHeight="1">
      <c r="A806" s="322" t="s">
        <v>678</v>
      </c>
      <c r="B806" s="323"/>
      <c r="C806" s="323"/>
      <c r="D806" s="323"/>
      <c r="E806" s="18"/>
      <c r="F806" s="175"/>
      <c r="G806" s="18"/>
      <c r="H806" s="399"/>
    </row>
    <row r="807" spans="1:8" ht="19.5" customHeight="1">
      <c r="A807" s="322" t="s">
        <v>679</v>
      </c>
      <c r="B807" s="323"/>
      <c r="C807" s="323"/>
      <c r="D807" s="323">
        <v>1665</v>
      </c>
      <c r="E807" s="18"/>
      <c r="F807" s="175"/>
      <c r="G807" s="18"/>
      <c r="H807" s="399"/>
    </row>
    <row r="808" spans="1:8" ht="19.5" customHeight="1">
      <c r="A808" s="322" t="s">
        <v>680</v>
      </c>
      <c r="B808" s="323">
        <v>932</v>
      </c>
      <c r="C808" s="323">
        <v>932</v>
      </c>
      <c r="D808" s="323">
        <v>1194</v>
      </c>
      <c r="E808" s="18">
        <f>D808/C808*100</f>
        <v>128.11158798283262</v>
      </c>
      <c r="F808" s="323">
        <v>1388</v>
      </c>
      <c r="G808" s="18">
        <f>(D808-F808)/F808*100</f>
        <v>-13.976945244956774</v>
      </c>
      <c r="H808" s="399"/>
    </row>
    <row r="809" spans="1:8" ht="19.5" customHeight="1">
      <c r="A809" s="322" t="s">
        <v>681</v>
      </c>
      <c r="B809" s="323">
        <v>160</v>
      </c>
      <c r="C809" s="323">
        <v>412</v>
      </c>
      <c r="D809" s="323">
        <v>191</v>
      </c>
      <c r="E809" s="18">
        <f>D809/C809*100</f>
        <v>46.359223300970875</v>
      </c>
      <c r="F809" s="323">
        <v>428</v>
      </c>
      <c r="G809" s="18">
        <f>(D809-F809)/F809*100</f>
        <v>-55.373831775700936</v>
      </c>
      <c r="H809" s="399"/>
    </row>
    <row r="810" spans="1:8" ht="19.5" customHeight="1">
      <c r="A810" s="322" t="s">
        <v>682</v>
      </c>
      <c r="B810" s="323"/>
      <c r="C810" s="323"/>
      <c r="D810" s="323"/>
      <c r="E810" s="18"/>
      <c r="F810" s="175"/>
      <c r="G810" s="18"/>
      <c r="H810" s="399"/>
    </row>
    <row r="811" spans="1:8" ht="19.5" customHeight="1">
      <c r="A811" s="322" t="s">
        <v>683</v>
      </c>
      <c r="B811" s="323"/>
      <c r="C811" s="323"/>
      <c r="D811" s="323">
        <v>62</v>
      </c>
      <c r="E811" s="18"/>
      <c r="F811" s="175"/>
      <c r="G811" s="18"/>
      <c r="H811" s="399"/>
    </row>
    <row r="812" spans="1:8" ht="19.5" customHeight="1">
      <c r="A812" s="332" t="s">
        <v>684</v>
      </c>
      <c r="B812" s="323">
        <v>25</v>
      </c>
      <c r="C812" s="323">
        <v>25</v>
      </c>
      <c r="D812" s="323">
        <v>1099</v>
      </c>
      <c r="E812" s="18">
        <f aca="true" t="shared" si="37" ref="E812:E817">D812/C812*100</f>
        <v>4396</v>
      </c>
      <c r="F812" s="323">
        <v>6719</v>
      </c>
      <c r="G812" s="18">
        <f>(D812-F812)/F812*100</f>
        <v>-83.64339931537431</v>
      </c>
      <c r="H812" s="399"/>
    </row>
    <row r="813" spans="1:8" ht="19.5" customHeight="1">
      <c r="A813" s="322" t="s">
        <v>685</v>
      </c>
      <c r="B813" s="323">
        <v>430</v>
      </c>
      <c r="C813" s="323">
        <v>502</v>
      </c>
      <c r="D813" s="323">
        <v>1684</v>
      </c>
      <c r="E813" s="18">
        <f t="shared" si="37"/>
        <v>335.4581673306773</v>
      </c>
      <c r="F813" s="323">
        <v>1718</v>
      </c>
      <c r="G813" s="18">
        <f>(D813-F813)/F813*100</f>
        <v>-1.979045401629802</v>
      </c>
      <c r="H813" s="399"/>
    </row>
    <row r="814" spans="1:8" ht="19.5" customHeight="1">
      <c r="A814" s="394" t="s">
        <v>686</v>
      </c>
      <c r="B814" s="335">
        <f>SUM(B815:B838)</f>
        <v>1033</v>
      </c>
      <c r="C814" s="335">
        <f>SUM(C815:C838)</f>
        <v>2601</v>
      </c>
      <c r="D814" s="335">
        <f>SUM(D815:D838)</f>
        <v>5673</v>
      </c>
      <c r="E814" s="18">
        <f t="shared" si="37"/>
        <v>218.10841983852364</v>
      </c>
      <c r="F814" s="335">
        <f>SUM(F815:F838)</f>
        <v>5320</v>
      </c>
      <c r="G814" s="18">
        <f>(D814-F814)/F814*100</f>
        <v>6.635338345864662</v>
      </c>
      <c r="H814" s="399"/>
    </row>
    <row r="815" spans="1:8" ht="19.5" customHeight="1">
      <c r="A815" s="322" t="s">
        <v>69</v>
      </c>
      <c r="B815" s="323">
        <v>167</v>
      </c>
      <c r="C815" s="323">
        <v>171</v>
      </c>
      <c r="D815" s="323">
        <v>159</v>
      </c>
      <c r="E815" s="18">
        <f t="shared" si="37"/>
        <v>92.98245614035088</v>
      </c>
      <c r="F815" s="323">
        <v>219</v>
      </c>
      <c r="G815" s="18">
        <f>(D815-F815)/F815*100</f>
        <v>-27.397260273972602</v>
      </c>
      <c r="H815" s="399"/>
    </row>
    <row r="816" spans="1:8" ht="19.5" customHeight="1">
      <c r="A816" s="322" t="s">
        <v>70</v>
      </c>
      <c r="B816" s="323">
        <v>75</v>
      </c>
      <c r="C816" s="323">
        <v>75</v>
      </c>
      <c r="D816" s="323">
        <v>166</v>
      </c>
      <c r="E816" s="18">
        <f t="shared" si="37"/>
        <v>221.33333333333334</v>
      </c>
      <c r="F816" s="323"/>
      <c r="G816" s="18"/>
      <c r="H816" s="399"/>
    </row>
    <row r="817" spans="1:8" ht="19.5" customHeight="1">
      <c r="A817" s="322" t="s">
        <v>71</v>
      </c>
      <c r="B817" s="323">
        <v>195</v>
      </c>
      <c r="C817" s="323">
        <v>195</v>
      </c>
      <c r="D817" s="323">
        <v>201</v>
      </c>
      <c r="E817" s="18">
        <f t="shared" si="37"/>
        <v>103.07692307692307</v>
      </c>
      <c r="F817" s="323">
        <v>242</v>
      </c>
      <c r="G817" s="18">
        <f>(D817-F817)/F817*100</f>
        <v>-16.94214876033058</v>
      </c>
      <c r="H817" s="399"/>
    </row>
    <row r="818" spans="1:8" ht="19.5" customHeight="1">
      <c r="A818" s="322" t="s">
        <v>687</v>
      </c>
      <c r="B818" s="323"/>
      <c r="C818" s="323"/>
      <c r="D818" s="323">
        <v>81</v>
      </c>
      <c r="E818" s="18"/>
      <c r="F818" s="323">
        <v>273</v>
      </c>
      <c r="G818" s="18">
        <f>(D818-F818)/F818*100</f>
        <v>-70.32967032967034</v>
      </c>
      <c r="H818" s="399"/>
    </row>
    <row r="819" spans="1:8" ht="19.5" customHeight="1">
      <c r="A819" s="322" t="s">
        <v>688</v>
      </c>
      <c r="B819" s="323"/>
      <c r="C819" s="323"/>
      <c r="D819" s="323">
        <v>2909</v>
      </c>
      <c r="E819" s="18"/>
      <c r="F819" s="323">
        <v>1345</v>
      </c>
      <c r="G819" s="18">
        <f>(D819-F819)/F819*100</f>
        <v>116.28252788104089</v>
      </c>
      <c r="H819" s="399"/>
    </row>
    <row r="820" spans="1:8" ht="19.5" customHeight="1">
      <c r="A820" s="322" t="s">
        <v>689</v>
      </c>
      <c r="B820" s="323"/>
      <c r="C820" s="323"/>
      <c r="D820" s="323"/>
      <c r="E820" s="18"/>
      <c r="F820" s="404"/>
      <c r="G820" s="18"/>
      <c r="H820" s="399"/>
    </row>
    <row r="821" spans="1:8" ht="19.5" customHeight="1">
      <c r="A821" s="322" t="s">
        <v>690</v>
      </c>
      <c r="B821" s="323"/>
      <c r="C821" s="323"/>
      <c r="D821" s="323">
        <v>67</v>
      </c>
      <c r="E821" s="18"/>
      <c r="F821" s="323">
        <v>143</v>
      </c>
      <c r="G821" s="18">
        <f>(D821-F821)/F821*100</f>
        <v>-53.14685314685315</v>
      </c>
      <c r="H821" s="399"/>
    </row>
    <row r="822" spans="1:8" ht="19.5" customHeight="1">
      <c r="A822" s="322" t="s">
        <v>691</v>
      </c>
      <c r="B822" s="323"/>
      <c r="C822" s="323"/>
      <c r="D822" s="323">
        <v>806</v>
      </c>
      <c r="E822" s="18"/>
      <c r="F822" s="323">
        <v>1241</v>
      </c>
      <c r="G822" s="18">
        <f>(D822-F822)/F822*100</f>
        <v>-35.05237711522965</v>
      </c>
      <c r="H822" s="399"/>
    </row>
    <row r="823" spans="1:8" ht="19.5" customHeight="1">
      <c r="A823" s="322" t="s">
        <v>692</v>
      </c>
      <c r="B823" s="323"/>
      <c r="C823" s="323"/>
      <c r="D823" s="323"/>
      <c r="E823" s="18"/>
      <c r="F823" s="175"/>
      <c r="G823" s="18"/>
      <c r="H823" s="399"/>
    </row>
    <row r="824" spans="1:8" ht="19.5" customHeight="1">
      <c r="A824" s="322" t="s">
        <v>693</v>
      </c>
      <c r="B824" s="323"/>
      <c r="C824" s="323"/>
      <c r="D824" s="323">
        <v>5</v>
      </c>
      <c r="E824" s="18"/>
      <c r="F824" s="175"/>
      <c r="G824" s="18"/>
      <c r="H824" s="399"/>
    </row>
    <row r="825" spans="1:8" ht="19.5" customHeight="1">
      <c r="A825" s="322" t="s">
        <v>694</v>
      </c>
      <c r="B825" s="323"/>
      <c r="C825" s="323"/>
      <c r="D825" s="323"/>
      <c r="E825" s="18"/>
      <c r="F825" s="405"/>
      <c r="G825" s="18"/>
      <c r="H825" s="399"/>
    </row>
    <row r="826" spans="1:8" ht="19.5" customHeight="1">
      <c r="A826" s="322" t="s">
        <v>695</v>
      </c>
      <c r="B826" s="323"/>
      <c r="C826" s="323"/>
      <c r="D826" s="323"/>
      <c r="E826" s="18"/>
      <c r="F826" s="404"/>
      <c r="G826" s="18"/>
      <c r="H826" s="399"/>
    </row>
    <row r="827" spans="1:8" ht="19.5" customHeight="1">
      <c r="A827" s="322" t="s">
        <v>696</v>
      </c>
      <c r="B827" s="323"/>
      <c r="C827" s="323"/>
      <c r="D827" s="323"/>
      <c r="E827" s="18"/>
      <c r="F827" s="404"/>
      <c r="G827" s="18"/>
      <c r="H827" s="399"/>
    </row>
    <row r="828" spans="1:8" ht="19.5" customHeight="1">
      <c r="A828" s="322" t="s">
        <v>697</v>
      </c>
      <c r="B828" s="323"/>
      <c r="C828" s="323"/>
      <c r="D828" s="323"/>
      <c r="E828" s="18"/>
      <c r="F828" s="404"/>
      <c r="G828" s="18"/>
      <c r="H828" s="399"/>
    </row>
    <row r="829" spans="1:8" ht="19.5" customHeight="1">
      <c r="A829" s="322" t="s">
        <v>698</v>
      </c>
      <c r="B829" s="323"/>
      <c r="C829" s="323"/>
      <c r="D829" s="323">
        <v>130</v>
      </c>
      <c r="E829" s="18"/>
      <c r="F829" s="175"/>
      <c r="G829" s="18"/>
      <c r="H829" s="399"/>
    </row>
    <row r="830" spans="1:8" ht="19.5" customHeight="1">
      <c r="A830" s="322" t="s">
        <v>699</v>
      </c>
      <c r="B830" s="323"/>
      <c r="C830" s="323"/>
      <c r="D830" s="323"/>
      <c r="E830" s="18"/>
      <c r="F830" s="175"/>
      <c r="G830" s="18"/>
      <c r="H830" s="399"/>
    </row>
    <row r="831" spans="1:8" ht="19.5" customHeight="1">
      <c r="A831" s="322" t="s">
        <v>700</v>
      </c>
      <c r="B831" s="323"/>
      <c r="C831" s="323"/>
      <c r="D831" s="323"/>
      <c r="E831" s="18"/>
      <c r="F831" s="175"/>
      <c r="G831" s="18"/>
      <c r="H831" s="399"/>
    </row>
    <row r="832" spans="1:8" ht="19.5" customHeight="1">
      <c r="A832" s="322" t="s">
        <v>701</v>
      </c>
      <c r="B832" s="323"/>
      <c r="C832" s="323"/>
      <c r="D832" s="323"/>
      <c r="E832" s="18"/>
      <c r="F832" s="175"/>
      <c r="G832" s="18"/>
      <c r="H832" s="399"/>
    </row>
    <row r="833" spans="1:8" ht="19.5" customHeight="1">
      <c r="A833" s="322" t="s">
        <v>702</v>
      </c>
      <c r="B833" s="323"/>
      <c r="C833" s="323"/>
      <c r="D833" s="323"/>
      <c r="E833" s="18"/>
      <c r="F833" s="175"/>
      <c r="G833" s="18"/>
      <c r="H833" s="399"/>
    </row>
    <row r="834" spans="1:8" ht="19.5" customHeight="1">
      <c r="A834" s="322" t="s">
        <v>703</v>
      </c>
      <c r="B834" s="323"/>
      <c r="C834" s="323"/>
      <c r="D834" s="323">
        <v>159</v>
      </c>
      <c r="E834" s="18"/>
      <c r="F834" s="323">
        <v>139</v>
      </c>
      <c r="G834" s="18">
        <f>(D834-F834)/F834*100</f>
        <v>14.388489208633093</v>
      </c>
      <c r="H834" s="399"/>
    </row>
    <row r="835" spans="1:8" ht="19.5" customHeight="1">
      <c r="A835" s="322" t="s">
        <v>704</v>
      </c>
      <c r="B835" s="323"/>
      <c r="C835" s="323"/>
      <c r="D835" s="323"/>
      <c r="E835" s="18"/>
      <c r="F835" s="175"/>
      <c r="G835" s="18"/>
      <c r="H835" s="399"/>
    </row>
    <row r="836" spans="1:8" ht="19.5" customHeight="1">
      <c r="A836" s="322" t="s">
        <v>705</v>
      </c>
      <c r="B836" s="323"/>
      <c r="C836" s="323"/>
      <c r="D836" s="323"/>
      <c r="E836" s="18"/>
      <c r="F836" s="175"/>
      <c r="G836" s="18"/>
      <c r="H836" s="399"/>
    </row>
    <row r="837" spans="1:8" ht="19.5" customHeight="1">
      <c r="A837" s="322" t="s">
        <v>706</v>
      </c>
      <c r="B837" s="323"/>
      <c r="C837" s="323"/>
      <c r="D837" s="323"/>
      <c r="E837" s="18"/>
      <c r="F837" s="175"/>
      <c r="G837" s="18"/>
      <c r="H837" s="399"/>
    </row>
    <row r="838" spans="1:8" ht="19.5" customHeight="1">
      <c r="A838" s="322" t="s">
        <v>707</v>
      </c>
      <c r="B838" s="323">
        <v>596</v>
      </c>
      <c r="C838" s="323">
        <v>2160</v>
      </c>
      <c r="D838" s="323">
        <v>990</v>
      </c>
      <c r="E838" s="18">
        <f>D838/C838*100</f>
        <v>45.83333333333333</v>
      </c>
      <c r="F838" s="323">
        <v>1718</v>
      </c>
      <c r="G838" s="18">
        <f>(D838-F838)/F838*100</f>
        <v>-42.374854481955765</v>
      </c>
      <c r="H838" s="399"/>
    </row>
    <row r="839" spans="1:8" ht="19.5" customHeight="1">
      <c r="A839" s="394" t="s">
        <v>708</v>
      </c>
      <c r="B839" s="335">
        <f>SUM(B840:B864)</f>
        <v>3978</v>
      </c>
      <c r="C839" s="335">
        <f>SUM(C840:C864)</f>
        <v>4349</v>
      </c>
      <c r="D839" s="335">
        <f>SUM(D840:D864)</f>
        <v>4539</v>
      </c>
      <c r="E839" s="18">
        <f>D839/C839*100</f>
        <v>104.368820418487</v>
      </c>
      <c r="F839" s="335">
        <f>SUM(F840:F864)</f>
        <v>5681</v>
      </c>
      <c r="G839" s="18">
        <f>(D839-F839)/F839*100</f>
        <v>-20.102094701637036</v>
      </c>
      <c r="H839" s="399"/>
    </row>
    <row r="840" spans="1:8" ht="19.5" customHeight="1">
      <c r="A840" s="322" t="s">
        <v>69</v>
      </c>
      <c r="B840" s="323">
        <v>265</v>
      </c>
      <c r="C840" s="323">
        <v>270</v>
      </c>
      <c r="D840" s="323">
        <v>264</v>
      </c>
      <c r="E840" s="18">
        <f>D840/C840*100</f>
        <v>97.77777777777777</v>
      </c>
      <c r="F840" s="323">
        <v>275</v>
      </c>
      <c r="G840" s="18">
        <f>(D840-F840)/F840*100</f>
        <v>-4</v>
      </c>
      <c r="H840" s="399"/>
    </row>
    <row r="841" spans="1:8" ht="19.5" customHeight="1">
      <c r="A841" s="322" t="s">
        <v>70</v>
      </c>
      <c r="B841" s="323"/>
      <c r="C841" s="323"/>
      <c r="D841" s="323"/>
      <c r="E841" s="18"/>
      <c r="F841" s="323"/>
      <c r="G841" s="18"/>
      <c r="H841" s="399"/>
    </row>
    <row r="842" spans="1:8" ht="19.5" customHeight="1">
      <c r="A842" s="322" t="s">
        <v>71</v>
      </c>
      <c r="B842" s="323">
        <v>369</v>
      </c>
      <c r="C842" s="323">
        <v>369</v>
      </c>
      <c r="D842" s="323">
        <v>549</v>
      </c>
      <c r="E842" s="18">
        <f>D842/C842*100</f>
        <v>148.78048780487805</v>
      </c>
      <c r="F842" s="323">
        <v>703</v>
      </c>
      <c r="G842" s="18">
        <f>(D842-F842)/F842*100</f>
        <v>-21.906116642958747</v>
      </c>
      <c r="H842" s="399"/>
    </row>
    <row r="843" spans="1:8" ht="19.5" customHeight="1">
      <c r="A843" s="322" t="s">
        <v>709</v>
      </c>
      <c r="B843" s="323"/>
      <c r="C843" s="323"/>
      <c r="D843" s="323"/>
      <c r="E843" s="18"/>
      <c r="F843" s="323">
        <v>64</v>
      </c>
      <c r="G843" s="18">
        <f>(D843-F843)/F843*100</f>
        <v>-100</v>
      </c>
      <c r="H843" s="399"/>
    </row>
    <row r="844" spans="1:8" ht="19.5" customHeight="1">
      <c r="A844" s="322" t="s">
        <v>710</v>
      </c>
      <c r="B844" s="323">
        <v>1000</v>
      </c>
      <c r="C844" s="323">
        <v>1000</v>
      </c>
      <c r="D844" s="323">
        <v>54</v>
      </c>
      <c r="E844" s="18">
        <f>D844/C844*100</f>
        <v>5.4</v>
      </c>
      <c r="F844" s="323">
        <v>2082</v>
      </c>
      <c r="G844" s="18">
        <f>(D844-F844)/F844*100</f>
        <v>-97.40634005763688</v>
      </c>
      <c r="H844" s="399"/>
    </row>
    <row r="845" spans="1:8" ht="19.5" customHeight="1">
      <c r="A845" s="322" t="s">
        <v>711</v>
      </c>
      <c r="B845" s="323"/>
      <c r="C845" s="323"/>
      <c r="D845" s="323"/>
      <c r="E845" s="18"/>
      <c r="F845" s="175"/>
      <c r="G845" s="18"/>
      <c r="H845" s="399"/>
    </row>
    <row r="846" spans="1:8" ht="19.5" customHeight="1">
      <c r="A846" s="322" t="s">
        <v>712</v>
      </c>
      <c r="B846" s="323"/>
      <c r="C846" s="323"/>
      <c r="D846" s="323"/>
      <c r="E846" s="18"/>
      <c r="F846" s="175"/>
      <c r="G846" s="18"/>
      <c r="H846" s="399"/>
    </row>
    <row r="847" spans="1:8" ht="19.5" customHeight="1">
      <c r="A847" s="322" t="s">
        <v>713</v>
      </c>
      <c r="B847" s="323">
        <v>0</v>
      </c>
      <c r="C847" s="323">
        <v>234</v>
      </c>
      <c r="D847" s="323">
        <v>422</v>
      </c>
      <c r="E847" s="18">
        <f>D847/C847*100</f>
        <v>180.34188034188034</v>
      </c>
      <c r="F847" s="323">
        <v>22</v>
      </c>
      <c r="G847" s="18">
        <f>(D847-F847)/F847*100</f>
        <v>1818.1818181818182</v>
      </c>
      <c r="H847" s="399"/>
    </row>
    <row r="848" spans="1:8" ht="19.5" customHeight="1">
      <c r="A848" s="322" t="s">
        <v>714</v>
      </c>
      <c r="B848" s="323"/>
      <c r="C848" s="323"/>
      <c r="D848" s="323"/>
      <c r="E848" s="18"/>
      <c r="F848" s="175"/>
      <c r="G848" s="18"/>
      <c r="H848" s="399"/>
    </row>
    <row r="849" spans="1:8" ht="19.5" customHeight="1">
      <c r="A849" s="322" t="s">
        <v>715</v>
      </c>
      <c r="B849" s="323"/>
      <c r="C849" s="323"/>
      <c r="D849" s="323"/>
      <c r="E849" s="18"/>
      <c r="F849" s="323">
        <v>50</v>
      </c>
      <c r="G849" s="18">
        <f>(D849-F849)/F849*100</f>
        <v>-100</v>
      </c>
      <c r="H849" s="399"/>
    </row>
    <row r="850" spans="1:8" ht="19.5" customHeight="1">
      <c r="A850" s="322" t="s">
        <v>716</v>
      </c>
      <c r="B850" s="323"/>
      <c r="C850" s="323"/>
      <c r="D850" s="323"/>
      <c r="E850" s="18"/>
      <c r="F850" s="175"/>
      <c r="G850" s="18"/>
      <c r="H850" s="399"/>
    </row>
    <row r="851" spans="1:8" ht="19.5" customHeight="1">
      <c r="A851" s="322" t="s">
        <v>717</v>
      </c>
      <c r="B851" s="323"/>
      <c r="C851" s="323"/>
      <c r="D851" s="323"/>
      <c r="E851" s="18"/>
      <c r="F851" s="175"/>
      <c r="G851" s="18"/>
      <c r="H851" s="399"/>
    </row>
    <row r="852" spans="1:8" ht="19.5" customHeight="1">
      <c r="A852" s="322" t="s">
        <v>718</v>
      </c>
      <c r="B852" s="323"/>
      <c r="C852" s="323"/>
      <c r="D852" s="323"/>
      <c r="E852" s="18"/>
      <c r="F852" s="175"/>
      <c r="G852" s="18"/>
      <c r="H852" s="406"/>
    </row>
    <row r="853" spans="1:8" ht="19.5" customHeight="1">
      <c r="A853" s="322" t="s">
        <v>719</v>
      </c>
      <c r="B853" s="323"/>
      <c r="C853" s="323"/>
      <c r="D853" s="323">
        <v>25</v>
      </c>
      <c r="E853" s="18"/>
      <c r="F853" s="323">
        <v>5</v>
      </c>
      <c r="G853" s="18">
        <f>(D853-F853)/F853*100</f>
        <v>400</v>
      </c>
      <c r="H853" s="399"/>
    </row>
    <row r="854" spans="1:8" s="360" customFormat="1" ht="19.5" customHeight="1">
      <c r="A854" s="322" t="s">
        <v>720</v>
      </c>
      <c r="B854" s="323"/>
      <c r="C854" s="323"/>
      <c r="D854" s="323"/>
      <c r="E854" s="18"/>
      <c r="F854" s="175"/>
      <c r="G854" s="18"/>
      <c r="H854" s="407"/>
    </row>
    <row r="855" spans="1:8" s="360" customFormat="1" ht="19.5" customHeight="1">
      <c r="A855" s="322" t="s">
        <v>721</v>
      </c>
      <c r="B855" s="323"/>
      <c r="C855" s="323"/>
      <c r="D855" s="323">
        <v>50</v>
      </c>
      <c r="E855" s="18"/>
      <c r="F855" s="175"/>
      <c r="G855" s="18"/>
      <c r="H855" s="407"/>
    </row>
    <row r="856" spans="1:8" s="360" customFormat="1" ht="19.5" customHeight="1">
      <c r="A856" s="322" t="s">
        <v>722</v>
      </c>
      <c r="B856" s="323"/>
      <c r="C856" s="323"/>
      <c r="D856" s="323"/>
      <c r="E856" s="18"/>
      <c r="F856" s="175"/>
      <c r="G856" s="18"/>
      <c r="H856" s="407"/>
    </row>
    <row r="857" spans="1:8" s="360" customFormat="1" ht="19.5" customHeight="1">
      <c r="A857" s="322" t="s">
        <v>723</v>
      </c>
      <c r="B857" s="323"/>
      <c r="C857" s="323"/>
      <c r="D857" s="323"/>
      <c r="E857" s="18"/>
      <c r="F857" s="175"/>
      <c r="G857" s="18"/>
      <c r="H857" s="408"/>
    </row>
    <row r="858" spans="1:8" ht="19.5" customHeight="1">
      <c r="A858" s="322" t="s">
        <v>724</v>
      </c>
      <c r="B858" s="323">
        <v>2187</v>
      </c>
      <c r="C858" s="323">
        <v>2187</v>
      </c>
      <c r="D858" s="323">
        <v>2094</v>
      </c>
      <c r="E858" s="18">
        <f>D858/C858*100</f>
        <v>95.74759945130316</v>
      </c>
      <c r="F858" s="175"/>
      <c r="G858" s="18"/>
      <c r="H858" s="399"/>
    </row>
    <row r="859" spans="1:8" ht="19.5" customHeight="1">
      <c r="A859" s="322" t="s">
        <v>725</v>
      </c>
      <c r="B859" s="323"/>
      <c r="C859" s="323"/>
      <c r="D859" s="323"/>
      <c r="E859" s="18"/>
      <c r="F859" s="175"/>
      <c r="G859" s="18"/>
      <c r="H859" s="399"/>
    </row>
    <row r="860" spans="1:8" ht="19.5" customHeight="1">
      <c r="A860" s="322" t="s">
        <v>726</v>
      </c>
      <c r="B860" s="323"/>
      <c r="C860" s="323"/>
      <c r="D860" s="323"/>
      <c r="E860" s="18"/>
      <c r="F860" s="175"/>
      <c r="G860" s="18"/>
      <c r="H860" s="399"/>
    </row>
    <row r="861" spans="1:8" ht="19.5" customHeight="1">
      <c r="A861" s="322" t="s">
        <v>699</v>
      </c>
      <c r="B861" s="323"/>
      <c r="C861" s="323"/>
      <c r="D861" s="323"/>
      <c r="E861" s="18"/>
      <c r="F861" s="175"/>
      <c r="G861" s="18"/>
      <c r="H861" s="399"/>
    </row>
    <row r="862" spans="1:8" ht="19.5" customHeight="1">
      <c r="A862" s="322" t="s">
        <v>727</v>
      </c>
      <c r="B862" s="323"/>
      <c r="C862" s="323"/>
      <c r="D862" s="323"/>
      <c r="E862" s="18"/>
      <c r="F862" s="175"/>
      <c r="G862" s="18"/>
      <c r="H862" s="399"/>
    </row>
    <row r="863" spans="1:8" ht="19.5" customHeight="1">
      <c r="A863" s="322" t="s">
        <v>728</v>
      </c>
      <c r="B863" s="323"/>
      <c r="C863" s="323"/>
      <c r="D863" s="323"/>
      <c r="E863" s="18"/>
      <c r="F863" s="323">
        <v>19</v>
      </c>
      <c r="G863" s="18">
        <f>(D863-F863)/F863*100</f>
        <v>-100</v>
      </c>
      <c r="H863" s="399"/>
    </row>
    <row r="864" spans="1:8" ht="19.5" customHeight="1">
      <c r="A864" s="322" t="s">
        <v>729</v>
      </c>
      <c r="B864" s="323">
        <v>157</v>
      </c>
      <c r="C864" s="323">
        <v>289</v>
      </c>
      <c r="D864" s="323">
        <v>1081</v>
      </c>
      <c r="E864" s="18">
        <f>D864/C864*100</f>
        <v>374.0484429065744</v>
      </c>
      <c r="F864" s="323">
        <v>2461</v>
      </c>
      <c r="G864" s="18">
        <f>(D864-F864)/F864*100</f>
        <v>-56.074766355140184</v>
      </c>
      <c r="H864" s="406"/>
    </row>
    <row r="865" spans="1:8" s="360" customFormat="1" ht="19.5" customHeight="1">
      <c r="A865" s="394" t="s">
        <v>730</v>
      </c>
      <c r="B865" s="335">
        <v>0</v>
      </c>
      <c r="C865" s="335">
        <f>SUM(C866:C875)</f>
        <v>0</v>
      </c>
      <c r="D865" s="323"/>
      <c r="E865" s="18"/>
      <c r="F865" s="175"/>
      <c r="G865" s="18"/>
      <c r="H865" s="408"/>
    </row>
    <row r="866" spans="1:8" ht="19.5" customHeight="1">
      <c r="A866" s="322" t="s">
        <v>69</v>
      </c>
      <c r="B866" s="323">
        <v>0</v>
      </c>
      <c r="C866" s="323">
        <v>0</v>
      </c>
      <c r="D866" s="323"/>
      <c r="E866" s="18"/>
      <c r="F866" s="175"/>
      <c r="G866" s="18"/>
      <c r="H866" s="399"/>
    </row>
    <row r="867" spans="1:8" ht="19.5" customHeight="1">
      <c r="A867" s="322" t="s">
        <v>70</v>
      </c>
      <c r="B867" s="323">
        <v>0</v>
      </c>
      <c r="C867" s="323">
        <v>0</v>
      </c>
      <c r="D867" s="323">
        <f>SUM(D868:D870)</f>
        <v>0</v>
      </c>
      <c r="E867" s="18"/>
      <c r="F867" s="323"/>
      <c r="G867" s="18"/>
      <c r="H867" s="399"/>
    </row>
    <row r="868" spans="1:8" ht="19.5" customHeight="1">
      <c r="A868" s="322" t="s">
        <v>71</v>
      </c>
      <c r="B868" s="323">
        <v>0</v>
      </c>
      <c r="C868" s="323">
        <v>0</v>
      </c>
      <c r="D868" s="323"/>
      <c r="E868" s="18"/>
      <c r="F868" s="175"/>
      <c r="G868" s="18"/>
      <c r="H868" s="399"/>
    </row>
    <row r="869" spans="1:8" ht="19.5" customHeight="1">
      <c r="A869" s="322" t="s">
        <v>731</v>
      </c>
      <c r="B869" s="323">
        <v>0</v>
      </c>
      <c r="C869" s="323">
        <v>0</v>
      </c>
      <c r="D869" s="323"/>
      <c r="E869" s="18"/>
      <c r="F869" s="175"/>
      <c r="G869" s="18"/>
      <c r="H869" s="399"/>
    </row>
    <row r="870" spans="1:8" ht="19.5" customHeight="1">
      <c r="A870" s="322" t="s">
        <v>732</v>
      </c>
      <c r="B870" s="323">
        <v>0</v>
      </c>
      <c r="C870" s="323">
        <v>0</v>
      </c>
      <c r="D870" s="323"/>
      <c r="E870" s="18"/>
      <c r="F870" s="323"/>
      <c r="G870" s="18"/>
      <c r="H870" s="399"/>
    </row>
    <row r="871" spans="1:8" ht="19.5" customHeight="1">
      <c r="A871" s="322" t="s">
        <v>733</v>
      </c>
      <c r="B871" s="323">
        <v>0</v>
      </c>
      <c r="C871" s="323">
        <v>0</v>
      </c>
      <c r="D871" s="323"/>
      <c r="E871" s="18"/>
      <c r="F871" s="323"/>
      <c r="G871" s="18"/>
      <c r="H871" s="399"/>
    </row>
    <row r="872" spans="1:8" ht="19.5" customHeight="1">
      <c r="A872" s="322" t="s">
        <v>734</v>
      </c>
      <c r="B872" s="323">
        <v>0</v>
      </c>
      <c r="C872" s="323">
        <v>0</v>
      </c>
      <c r="D872" s="323"/>
      <c r="E872" s="18"/>
      <c r="F872" s="175"/>
      <c r="G872" s="18"/>
      <c r="H872" s="399"/>
    </row>
    <row r="873" spans="1:8" ht="19.5" customHeight="1">
      <c r="A873" s="322" t="s">
        <v>735</v>
      </c>
      <c r="B873" s="323">
        <v>0</v>
      </c>
      <c r="C873" s="323">
        <v>0</v>
      </c>
      <c r="D873" s="323"/>
      <c r="E873" s="18"/>
      <c r="F873" s="175"/>
      <c r="G873" s="18"/>
      <c r="H873" s="399"/>
    </row>
    <row r="874" spans="1:8" s="360" customFormat="1" ht="19.5" customHeight="1">
      <c r="A874" s="322" t="s">
        <v>736</v>
      </c>
      <c r="B874" s="323">
        <v>0</v>
      </c>
      <c r="C874" s="323">
        <v>0</v>
      </c>
      <c r="D874" s="323"/>
      <c r="E874" s="18"/>
      <c r="F874" s="409"/>
      <c r="G874" s="18"/>
      <c r="H874" s="408"/>
    </row>
    <row r="875" spans="1:8" ht="19.5" customHeight="1">
      <c r="A875" s="322" t="s">
        <v>737</v>
      </c>
      <c r="B875" s="323">
        <v>0</v>
      </c>
      <c r="C875" s="323">
        <v>0</v>
      </c>
      <c r="D875" s="323"/>
      <c r="E875" s="18"/>
      <c r="F875" s="409"/>
      <c r="G875" s="18"/>
      <c r="H875" s="410"/>
    </row>
    <row r="876" spans="1:8" ht="19.5" customHeight="1">
      <c r="A876" s="394" t="s">
        <v>738</v>
      </c>
      <c r="B876" s="335">
        <f>SUM(B877:B886)</f>
        <v>1167</v>
      </c>
      <c r="C876" s="335">
        <f>SUM(C877:C886)</f>
        <v>21236</v>
      </c>
      <c r="D876" s="335">
        <f>SUM(D877:D886)</f>
        <v>19006</v>
      </c>
      <c r="E876" s="18">
        <f>D876/C876*100</f>
        <v>89.49896402335656</v>
      </c>
      <c r="F876" s="335">
        <f>SUM(F877:F886)</f>
        <v>18135</v>
      </c>
      <c r="G876" s="18">
        <f>(D876-F876)/F876*100</f>
        <v>4.802867383512545</v>
      </c>
      <c r="H876" s="410"/>
    </row>
    <row r="877" spans="1:8" ht="19.5" customHeight="1">
      <c r="A877" s="322" t="s">
        <v>69</v>
      </c>
      <c r="B877" s="323">
        <v>178</v>
      </c>
      <c r="C877" s="323">
        <v>181</v>
      </c>
      <c r="D877" s="323">
        <v>172</v>
      </c>
      <c r="E877" s="18">
        <f>D877/C877*100</f>
        <v>95.02762430939227</v>
      </c>
      <c r="F877" s="323">
        <v>181</v>
      </c>
      <c r="G877" s="18">
        <f>(D877-F877)/F877*100</f>
        <v>-4.972375690607735</v>
      </c>
      <c r="H877" s="410"/>
    </row>
    <row r="878" spans="1:8" ht="19.5" customHeight="1">
      <c r="A878" s="322" t="s">
        <v>70</v>
      </c>
      <c r="B878" s="323"/>
      <c r="C878" s="323"/>
      <c r="D878" s="323"/>
      <c r="E878" s="18"/>
      <c r="F878" s="323">
        <v>15</v>
      </c>
      <c r="G878" s="18">
        <f>(D878-F878)/F878*100</f>
        <v>-100</v>
      </c>
      <c r="H878" s="410"/>
    </row>
    <row r="879" spans="1:8" ht="19.5" customHeight="1">
      <c r="A879" s="322" t="s">
        <v>71</v>
      </c>
      <c r="B879" s="323"/>
      <c r="C879" s="323"/>
      <c r="D879" s="323"/>
      <c r="E879" s="18"/>
      <c r="F879" s="409"/>
      <c r="G879" s="18"/>
      <c r="H879" s="410"/>
    </row>
    <row r="880" spans="1:8" ht="19.5" customHeight="1">
      <c r="A880" s="322" t="s">
        <v>739</v>
      </c>
      <c r="B880" s="323">
        <v>617</v>
      </c>
      <c r="C880" s="323">
        <v>2075</v>
      </c>
      <c r="D880" s="323">
        <v>4527</v>
      </c>
      <c r="E880" s="18">
        <f>D880/C880*100</f>
        <v>218.1686746987952</v>
      </c>
      <c r="F880" s="323">
        <v>5069</v>
      </c>
      <c r="G880" s="18">
        <f>(D880-F880)/F880*100</f>
        <v>-10.692444269086606</v>
      </c>
      <c r="H880" s="410"/>
    </row>
    <row r="881" spans="1:8" ht="19.5" customHeight="1">
      <c r="A881" s="322" t="s">
        <v>740</v>
      </c>
      <c r="B881" s="323"/>
      <c r="C881" s="323">
        <v>3357</v>
      </c>
      <c r="D881" s="323">
        <v>8111</v>
      </c>
      <c r="E881" s="18">
        <f>D881/C881*100</f>
        <v>241.61453678879954</v>
      </c>
      <c r="F881" s="323">
        <v>6783</v>
      </c>
      <c r="G881" s="18">
        <f>(D881-F881)/F881*100</f>
        <v>19.578357658853015</v>
      </c>
      <c r="H881" s="410"/>
    </row>
    <row r="882" spans="1:8" ht="19.5" customHeight="1">
      <c r="A882" s="322" t="s">
        <v>741</v>
      </c>
      <c r="B882" s="323"/>
      <c r="C882" s="323">
        <v>662</v>
      </c>
      <c r="D882" s="323">
        <v>1895</v>
      </c>
      <c r="E882" s="18">
        <f>D882/C882*100</f>
        <v>286.2537764350453</v>
      </c>
      <c r="F882" s="323">
        <v>986</v>
      </c>
      <c r="G882" s="18">
        <f>(D882-F882)/F882*100</f>
        <v>92.19066937119675</v>
      </c>
      <c r="H882" s="410"/>
    </row>
    <row r="883" spans="1:8" ht="19.5" customHeight="1">
      <c r="A883" s="322" t="s">
        <v>742</v>
      </c>
      <c r="B883" s="323"/>
      <c r="C883" s="323"/>
      <c r="D883" s="323">
        <v>1318</v>
      </c>
      <c r="E883" s="18"/>
      <c r="F883" s="323">
        <v>2016</v>
      </c>
      <c r="G883" s="18">
        <f>(D883-F883)/F883*100</f>
        <v>-34.62301587301587</v>
      </c>
      <c r="H883" s="410"/>
    </row>
    <row r="884" spans="1:8" ht="19.5" customHeight="1">
      <c r="A884" s="322" t="s">
        <v>743</v>
      </c>
      <c r="B884" s="323"/>
      <c r="C884" s="323"/>
      <c r="D884" s="323"/>
      <c r="E884" s="18"/>
      <c r="F884" s="409"/>
      <c r="G884" s="18"/>
      <c r="H884" s="410"/>
    </row>
    <row r="885" spans="1:8" ht="19.5" customHeight="1">
      <c r="A885" s="322" t="s">
        <v>78</v>
      </c>
      <c r="B885" s="323">
        <v>218</v>
      </c>
      <c r="C885" s="323">
        <v>218</v>
      </c>
      <c r="D885" s="323">
        <v>217</v>
      </c>
      <c r="E885" s="18">
        <f>D885/C885*100</f>
        <v>99.54128440366972</v>
      </c>
      <c r="F885" s="323">
        <v>195</v>
      </c>
      <c r="G885" s="18">
        <f>(D885-F885)/F885*100</f>
        <v>11.282051282051283</v>
      </c>
      <c r="H885" s="410"/>
    </row>
    <row r="886" spans="1:8" ht="19.5" customHeight="1">
      <c r="A886" s="322" t="s">
        <v>744</v>
      </c>
      <c r="B886" s="323">
        <v>154</v>
      </c>
      <c r="C886" s="323">
        <v>14743</v>
      </c>
      <c r="D886" s="323">
        <v>2766</v>
      </c>
      <c r="E886" s="18">
        <f>D886/C886*100</f>
        <v>18.761446110018316</v>
      </c>
      <c r="F886" s="323">
        <v>2890</v>
      </c>
      <c r="G886" s="18">
        <f>(D886-F886)/F886*100</f>
        <v>-4.290657439446367</v>
      </c>
      <c r="H886" s="410"/>
    </row>
    <row r="887" spans="1:8" ht="19.5" customHeight="1">
      <c r="A887" s="394" t="s">
        <v>745</v>
      </c>
      <c r="B887" s="335">
        <v>0</v>
      </c>
      <c r="C887" s="335">
        <f>SUM(C888:C892)</f>
        <v>0</v>
      </c>
      <c r="D887" s="323"/>
      <c r="E887" s="18"/>
      <c r="F887" s="323"/>
      <c r="G887" s="18"/>
      <c r="H887" s="410"/>
    </row>
    <row r="888" spans="1:8" ht="19.5" customHeight="1">
      <c r="A888" s="322" t="s">
        <v>319</v>
      </c>
      <c r="B888" s="323">
        <v>0</v>
      </c>
      <c r="C888" s="323">
        <v>0</v>
      </c>
      <c r="D888" s="323"/>
      <c r="E888" s="18"/>
      <c r="F888" s="323"/>
      <c r="G888" s="18"/>
      <c r="H888" s="410"/>
    </row>
    <row r="889" spans="1:8" ht="19.5" customHeight="1">
      <c r="A889" s="322" t="s">
        <v>746</v>
      </c>
      <c r="B889" s="323">
        <v>0</v>
      </c>
      <c r="C889" s="323">
        <v>0</v>
      </c>
      <c r="D889" s="323"/>
      <c r="E889" s="18"/>
      <c r="F889" s="323"/>
      <c r="G889" s="18"/>
      <c r="H889" s="410"/>
    </row>
    <row r="890" spans="1:8" ht="19.5" customHeight="1">
      <c r="A890" s="322" t="s">
        <v>747</v>
      </c>
      <c r="B890" s="323">
        <v>0</v>
      </c>
      <c r="C890" s="323">
        <v>0</v>
      </c>
      <c r="D890" s="323"/>
      <c r="E890" s="18"/>
      <c r="F890" s="323"/>
      <c r="G890" s="18"/>
      <c r="H890" s="410"/>
    </row>
    <row r="891" spans="1:8" ht="19.5" customHeight="1">
      <c r="A891" s="322" t="s">
        <v>748</v>
      </c>
      <c r="B891" s="323">
        <v>0</v>
      </c>
      <c r="C891" s="323">
        <v>0</v>
      </c>
      <c r="D891" s="323"/>
      <c r="E891" s="18"/>
      <c r="F891" s="323"/>
      <c r="G891" s="18"/>
      <c r="H891" s="410"/>
    </row>
    <row r="892" spans="1:8" ht="19.5" customHeight="1">
      <c r="A892" s="322" t="s">
        <v>749</v>
      </c>
      <c r="B892" s="323">
        <v>0</v>
      </c>
      <c r="C892" s="323">
        <v>0</v>
      </c>
      <c r="D892" s="323"/>
      <c r="E892" s="18"/>
      <c r="F892" s="323"/>
      <c r="G892" s="18"/>
      <c r="H892" s="410"/>
    </row>
    <row r="893" spans="1:8" ht="19.5" customHeight="1">
      <c r="A893" s="394" t="s">
        <v>750</v>
      </c>
      <c r="B893" s="335">
        <f>SUM(B894:B899)</f>
        <v>5045</v>
      </c>
      <c r="C893" s="335">
        <f>SUM(C894:C899)</f>
        <v>5045</v>
      </c>
      <c r="D893" s="335">
        <f>SUM(D894:D899)</f>
        <v>4648</v>
      </c>
      <c r="E893" s="18">
        <f>D893/C893*100</f>
        <v>92.13082259663032</v>
      </c>
      <c r="F893" s="335">
        <f>SUM(F894:F899)</f>
        <v>5294</v>
      </c>
      <c r="G893" s="18">
        <f>(D893-F893)/F893*100</f>
        <v>-12.202493388741972</v>
      </c>
      <c r="H893" s="410"/>
    </row>
    <row r="894" spans="1:8" ht="19.5" customHeight="1">
      <c r="A894" s="322" t="s">
        <v>751</v>
      </c>
      <c r="B894" s="323"/>
      <c r="C894" s="175"/>
      <c r="D894" s="323"/>
      <c r="E894" s="18"/>
      <c r="F894" s="323">
        <v>235</v>
      </c>
      <c r="G894" s="18">
        <f>(D894-F894)/F894*100</f>
        <v>-100</v>
      </c>
      <c r="H894" s="410"/>
    </row>
    <row r="895" spans="1:8" ht="19.5" customHeight="1">
      <c r="A895" s="322" t="s">
        <v>752</v>
      </c>
      <c r="B895" s="323"/>
      <c r="C895" s="411"/>
      <c r="D895" s="323"/>
      <c r="E895" s="18"/>
      <c r="F895" s="323"/>
      <c r="G895" s="18"/>
      <c r="H895" s="410"/>
    </row>
    <row r="896" spans="1:8" ht="19.5" customHeight="1">
      <c r="A896" s="322" t="s">
        <v>753</v>
      </c>
      <c r="B896" s="323">
        <v>4835</v>
      </c>
      <c r="C896" s="323">
        <v>4835</v>
      </c>
      <c r="D896" s="323">
        <v>4435</v>
      </c>
      <c r="E896" s="18">
        <f>D896/C896*100</f>
        <v>91.72699069286453</v>
      </c>
      <c r="F896" s="323">
        <v>4726</v>
      </c>
      <c r="G896" s="18">
        <f>(D896-F896)/F896*100</f>
        <v>-6.15742699957681</v>
      </c>
      <c r="H896" s="410"/>
    </row>
    <row r="897" spans="1:8" ht="19.5" customHeight="1">
      <c r="A897" s="322" t="s">
        <v>754</v>
      </c>
      <c r="B897" s="323">
        <v>210</v>
      </c>
      <c r="C897" s="323">
        <v>210</v>
      </c>
      <c r="D897" s="323">
        <v>213</v>
      </c>
      <c r="E897" s="18">
        <f>D897/C897*100</f>
        <v>101.42857142857142</v>
      </c>
      <c r="F897" s="323">
        <v>35</v>
      </c>
      <c r="G897" s="18">
        <f>(D897-F897)/F897*100</f>
        <v>508.57142857142856</v>
      </c>
      <c r="H897" s="410"/>
    </row>
    <row r="898" spans="1:8" ht="19.5" customHeight="1">
      <c r="A898" s="322" t="s">
        <v>755</v>
      </c>
      <c r="B898" s="323"/>
      <c r="C898" s="411"/>
      <c r="D898" s="323"/>
      <c r="E898" s="18"/>
      <c r="F898" s="323">
        <v>298</v>
      </c>
      <c r="G898" s="18">
        <f>(D898-F898)/F898*100</f>
        <v>-100</v>
      </c>
      <c r="H898" s="410"/>
    </row>
    <row r="899" spans="1:8" ht="19.5" customHeight="1">
      <c r="A899" s="322" t="s">
        <v>756</v>
      </c>
      <c r="B899" s="323"/>
      <c r="C899" s="323"/>
      <c r="D899" s="323"/>
      <c r="E899" s="18"/>
      <c r="F899" s="323"/>
      <c r="G899" s="18"/>
      <c r="H899" s="410"/>
    </row>
    <row r="900" spans="1:8" ht="19.5" customHeight="1">
      <c r="A900" s="394" t="s">
        <v>757</v>
      </c>
      <c r="B900" s="335">
        <f>SUM(B901:B906)</f>
        <v>700</v>
      </c>
      <c r="C900" s="335">
        <f>SUM(C901:C906)</f>
        <v>850</v>
      </c>
      <c r="D900" s="335">
        <f>SUM(D901:D906)</f>
        <v>2280</v>
      </c>
      <c r="E900" s="18">
        <f>D900/C900*100</f>
        <v>268.235294117647</v>
      </c>
      <c r="F900" s="335">
        <f>SUM(F901:F906)</f>
        <v>1240</v>
      </c>
      <c r="G900" s="18">
        <f>(D900-F900)/F900*100</f>
        <v>83.87096774193549</v>
      </c>
      <c r="H900" s="410"/>
    </row>
    <row r="901" spans="1:8" ht="19.5" customHeight="1">
      <c r="A901" s="322" t="s">
        <v>758</v>
      </c>
      <c r="B901" s="323"/>
      <c r="C901" s="323"/>
      <c r="D901" s="323"/>
      <c r="E901" s="18"/>
      <c r="F901" s="323"/>
      <c r="G901" s="18"/>
      <c r="H901" s="410"/>
    </row>
    <row r="902" spans="1:8" ht="19.5" customHeight="1">
      <c r="A902" s="322" t="s">
        <v>759</v>
      </c>
      <c r="B902" s="323"/>
      <c r="C902" s="323"/>
      <c r="D902" s="323"/>
      <c r="E902" s="18"/>
      <c r="F902" s="323"/>
      <c r="G902" s="18"/>
      <c r="H902" s="410"/>
    </row>
    <row r="903" spans="1:8" ht="19.5" customHeight="1">
      <c r="A903" s="322" t="s">
        <v>760</v>
      </c>
      <c r="B903" s="323">
        <v>700</v>
      </c>
      <c r="C903" s="323">
        <v>700</v>
      </c>
      <c r="D903" s="323">
        <v>1105</v>
      </c>
      <c r="E903" s="18">
        <f>D903/C903*100</f>
        <v>157.85714285714286</v>
      </c>
      <c r="F903" s="323">
        <v>1063</v>
      </c>
      <c r="G903" s="18">
        <f>(D903-F903)/F903*100</f>
        <v>3.951081843838194</v>
      </c>
      <c r="H903" s="410"/>
    </row>
    <row r="904" spans="1:8" ht="19.5" customHeight="1">
      <c r="A904" s="322" t="s">
        <v>761</v>
      </c>
      <c r="B904" s="323"/>
      <c r="C904" s="323"/>
      <c r="D904" s="323">
        <v>78</v>
      </c>
      <c r="E904" s="18"/>
      <c r="F904" s="323">
        <v>132</v>
      </c>
      <c r="G904" s="18">
        <f>(D904-F904)/F904*100</f>
        <v>-40.909090909090914</v>
      </c>
      <c r="H904" s="410"/>
    </row>
    <row r="905" spans="1:8" ht="19.5" customHeight="1">
      <c r="A905" s="322" t="s">
        <v>762</v>
      </c>
      <c r="B905" s="323">
        <v>0</v>
      </c>
      <c r="C905" s="323">
        <v>150</v>
      </c>
      <c r="D905" s="323">
        <v>150</v>
      </c>
      <c r="E905" s="18">
        <f>D905/C905*100</f>
        <v>100</v>
      </c>
      <c r="F905" s="323"/>
      <c r="G905" s="18"/>
      <c r="H905" s="410"/>
    </row>
    <row r="906" spans="1:8" ht="19.5" customHeight="1">
      <c r="A906" s="322" t="s">
        <v>763</v>
      </c>
      <c r="B906" s="323"/>
      <c r="C906" s="323"/>
      <c r="D906" s="323">
        <v>947</v>
      </c>
      <c r="E906" s="18"/>
      <c r="F906" s="323">
        <v>45</v>
      </c>
      <c r="G906" s="18">
        <f>(D906-F906)/F906*100</f>
        <v>2004.4444444444443</v>
      </c>
      <c r="H906" s="410"/>
    </row>
    <row r="907" spans="1:8" ht="19.5" customHeight="1">
      <c r="A907" s="394" t="s">
        <v>764</v>
      </c>
      <c r="B907" s="335">
        <f>SUM(B908)</f>
        <v>0</v>
      </c>
      <c r="C907" s="335">
        <f>SUM(C908)</f>
        <v>0</v>
      </c>
      <c r="D907" s="335">
        <f>SUM(D908)</f>
        <v>17</v>
      </c>
      <c r="E907" s="18"/>
      <c r="F907" s="335">
        <f>SUM(F908)</f>
        <v>17</v>
      </c>
      <c r="G907" s="18">
        <f>(D907-F907)/F907*100</f>
        <v>0</v>
      </c>
      <c r="H907" s="410"/>
    </row>
    <row r="908" spans="1:8" ht="19.5" customHeight="1">
      <c r="A908" s="322" t="s">
        <v>765</v>
      </c>
      <c r="B908" s="323">
        <v>0</v>
      </c>
      <c r="C908" s="323"/>
      <c r="D908" s="323">
        <v>17</v>
      </c>
      <c r="E908" s="18"/>
      <c r="F908" s="323">
        <v>17</v>
      </c>
      <c r="G908" s="18">
        <f>(D908-F908)/F908*100</f>
        <v>0</v>
      </c>
      <c r="H908" s="410"/>
    </row>
    <row r="909" spans="1:8" ht="19.5" customHeight="1">
      <c r="A909" s="394" t="s">
        <v>766</v>
      </c>
      <c r="B909" s="335">
        <f>SUM(B910:B911)</f>
        <v>0</v>
      </c>
      <c r="C909" s="335">
        <f>SUM(C910:C911)</f>
        <v>3835</v>
      </c>
      <c r="D909" s="335">
        <f>SUM(D910:D911)</f>
        <v>12461</v>
      </c>
      <c r="E909" s="18">
        <f>D909/C909*100</f>
        <v>324.9282920469361</v>
      </c>
      <c r="F909" s="335">
        <f>SUM(F910:F911)</f>
        <v>7584</v>
      </c>
      <c r="G909" s="18">
        <f>(D909-F909)/F909*100</f>
        <v>64.30643459915612</v>
      </c>
      <c r="H909" s="410"/>
    </row>
    <row r="910" spans="1:8" ht="19.5" customHeight="1">
      <c r="A910" s="322" t="s">
        <v>767</v>
      </c>
      <c r="B910" s="323">
        <v>0</v>
      </c>
      <c r="C910" s="323"/>
      <c r="D910" s="323"/>
      <c r="E910" s="18"/>
      <c r="F910" s="323"/>
      <c r="G910" s="18"/>
      <c r="H910" s="410"/>
    </row>
    <row r="911" spans="1:8" ht="19.5" customHeight="1">
      <c r="A911" s="322" t="s">
        <v>768</v>
      </c>
      <c r="B911" s="323">
        <v>0</v>
      </c>
      <c r="C911" s="323">
        <v>3835</v>
      </c>
      <c r="D911" s="323">
        <v>12461</v>
      </c>
      <c r="E911" s="18">
        <f aca="true" t="shared" si="38" ref="E911:E920">D911/C911*100</f>
        <v>324.9282920469361</v>
      </c>
      <c r="F911" s="323">
        <v>7584</v>
      </c>
      <c r="G911" s="18">
        <f aca="true" t="shared" si="39" ref="G911:G919">(D911-F911)/F911*100</f>
        <v>64.30643459915612</v>
      </c>
      <c r="H911" s="410"/>
    </row>
    <row r="912" spans="1:8" ht="19.5" customHeight="1">
      <c r="A912" s="394" t="s">
        <v>769</v>
      </c>
      <c r="B912" s="335">
        <f>B913+B936+B946+B956+B961+B968+B973</f>
        <v>9183</v>
      </c>
      <c r="C912" s="335">
        <f>C913+C936+C946+C956+C961+C968+C973</f>
        <v>13420</v>
      </c>
      <c r="D912" s="335">
        <f>D913+D936+D946+D956+D961+D968+D973</f>
        <v>16946</v>
      </c>
      <c r="E912" s="18">
        <f t="shared" si="38"/>
        <v>126.274217585693</v>
      </c>
      <c r="F912" s="335">
        <f>F913+F936+F946+F956+F961+F968+F973</f>
        <v>19170</v>
      </c>
      <c r="G912" s="18">
        <f t="shared" si="39"/>
        <v>-11.601460615545122</v>
      </c>
      <c r="H912" s="410"/>
    </row>
    <row r="913" spans="1:8" ht="19.5" customHeight="1">
      <c r="A913" s="394" t="s">
        <v>770</v>
      </c>
      <c r="B913" s="335">
        <f>SUM(B914:B935)</f>
        <v>9182</v>
      </c>
      <c r="C913" s="335">
        <f>SUM(C914:C935)</f>
        <v>13419</v>
      </c>
      <c r="D913" s="335">
        <f>SUM(D914:D935)</f>
        <v>9552</v>
      </c>
      <c r="E913" s="18">
        <f t="shared" si="38"/>
        <v>71.1826514643416</v>
      </c>
      <c r="F913" s="335">
        <f>SUM(F914:F935)</f>
        <v>12794</v>
      </c>
      <c r="G913" s="18">
        <f t="shared" si="39"/>
        <v>-25.340003126465533</v>
      </c>
      <c r="H913" s="410"/>
    </row>
    <row r="914" spans="1:8" ht="19.5" customHeight="1">
      <c r="A914" s="322" t="s">
        <v>69</v>
      </c>
      <c r="B914" s="323">
        <v>1009</v>
      </c>
      <c r="C914" s="323">
        <v>1014</v>
      </c>
      <c r="D914" s="323">
        <v>997</v>
      </c>
      <c r="E914" s="18">
        <f t="shared" si="38"/>
        <v>98.32347140039448</v>
      </c>
      <c r="F914" s="323">
        <v>604</v>
      </c>
      <c r="G914" s="18">
        <f t="shared" si="39"/>
        <v>65.06622516556291</v>
      </c>
      <c r="H914" s="410"/>
    </row>
    <row r="915" spans="1:8" ht="19.5" customHeight="1">
      <c r="A915" s="322" t="s">
        <v>70</v>
      </c>
      <c r="B915" s="323">
        <v>362</v>
      </c>
      <c r="C915" s="323">
        <v>367</v>
      </c>
      <c r="D915" s="323">
        <v>330</v>
      </c>
      <c r="E915" s="18">
        <f t="shared" si="38"/>
        <v>89.91825613079018</v>
      </c>
      <c r="F915" s="323">
        <v>170</v>
      </c>
      <c r="G915" s="18">
        <f t="shared" si="39"/>
        <v>94.11764705882352</v>
      </c>
      <c r="H915" s="410"/>
    </row>
    <row r="916" spans="1:8" ht="19.5" customHeight="1">
      <c r="A916" s="322" t="s">
        <v>71</v>
      </c>
      <c r="B916" s="323">
        <v>330</v>
      </c>
      <c r="C916" s="323">
        <v>330</v>
      </c>
      <c r="D916" s="323">
        <v>303</v>
      </c>
      <c r="E916" s="18">
        <f t="shared" si="38"/>
        <v>91.81818181818183</v>
      </c>
      <c r="F916" s="323">
        <v>269</v>
      </c>
      <c r="G916" s="18">
        <f t="shared" si="39"/>
        <v>12.639405204460965</v>
      </c>
      <c r="H916" s="410"/>
    </row>
    <row r="917" spans="1:8" ht="19.5" customHeight="1">
      <c r="A917" s="322" t="s">
        <v>771</v>
      </c>
      <c r="B917" s="323"/>
      <c r="C917" s="323">
        <v>164</v>
      </c>
      <c r="D917" s="323">
        <v>94</v>
      </c>
      <c r="E917" s="18">
        <f t="shared" si="38"/>
        <v>57.3170731707317</v>
      </c>
      <c r="F917" s="323">
        <v>58</v>
      </c>
      <c r="G917" s="18">
        <f t="shared" si="39"/>
        <v>62.06896551724138</v>
      </c>
      <c r="H917" s="410"/>
    </row>
    <row r="918" spans="1:8" ht="19.5" customHeight="1">
      <c r="A918" s="322" t="s">
        <v>772</v>
      </c>
      <c r="B918" s="323">
        <v>1038</v>
      </c>
      <c r="C918" s="323">
        <v>1080</v>
      </c>
      <c r="D918" s="323">
        <v>1333</v>
      </c>
      <c r="E918" s="18">
        <f t="shared" si="38"/>
        <v>123.42592592592592</v>
      </c>
      <c r="F918" s="323">
        <v>1236</v>
      </c>
      <c r="G918" s="18">
        <f t="shared" si="39"/>
        <v>7.84789644012945</v>
      </c>
      <c r="H918" s="410"/>
    </row>
    <row r="919" spans="1:8" ht="19.5" customHeight="1">
      <c r="A919" s="322" t="s">
        <v>773</v>
      </c>
      <c r="B919" s="323">
        <v>16</v>
      </c>
      <c r="C919" s="323">
        <v>16</v>
      </c>
      <c r="D919" s="323">
        <v>16</v>
      </c>
      <c r="E919" s="18">
        <f t="shared" si="38"/>
        <v>100</v>
      </c>
      <c r="F919" s="323">
        <v>16</v>
      </c>
      <c r="G919" s="18">
        <f t="shared" si="39"/>
        <v>0</v>
      </c>
      <c r="H919" s="410"/>
    </row>
    <row r="920" spans="1:8" ht="19.5" customHeight="1">
      <c r="A920" s="322" t="s">
        <v>774</v>
      </c>
      <c r="B920" s="323">
        <v>0</v>
      </c>
      <c r="C920" s="323">
        <v>46</v>
      </c>
      <c r="D920" s="323">
        <v>6464</v>
      </c>
      <c r="E920" s="18">
        <f t="shared" si="38"/>
        <v>14052.173913043478</v>
      </c>
      <c r="F920" s="323"/>
      <c r="G920" s="18"/>
      <c r="H920" s="410"/>
    </row>
    <row r="921" spans="1:8" ht="19.5" customHeight="1">
      <c r="A921" s="322" t="s">
        <v>775</v>
      </c>
      <c r="B921" s="323"/>
      <c r="C921" s="323"/>
      <c r="D921" s="323"/>
      <c r="E921" s="18"/>
      <c r="F921" s="323"/>
      <c r="G921" s="18"/>
      <c r="H921" s="410"/>
    </row>
    <row r="922" spans="1:8" ht="19.5" customHeight="1">
      <c r="A922" s="322" t="s">
        <v>776</v>
      </c>
      <c r="B922" s="323"/>
      <c r="C922" s="323"/>
      <c r="D922" s="323">
        <v>15</v>
      </c>
      <c r="E922" s="18"/>
      <c r="F922" s="323">
        <v>10391</v>
      </c>
      <c r="G922" s="18">
        <f>(D922-F922)/F922*100</f>
        <v>-99.85564430757387</v>
      </c>
      <c r="H922" s="410"/>
    </row>
    <row r="923" spans="1:8" ht="19.5" customHeight="1">
      <c r="A923" s="322" t="s">
        <v>777</v>
      </c>
      <c r="B923" s="323"/>
      <c r="C923" s="323"/>
      <c r="D923" s="323"/>
      <c r="E923" s="18"/>
      <c r="F923" s="323"/>
      <c r="G923" s="18"/>
      <c r="H923" s="410"/>
    </row>
    <row r="924" spans="1:8" ht="19.5" customHeight="1">
      <c r="A924" s="322" t="s">
        <v>778</v>
      </c>
      <c r="B924" s="323"/>
      <c r="C924" s="323"/>
      <c r="D924" s="323"/>
      <c r="E924" s="18"/>
      <c r="F924" s="323"/>
      <c r="G924" s="18"/>
      <c r="H924" s="410"/>
    </row>
    <row r="925" spans="1:8" ht="19.5" customHeight="1">
      <c r="A925" s="322" t="s">
        <v>779</v>
      </c>
      <c r="B925" s="323"/>
      <c r="C925" s="323"/>
      <c r="D925" s="323"/>
      <c r="E925" s="18"/>
      <c r="F925" s="323"/>
      <c r="G925" s="18"/>
      <c r="H925" s="410"/>
    </row>
    <row r="926" spans="1:8" ht="19.5" customHeight="1">
      <c r="A926" s="322" t="s">
        <v>780</v>
      </c>
      <c r="B926" s="323"/>
      <c r="C926" s="323"/>
      <c r="D926" s="323"/>
      <c r="E926" s="18"/>
      <c r="F926" s="323">
        <v>15</v>
      </c>
      <c r="G926" s="18">
        <f>(D926-F926)/F926*100</f>
        <v>-100</v>
      </c>
      <c r="H926" s="410"/>
    </row>
    <row r="927" spans="1:8" ht="19.5" customHeight="1">
      <c r="A927" s="322" t="s">
        <v>781</v>
      </c>
      <c r="B927" s="323"/>
      <c r="C927" s="323"/>
      <c r="D927" s="323"/>
      <c r="E927" s="18"/>
      <c r="F927" s="323"/>
      <c r="G927" s="18"/>
      <c r="H927" s="410"/>
    </row>
    <row r="928" spans="1:8" ht="19.5" customHeight="1">
      <c r="A928" s="322" t="s">
        <v>782</v>
      </c>
      <c r="B928" s="323"/>
      <c r="C928" s="323"/>
      <c r="D928" s="323"/>
      <c r="E928" s="18"/>
      <c r="F928" s="323"/>
      <c r="G928" s="18"/>
      <c r="H928" s="410"/>
    </row>
    <row r="929" spans="1:8" ht="19.5" customHeight="1">
      <c r="A929" s="322" t="s">
        <v>783</v>
      </c>
      <c r="B929" s="323"/>
      <c r="C929" s="323"/>
      <c r="D929" s="323"/>
      <c r="E929" s="18"/>
      <c r="F929" s="323"/>
      <c r="G929" s="18"/>
      <c r="H929" s="410"/>
    </row>
    <row r="930" spans="1:8" ht="19.5" customHeight="1">
      <c r="A930" s="322" t="s">
        <v>784</v>
      </c>
      <c r="B930" s="323"/>
      <c r="C930" s="323"/>
      <c r="D930" s="323"/>
      <c r="E930" s="18"/>
      <c r="F930" s="323"/>
      <c r="G930" s="18"/>
      <c r="H930" s="410"/>
    </row>
    <row r="931" spans="1:8" ht="19.5" customHeight="1">
      <c r="A931" s="322" t="s">
        <v>785</v>
      </c>
      <c r="B931" s="323"/>
      <c r="C931" s="323"/>
      <c r="D931" s="323"/>
      <c r="E931" s="18"/>
      <c r="F931" s="323"/>
      <c r="G931" s="18"/>
      <c r="H931" s="410"/>
    </row>
    <row r="932" spans="1:8" ht="19.5" customHeight="1">
      <c r="A932" s="322" t="s">
        <v>786</v>
      </c>
      <c r="B932" s="323"/>
      <c r="C932" s="323"/>
      <c r="D932" s="323"/>
      <c r="E932" s="18"/>
      <c r="F932" s="323"/>
      <c r="G932" s="18"/>
      <c r="H932" s="410"/>
    </row>
    <row r="933" spans="1:8" ht="19.5" customHeight="1">
      <c r="A933" s="322" t="s">
        <v>787</v>
      </c>
      <c r="B933" s="323"/>
      <c r="C933" s="323"/>
      <c r="D933" s="323"/>
      <c r="E933" s="18"/>
      <c r="F933" s="323"/>
      <c r="G933" s="18"/>
      <c r="H933" s="410"/>
    </row>
    <row r="934" spans="1:8" ht="19.5" customHeight="1">
      <c r="A934" s="322" t="s">
        <v>788</v>
      </c>
      <c r="B934" s="323"/>
      <c r="C934" s="323"/>
      <c r="D934" s="323"/>
      <c r="E934" s="18"/>
      <c r="F934" s="323"/>
      <c r="G934" s="18"/>
      <c r="H934" s="410"/>
    </row>
    <row r="935" spans="1:8" ht="19.5" customHeight="1">
      <c r="A935" s="322" t="s">
        <v>789</v>
      </c>
      <c r="B935" s="323">
        <v>6427</v>
      </c>
      <c r="C935" s="323">
        <v>10402</v>
      </c>
      <c r="D935" s="323"/>
      <c r="E935" s="18">
        <f>D935/C935*100</f>
        <v>0</v>
      </c>
      <c r="F935" s="323">
        <v>35</v>
      </c>
      <c r="G935" s="18">
        <f>(D935-F935)/F935*100</f>
        <v>-100</v>
      </c>
      <c r="H935" s="410"/>
    </row>
    <row r="936" spans="1:8" ht="19.5" customHeight="1">
      <c r="A936" s="394" t="s">
        <v>790</v>
      </c>
      <c r="B936" s="335">
        <f>SUM(B937:B945)</f>
        <v>1</v>
      </c>
      <c r="C936" s="335">
        <f>SUM(C937:C945)</f>
        <v>1</v>
      </c>
      <c r="D936" s="335">
        <f>SUM(D937:D945)</f>
        <v>1</v>
      </c>
      <c r="E936" s="18">
        <f>D936/C936*100</f>
        <v>100</v>
      </c>
      <c r="F936" s="323"/>
      <c r="G936" s="18"/>
      <c r="H936" s="410"/>
    </row>
    <row r="937" spans="1:8" ht="19.5" customHeight="1">
      <c r="A937" s="322" t="s">
        <v>69</v>
      </c>
      <c r="B937" s="323">
        <v>0</v>
      </c>
      <c r="C937" s="411">
        <v>0</v>
      </c>
      <c r="D937" s="323"/>
      <c r="E937" s="18"/>
      <c r="F937" s="323"/>
      <c r="G937" s="18"/>
      <c r="H937" s="410"/>
    </row>
    <row r="938" spans="1:8" ht="19.5" customHeight="1">
      <c r="A938" s="322" t="s">
        <v>70</v>
      </c>
      <c r="B938" s="323">
        <v>1</v>
      </c>
      <c r="C938" s="323">
        <v>1</v>
      </c>
      <c r="D938" s="323">
        <v>1</v>
      </c>
      <c r="E938" s="18">
        <f>D938/C938*100</f>
        <v>100</v>
      </c>
      <c r="F938" s="323">
        <f>SUM(F939:F942)</f>
        <v>0</v>
      </c>
      <c r="G938" s="18"/>
      <c r="H938" s="410"/>
    </row>
    <row r="939" spans="1:8" ht="19.5" customHeight="1">
      <c r="A939" s="322" t="s">
        <v>71</v>
      </c>
      <c r="B939" s="323">
        <v>0</v>
      </c>
      <c r="C939" s="411">
        <v>0</v>
      </c>
      <c r="D939" s="323"/>
      <c r="E939" s="18"/>
      <c r="F939" s="323"/>
      <c r="G939" s="18"/>
      <c r="H939" s="410"/>
    </row>
    <row r="940" spans="1:8" ht="19.5" customHeight="1">
      <c r="A940" s="322" t="s">
        <v>791</v>
      </c>
      <c r="B940" s="323">
        <v>0</v>
      </c>
      <c r="C940" s="411">
        <v>0</v>
      </c>
      <c r="D940" s="323"/>
      <c r="E940" s="18"/>
      <c r="F940" s="323"/>
      <c r="G940" s="18"/>
      <c r="H940" s="410"/>
    </row>
    <row r="941" spans="1:8" ht="19.5" customHeight="1">
      <c r="A941" s="322" t="s">
        <v>792</v>
      </c>
      <c r="B941" s="323">
        <v>0</v>
      </c>
      <c r="C941" s="323">
        <v>0</v>
      </c>
      <c r="D941" s="323"/>
      <c r="E941" s="18"/>
      <c r="F941" s="323"/>
      <c r="G941" s="18"/>
      <c r="H941" s="410"/>
    </row>
    <row r="942" spans="1:8" ht="19.5" customHeight="1">
      <c r="A942" s="322" t="s">
        <v>793</v>
      </c>
      <c r="B942" s="323">
        <v>0</v>
      </c>
      <c r="C942" s="323">
        <v>0</v>
      </c>
      <c r="D942" s="323"/>
      <c r="E942" s="18"/>
      <c r="F942" s="323"/>
      <c r="G942" s="18"/>
      <c r="H942" s="410"/>
    </row>
    <row r="943" spans="1:8" ht="19.5" customHeight="1">
      <c r="A943" s="322" t="s">
        <v>794</v>
      </c>
      <c r="B943" s="323">
        <v>0</v>
      </c>
      <c r="C943" s="323">
        <v>0</v>
      </c>
      <c r="D943" s="323">
        <f aca="true" t="shared" si="40" ref="B943:F943">SUM(D944:D945)</f>
        <v>0</v>
      </c>
      <c r="E943" s="18"/>
      <c r="F943" s="323">
        <f t="shared" si="40"/>
        <v>0</v>
      </c>
      <c r="G943" s="18"/>
      <c r="H943" s="410"/>
    </row>
    <row r="944" spans="1:8" ht="19.5" customHeight="1">
      <c r="A944" s="322" t="s">
        <v>795</v>
      </c>
      <c r="B944" s="323">
        <v>0</v>
      </c>
      <c r="C944" s="323">
        <v>0</v>
      </c>
      <c r="D944" s="323"/>
      <c r="E944" s="18"/>
      <c r="F944" s="323"/>
      <c r="G944" s="18"/>
      <c r="H944" s="410"/>
    </row>
    <row r="945" spans="1:8" ht="19.5" customHeight="1">
      <c r="A945" s="322" t="s">
        <v>796</v>
      </c>
      <c r="B945" s="323">
        <v>0</v>
      </c>
      <c r="C945" s="323">
        <v>0</v>
      </c>
      <c r="D945" s="323"/>
      <c r="E945" s="18"/>
      <c r="F945" s="323"/>
      <c r="G945" s="18"/>
      <c r="H945" s="410"/>
    </row>
    <row r="946" spans="1:8" ht="19.5" customHeight="1">
      <c r="A946" s="394" t="s">
        <v>797</v>
      </c>
      <c r="B946" s="335">
        <v>0</v>
      </c>
      <c r="C946" s="335">
        <f>SUM(C947:C955)</f>
        <v>0</v>
      </c>
      <c r="D946" s="323">
        <f aca="true" t="shared" si="41" ref="B946:F946">SUM(D947:D950)</f>
        <v>0</v>
      </c>
      <c r="E946" s="18"/>
      <c r="F946" s="323">
        <f t="shared" si="41"/>
        <v>0</v>
      </c>
      <c r="G946" s="18"/>
      <c r="H946" s="410"/>
    </row>
    <row r="947" spans="1:8" ht="19.5" customHeight="1">
      <c r="A947" s="322" t="s">
        <v>69</v>
      </c>
      <c r="B947" s="323">
        <v>0</v>
      </c>
      <c r="C947" s="323">
        <v>0</v>
      </c>
      <c r="D947" s="323"/>
      <c r="E947" s="18"/>
      <c r="F947" s="323"/>
      <c r="G947" s="18"/>
      <c r="H947" s="410"/>
    </row>
    <row r="948" spans="1:8" ht="19.5" customHeight="1">
      <c r="A948" s="322" t="s">
        <v>70</v>
      </c>
      <c r="B948" s="323">
        <v>0</v>
      </c>
      <c r="C948" s="323">
        <v>0</v>
      </c>
      <c r="D948" s="323"/>
      <c r="E948" s="18"/>
      <c r="F948" s="323"/>
      <c r="G948" s="18"/>
      <c r="H948" s="410"/>
    </row>
    <row r="949" spans="1:8" ht="19.5" customHeight="1">
      <c r="A949" s="322" t="s">
        <v>71</v>
      </c>
      <c r="B949" s="323">
        <v>0</v>
      </c>
      <c r="C949" s="323">
        <v>0</v>
      </c>
      <c r="D949" s="323"/>
      <c r="E949" s="18"/>
      <c r="F949" s="323"/>
      <c r="G949" s="18"/>
      <c r="H949" s="410"/>
    </row>
    <row r="950" spans="1:8" ht="19.5" customHeight="1">
      <c r="A950" s="322" t="s">
        <v>798</v>
      </c>
      <c r="B950" s="323">
        <v>0</v>
      </c>
      <c r="C950" s="323">
        <v>0</v>
      </c>
      <c r="D950" s="323"/>
      <c r="E950" s="18"/>
      <c r="F950" s="323"/>
      <c r="G950" s="18"/>
      <c r="H950" s="410"/>
    </row>
    <row r="951" spans="1:8" ht="19.5" customHeight="1">
      <c r="A951" s="322" t="s">
        <v>799</v>
      </c>
      <c r="B951" s="323">
        <v>0</v>
      </c>
      <c r="C951" s="323">
        <v>0</v>
      </c>
      <c r="D951" s="323">
        <f aca="true" t="shared" si="42" ref="B951:F951">SUM(D952:D953)</f>
        <v>0</v>
      </c>
      <c r="E951" s="18"/>
      <c r="F951" s="323">
        <f t="shared" si="42"/>
        <v>0</v>
      </c>
      <c r="G951" s="18"/>
      <c r="H951" s="410"/>
    </row>
    <row r="952" spans="1:8" ht="19.5" customHeight="1">
      <c r="A952" s="322" t="s">
        <v>800</v>
      </c>
      <c r="B952" s="323">
        <v>0</v>
      </c>
      <c r="C952" s="323">
        <v>0</v>
      </c>
      <c r="D952" s="323"/>
      <c r="E952" s="18"/>
      <c r="F952" s="323"/>
      <c r="G952" s="18"/>
      <c r="H952" s="410"/>
    </row>
    <row r="953" spans="1:8" ht="19.5" customHeight="1">
      <c r="A953" s="322" t="s">
        <v>801</v>
      </c>
      <c r="B953" s="323">
        <v>0</v>
      </c>
      <c r="C953" s="323">
        <v>0</v>
      </c>
      <c r="D953" s="323"/>
      <c r="E953" s="18"/>
      <c r="F953" s="323"/>
      <c r="G953" s="18"/>
      <c r="H953" s="410"/>
    </row>
    <row r="954" spans="1:8" ht="19.5" customHeight="1">
      <c r="A954" s="322" t="s">
        <v>802</v>
      </c>
      <c r="B954" s="323">
        <v>0</v>
      </c>
      <c r="C954" s="323">
        <v>0</v>
      </c>
      <c r="D954" s="323"/>
      <c r="E954" s="18"/>
      <c r="F954" s="323"/>
      <c r="G954" s="18"/>
      <c r="H954" s="410"/>
    </row>
    <row r="955" spans="1:8" ht="19.5" customHeight="1">
      <c r="A955" s="322" t="s">
        <v>803</v>
      </c>
      <c r="B955" s="323">
        <v>0</v>
      </c>
      <c r="C955" s="323">
        <v>0</v>
      </c>
      <c r="D955" s="323">
        <f aca="true" t="shared" si="43" ref="B955:F955">SUM(D956:D964)</f>
        <v>0</v>
      </c>
      <c r="E955" s="18"/>
      <c r="F955" s="323">
        <f t="shared" si="43"/>
        <v>0</v>
      </c>
      <c r="G955" s="18"/>
      <c r="H955" s="410"/>
    </row>
    <row r="956" spans="1:8" ht="19.5" customHeight="1">
      <c r="A956" s="394" t="s">
        <v>804</v>
      </c>
      <c r="B956" s="335">
        <v>0</v>
      </c>
      <c r="C956" s="335">
        <f>SUM(C957:C960)</f>
        <v>0</v>
      </c>
      <c r="D956" s="323"/>
      <c r="E956" s="18"/>
      <c r="F956" s="323"/>
      <c r="G956" s="18"/>
      <c r="H956" s="410"/>
    </row>
    <row r="957" spans="1:8" ht="19.5" customHeight="1">
      <c r="A957" s="322" t="s">
        <v>805</v>
      </c>
      <c r="B957" s="323">
        <v>0</v>
      </c>
      <c r="C957" s="323">
        <v>0</v>
      </c>
      <c r="D957" s="323"/>
      <c r="E957" s="18"/>
      <c r="F957" s="323"/>
      <c r="G957" s="18"/>
      <c r="H957" s="410"/>
    </row>
    <row r="958" spans="1:8" ht="19.5" customHeight="1">
      <c r="A958" s="322" t="s">
        <v>806</v>
      </c>
      <c r="B958" s="323">
        <v>0</v>
      </c>
      <c r="C958" s="323">
        <v>0</v>
      </c>
      <c r="D958" s="323"/>
      <c r="E958" s="18"/>
      <c r="F958" s="323"/>
      <c r="G958" s="18"/>
      <c r="H958" s="410"/>
    </row>
    <row r="959" spans="1:8" ht="19.5" customHeight="1">
      <c r="A959" s="322" t="s">
        <v>807</v>
      </c>
      <c r="B959" s="323">
        <v>0</v>
      </c>
      <c r="C959" s="323">
        <v>0</v>
      </c>
      <c r="D959" s="323"/>
      <c r="E959" s="18"/>
      <c r="F959" s="323"/>
      <c r="G959" s="18"/>
      <c r="H959" s="410"/>
    </row>
    <row r="960" spans="1:8" ht="19.5" customHeight="1">
      <c r="A960" s="322" t="s">
        <v>808</v>
      </c>
      <c r="B960" s="323">
        <v>0</v>
      </c>
      <c r="C960" s="323">
        <v>0</v>
      </c>
      <c r="D960" s="323"/>
      <c r="E960" s="18"/>
      <c r="F960" s="323"/>
      <c r="G960" s="18"/>
      <c r="H960" s="410"/>
    </row>
    <row r="961" spans="1:8" ht="19.5" customHeight="1">
      <c r="A961" s="394" t="s">
        <v>809</v>
      </c>
      <c r="B961" s="335">
        <v>0</v>
      </c>
      <c r="C961" s="335">
        <f>SUM(C962:C967)</f>
        <v>0</v>
      </c>
      <c r="D961" s="323"/>
      <c r="E961" s="18"/>
      <c r="F961" s="323"/>
      <c r="G961" s="18"/>
      <c r="H961" s="410"/>
    </row>
    <row r="962" spans="1:8" ht="19.5" customHeight="1">
      <c r="A962" s="322" t="s">
        <v>69</v>
      </c>
      <c r="B962" s="323">
        <v>0</v>
      </c>
      <c r="C962" s="323">
        <v>0</v>
      </c>
      <c r="D962" s="323"/>
      <c r="E962" s="18"/>
      <c r="F962" s="323"/>
      <c r="G962" s="18"/>
      <c r="H962" s="410"/>
    </row>
    <row r="963" spans="1:8" ht="19.5" customHeight="1">
      <c r="A963" s="322" t="s">
        <v>70</v>
      </c>
      <c r="B963" s="323">
        <v>0</v>
      </c>
      <c r="C963" s="323">
        <v>0</v>
      </c>
      <c r="D963" s="323"/>
      <c r="E963" s="18"/>
      <c r="F963" s="323"/>
      <c r="G963" s="18"/>
      <c r="H963" s="410"/>
    </row>
    <row r="964" spans="1:8" ht="19.5" customHeight="1">
      <c r="A964" s="322" t="s">
        <v>71</v>
      </c>
      <c r="B964" s="323">
        <v>0</v>
      </c>
      <c r="C964" s="323">
        <v>0</v>
      </c>
      <c r="D964" s="323"/>
      <c r="E964" s="18"/>
      <c r="F964" s="323"/>
      <c r="G964" s="18"/>
      <c r="H964" s="410"/>
    </row>
    <row r="965" spans="1:8" ht="19.5" customHeight="1">
      <c r="A965" s="322" t="s">
        <v>795</v>
      </c>
      <c r="B965" s="323">
        <v>0</v>
      </c>
      <c r="C965" s="323">
        <v>0</v>
      </c>
      <c r="D965" s="323"/>
      <c r="E965" s="18"/>
      <c r="F965" s="323"/>
      <c r="G965" s="18"/>
      <c r="H965" s="410"/>
    </row>
    <row r="966" spans="1:8" ht="19.5" customHeight="1">
      <c r="A966" s="322" t="s">
        <v>810</v>
      </c>
      <c r="B966" s="323">
        <v>0</v>
      </c>
      <c r="C966" s="323">
        <v>0</v>
      </c>
      <c r="D966" s="323"/>
      <c r="E966" s="18"/>
      <c r="F966" s="323"/>
      <c r="G966" s="18"/>
      <c r="H966" s="410"/>
    </row>
    <row r="967" spans="1:8" ht="19.5" customHeight="1">
      <c r="A967" s="322" t="s">
        <v>811</v>
      </c>
      <c r="B967" s="323">
        <v>0</v>
      </c>
      <c r="C967" s="323">
        <v>0</v>
      </c>
      <c r="D967" s="323"/>
      <c r="E967" s="18"/>
      <c r="F967" s="323"/>
      <c r="G967" s="18"/>
      <c r="H967" s="410"/>
    </row>
    <row r="968" spans="1:8" ht="19.5" customHeight="1">
      <c r="A968" s="394" t="s">
        <v>812</v>
      </c>
      <c r="B968" s="335">
        <f>SUM(B969:B972)</f>
        <v>0</v>
      </c>
      <c r="C968" s="335">
        <f>SUM(C969:C972)</f>
        <v>0</v>
      </c>
      <c r="D968" s="335">
        <f>SUM(D969:D972)</f>
        <v>7393</v>
      </c>
      <c r="E968" s="18"/>
      <c r="F968" s="335">
        <f>SUM(F969:F972)</f>
        <v>5975</v>
      </c>
      <c r="G968" s="18">
        <f>(D968-F968)/F968*100</f>
        <v>23.732217573221757</v>
      </c>
      <c r="H968" s="410"/>
    </row>
    <row r="969" spans="1:8" ht="19.5" customHeight="1">
      <c r="A969" s="322" t="s">
        <v>813</v>
      </c>
      <c r="B969" s="323">
        <v>0</v>
      </c>
      <c r="C969" s="323">
        <v>0</v>
      </c>
      <c r="D969" s="323"/>
      <c r="E969" s="18"/>
      <c r="F969" s="323"/>
      <c r="G969" s="18"/>
      <c r="H969" s="410"/>
    </row>
    <row r="970" spans="1:8" ht="19.5" customHeight="1">
      <c r="A970" s="322" t="s">
        <v>814</v>
      </c>
      <c r="B970" s="323">
        <v>0</v>
      </c>
      <c r="C970" s="323">
        <v>0</v>
      </c>
      <c r="D970" s="323">
        <v>7393</v>
      </c>
      <c r="E970" s="18"/>
      <c r="F970" s="323">
        <v>5975</v>
      </c>
      <c r="G970" s="18">
        <f>(D970-F970)/F970*100</f>
        <v>23.732217573221757</v>
      </c>
      <c r="H970" s="410"/>
    </row>
    <row r="971" spans="1:8" ht="19.5" customHeight="1">
      <c r="A971" s="322" t="s">
        <v>815</v>
      </c>
      <c r="B971" s="323">
        <v>0</v>
      </c>
      <c r="C971" s="323">
        <v>0</v>
      </c>
      <c r="D971" s="323"/>
      <c r="E971" s="18"/>
      <c r="F971" s="323"/>
      <c r="G971" s="18"/>
      <c r="H971" s="410"/>
    </row>
    <row r="972" spans="1:8" ht="19.5" customHeight="1">
      <c r="A972" s="322" t="s">
        <v>816</v>
      </c>
      <c r="B972" s="323">
        <v>0</v>
      </c>
      <c r="C972" s="323">
        <v>0</v>
      </c>
      <c r="D972" s="323"/>
      <c r="E972" s="18"/>
      <c r="F972" s="323"/>
      <c r="G972" s="18"/>
      <c r="H972" s="410"/>
    </row>
    <row r="973" spans="1:8" ht="19.5" customHeight="1">
      <c r="A973" s="394" t="s">
        <v>817</v>
      </c>
      <c r="B973" s="335">
        <f>SUM(B974:B975)</f>
        <v>0</v>
      </c>
      <c r="C973" s="335">
        <f>SUM(C974:C975)</f>
        <v>0</v>
      </c>
      <c r="D973" s="335">
        <f>SUM(D974:D975)</f>
        <v>0</v>
      </c>
      <c r="E973" s="18"/>
      <c r="F973" s="335">
        <f>SUM(F974:F975)</f>
        <v>401</v>
      </c>
      <c r="G973" s="18">
        <f>(D973-F973)/F973*100</f>
        <v>-100</v>
      </c>
      <c r="H973" s="410"/>
    </row>
    <row r="974" spans="1:8" ht="19.5" customHeight="1">
      <c r="A974" s="322" t="s">
        <v>818</v>
      </c>
      <c r="B974" s="323"/>
      <c r="C974" s="323"/>
      <c r="D974" s="323"/>
      <c r="E974" s="18"/>
      <c r="F974" s="323">
        <v>401</v>
      </c>
      <c r="G974" s="18">
        <f>(D974-F974)/F974*100</f>
        <v>-100</v>
      </c>
      <c r="H974" s="410"/>
    </row>
    <row r="975" spans="1:8" ht="19.5" customHeight="1">
      <c r="A975" s="322" t="s">
        <v>819</v>
      </c>
      <c r="B975" s="323"/>
      <c r="C975" s="323"/>
      <c r="D975" s="323"/>
      <c r="E975" s="18"/>
      <c r="F975" s="323"/>
      <c r="G975" s="18"/>
      <c r="H975" s="410"/>
    </row>
    <row r="976" spans="1:8" ht="19.5" customHeight="1">
      <c r="A976" s="394" t="s">
        <v>820</v>
      </c>
      <c r="B976" s="335">
        <f>B977+B987+B1003+B1008+B1023+B1030+B1037</f>
        <v>1639</v>
      </c>
      <c r="C976" s="335">
        <f>C977+C987+C1003+C1008+C1023+C1030+C1037</f>
        <v>3534</v>
      </c>
      <c r="D976" s="335">
        <f>D977+D987+D1003+D1008+D1023+D1030+D1037</f>
        <v>2346</v>
      </c>
      <c r="E976" s="18">
        <f>D976/C976*100</f>
        <v>66.383701188455</v>
      </c>
      <c r="F976" s="335">
        <f>F977+F987+F1003+F1008+F1023+F1030+F1037</f>
        <v>5877</v>
      </c>
      <c r="G976" s="18">
        <f>(D976-F976)/F976*100</f>
        <v>-60.0816743236345</v>
      </c>
      <c r="H976" s="410"/>
    </row>
    <row r="977" spans="1:8" ht="19.5" customHeight="1">
      <c r="A977" s="394" t="s">
        <v>821</v>
      </c>
      <c r="B977" s="335">
        <f>SUM(B978:B986)</f>
        <v>544</v>
      </c>
      <c r="C977" s="335">
        <f>SUM(C978:C986)</f>
        <v>547</v>
      </c>
      <c r="D977" s="335">
        <f>SUM(D978:D986)</f>
        <v>538</v>
      </c>
      <c r="E977" s="18">
        <f>D977/C977*100</f>
        <v>98.35466179159049</v>
      </c>
      <c r="F977" s="335">
        <f>SUM(F978:F986)</f>
        <v>440</v>
      </c>
      <c r="G977" s="18">
        <f>(D977-F977)/F977*100</f>
        <v>22.272727272727273</v>
      </c>
      <c r="H977" s="410"/>
    </row>
    <row r="978" spans="1:8" ht="19.5" customHeight="1">
      <c r="A978" s="322" t="s">
        <v>69</v>
      </c>
      <c r="B978" s="323">
        <v>158</v>
      </c>
      <c r="C978" s="323">
        <v>161</v>
      </c>
      <c r="D978" s="323">
        <v>152</v>
      </c>
      <c r="E978" s="18">
        <f>D978/C978*100</f>
        <v>94.40993788819875</v>
      </c>
      <c r="F978" s="323">
        <v>171</v>
      </c>
      <c r="G978" s="18">
        <f>(D978-F978)/F978*100</f>
        <v>-11.11111111111111</v>
      </c>
      <c r="H978" s="410"/>
    </row>
    <row r="979" spans="1:8" ht="19.5" customHeight="1">
      <c r="A979" s="322" t="s">
        <v>70</v>
      </c>
      <c r="B979" s="323"/>
      <c r="C979" s="323"/>
      <c r="D979" s="323"/>
      <c r="E979" s="18"/>
      <c r="F979" s="160">
        <v>0</v>
      </c>
      <c r="G979" s="18"/>
      <c r="H979" s="410"/>
    </row>
    <row r="980" spans="1:8" ht="19.5" customHeight="1">
      <c r="A980" s="322" t="s">
        <v>71</v>
      </c>
      <c r="B980" s="323">
        <v>169</v>
      </c>
      <c r="C980" s="323">
        <v>169</v>
      </c>
      <c r="D980" s="323">
        <v>186</v>
      </c>
      <c r="E980" s="18">
        <f>D980/C980*100</f>
        <v>110.05917159763314</v>
      </c>
      <c r="F980" s="323">
        <v>157</v>
      </c>
      <c r="G980" s="18">
        <f>(D980-F980)/F980*100</f>
        <v>18.471337579617835</v>
      </c>
      <c r="H980" s="410"/>
    </row>
    <row r="981" spans="1:8" ht="19.5" customHeight="1">
      <c r="A981" s="322" t="s">
        <v>822</v>
      </c>
      <c r="B981" s="323"/>
      <c r="C981" s="323"/>
      <c r="D981" s="323"/>
      <c r="E981" s="18"/>
      <c r="F981" s="323"/>
      <c r="G981" s="18"/>
      <c r="H981" s="410"/>
    </row>
    <row r="982" spans="1:8" ht="19.5" customHeight="1">
      <c r="A982" s="322" t="s">
        <v>823</v>
      </c>
      <c r="B982" s="323"/>
      <c r="C982" s="323"/>
      <c r="D982" s="323"/>
      <c r="E982" s="18"/>
      <c r="F982" s="323"/>
      <c r="G982" s="18"/>
      <c r="H982" s="410"/>
    </row>
    <row r="983" spans="1:8" ht="19.5" customHeight="1">
      <c r="A983" s="322" t="s">
        <v>824</v>
      </c>
      <c r="B983" s="323"/>
      <c r="C983" s="323"/>
      <c r="D983" s="323"/>
      <c r="E983" s="18"/>
      <c r="F983" s="323"/>
      <c r="G983" s="18"/>
      <c r="H983" s="410"/>
    </row>
    <row r="984" spans="1:8" ht="19.5" customHeight="1">
      <c r="A984" s="322" t="s">
        <v>825</v>
      </c>
      <c r="B984" s="323">
        <v>0</v>
      </c>
      <c r="C984" s="323">
        <v>0</v>
      </c>
      <c r="D984" s="323"/>
      <c r="E984" s="18"/>
      <c r="F984" s="323"/>
      <c r="G984" s="18"/>
      <c r="H984" s="410"/>
    </row>
    <row r="985" spans="1:8" ht="19.5" customHeight="1">
      <c r="A985" s="322" t="s">
        <v>826</v>
      </c>
      <c r="B985" s="323">
        <v>0</v>
      </c>
      <c r="C985" s="323">
        <v>0</v>
      </c>
      <c r="D985" s="323"/>
      <c r="E985" s="18"/>
      <c r="F985" s="323"/>
      <c r="G985" s="18"/>
      <c r="H985" s="410"/>
    </row>
    <row r="986" spans="1:8" ht="19.5" customHeight="1">
      <c r="A986" s="322" t="s">
        <v>827</v>
      </c>
      <c r="B986" s="323">
        <v>217</v>
      </c>
      <c r="C986" s="323">
        <v>217</v>
      </c>
      <c r="D986" s="323">
        <v>200</v>
      </c>
      <c r="E986" s="18">
        <f>D986/C986*100</f>
        <v>92.16589861751152</v>
      </c>
      <c r="F986" s="323">
        <v>112</v>
      </c>
      <c r="G986" s="18">
        <f>(D986-F986)/F986*100</f>
        <v>78.57142857142857</v>
      </c>
      <c r="H986" s="410"/>
    </row>
    <row r="987" spans="1:8" ht="19.5" customHeight="1">
      <c r="A987" s="394" t="s">
        <v>828</v>
      </c>
      <c r="B987" s="335">
        <f>SUM(B988:B1002)</f>
        <v>140</v>
      </c>
      <c r="C987" s="335">
        <f>SUM(C988:C1002)</f>
        <v>542</v>
      </c>
      <c r="D987" s="335">
        <f>SUM(D988:D1002)</f>
        <v>542</v>
      </c>
      <c r="E987" s="18">
        <f>D987/C987*100</f>
        <v>100</v>
      </c>
      <c r="F987" s="335">
        <f>SUM(F988:F1002)</f>
        <v>380</v>
      </c>
      <c r="G987" s="18">
        <f>(D987-F987)/F987*100</f>
        <v>42.63157894736842</v>
      </c>
      <c r="H987" s="410"/>
    </row>
    <row r="988" spans="1:8" ht="19.5" customHeight="1">
      <c r="A988" s="322" t="s">
        <v>69</v>
      </c>
      <c r="B988" s="323">
        <v>0</v>
      </c>
      <c r="C988" s="323">
        <v>0</v>
      </c>
      <c r="D988" s="323"/>
      <c r="E988" s="18"/>
      <c r="F988" s="323"/>
      <c r="G988" s="18"/>
      <c r="H988" s="410"/>
    </row>
    <row r="989" spans="1:8" ht="19.5" customHeight="1">
      <c r="A989" s="322" t="s">
        <v>70</v>
      </c>
      <c r="B989" s="323">
        <v>0</v>
      </c>
      <c r="C989" s="323">
        <v>0</v>
      </c>
      <c r="D989" s="323"/>
      <c r="E989" s="18"/>
      <c r="F989" s="323">
        <v>180</v>
      </c>
      <c r="G989" s="18">
        <f>(D989-F989)/F989*100</f>
        <v>-100</v>
      </c>
      <c r="H989" s="410"/>
    </row>
    <row r="990" spans="1:8" ht="19.5" customHeight="1">
      <c r="A990" s="322" t="s">
        <v>71</v>
      </c>
      <c r="B990" s="323">
        <v>0</v>
      </c>
      <c r="C990" s="323">
        <v>0</v>
      </c>
      <c r="D990" s="323"/>
      <c r="E990" s="18"/>
      <c r="F990" s="323"/>
      <c r="G990" s="18"/>
      <c r="H990" s="410"/>
    </row>
    <row r="991" spans="1:8" ht="19.5" customHeight="1">
      <c r="A991" s="322" t="s">
        <v>829</v>
      </c>
      <c r="B991" s="323">
        <v>0</v>
      </c>
      <c r="C991" s="323">
        <v>0</v>
      </c>
      <c r="D991" s="323"/>
      <c r="E991" s="18"/>
      <c r="F991" s="323"/>
      <c r="G991" s="18"/>
      <c r="H991" s="410"/>
    </row>
    <row r="992" spans="1:8" ht="19.5" customHeight="1">
      <c r="A992" s="322" t="s">
        <v>830</v>
      </c>
      <c r="B992" s="323">
        <v>0</v>
      </c>
      <c r="C992" s="323">
        <v>0</v>
      </c>
      <c r="D992" s="323"/>
      <c r="E992" s="18"/>
      <c r="F992" s="323"/>
      <c r="G992" s="18"/>
      <c r="H992" s="410"/>
    </row>
    <row r="993" spans="1:8" ht="19.5" customHeight="1">
      <c r="A993" s="322" t="s">
        <v>831</v>
      </c>
      <c r="B993" s="323">
        <v>0</v>
      </c>
      <c r="C993" s="323">
        <v>0</v>
      </c>
      <c r="D993" s="323"/>
      <c r="E993" s="18"/>
      <c r="F993" s="323"/>
      <c r="G993" s="18"/>
      <c r="H993" s="410"/>
    </row>
    <row r="994" spans="1:8" ht="19.5" customHeight="1">
      <c r="A994" s="322" t="s">
        <v>832</v>
      </c>
      <c r="B994" s="323">
        <v>0</v>
      </c>
      <c r="C994" s="323">
        <v>0</v>
      </c>
      <c r="D994" s="323"/>
      <c r="E994" s="18"/>
      <c r="F994" s="323"/>
      <c r="G994" s="18"/>
      <c r="H994" s="410"/>
    </row>
    <row r="995" spans="1:8" ht="19.5" customHeight="1">
      <c r="A995" s="322" t="s">
        <v>833</v>
      </c>
      <c r="B995" s="323">
        <v>0</v>
      </c>
      <c r="C995" s="323">
        <v>0</v>
      </c>
      <c r="D995" s="323"/>
      <c r="E995" s="18"/>
      <c r="F995" s="323"/>
      <c r="G995" s="18"/>
      <c r="H995" s="410"/>
    </row>
    <row r="996" spans="1:8" ht="19.5" customHeight="1">
      <c r="A996" s="322" t="s">
        <v>834</v>
      </c>
      <c r="B996" s="323">
        <v>0</v>
      </c>
      <c r="C996" s="323">
        <v>0</v>
      </c>
      <c r="D996" s="323"/>
      <c r="E996" s="18"/>
      <c r="F996" s="323"/>
      <c r="G996" s="18"/>
      <c r="H996" s="410"/>
    </row>
    <row r="997" spans="1:8" ht="19.5" customHeight="1">
      <c r="A997" s="322" t="s">
        <v>835</v>
      </c>
      <c r="B997" s="323">
        <v>0</v>
      </c>
      <c r="C997" s="323">
        <v>0</v>
      </c>
      <c r="D997" s="323"/>
      <c r="E997" s="18"/>
      <c r="F997" s="323"/>
      <c r="G997" s="18"/>
      <c r="H997" s="410"/>
    </row>
    <row r="998" spans="1:8" ht="19.5" customHeight="1">
      <c r="A998" s="322" t="s">
        <v>836</v>
      </c>
      <c r="B998" s="323">
        <v>0</v>
      </c>
      <c r="C998" s="323">
        <v>0</v>
      </c>
      <c r="D998" s="323"/>
      <c r="E998" s="18"/>
      <c r="F998" s="323"/>
      <c r="G998" s="18"/>
      <c r="H998" s="410"/>
    </row>
    <row r="999" spans="1:8" ht="19.5" customHeight="1">
      <c r="A999" s="322" t="s">
        <v>837</v>
      </c>
      <c r="B999" s="323">
        <v>0</v>
      </c>
      <c r="C999" s="323">
        <v>0</v>
      </c>
      <c r="D999" s="323"/>
      <c r="E999" s="18"/>
      <c r="F999" s="323"/>
      <c r="G999" s="18"/>
      <c r="H999" s="410"/>
    </row>
    <row r="1000" spans="1:8" ht="19.5" customHeight="1">
      <c r="A1000" s="322" t="s">
        <v>838</v>
      </c>
      <c r="B1000" s="323">
        <v>0</v>
      </c>
      <c r="C1000" s="323">
        <v>0</v>
      </c>
      <c r="D1000" s="323"/>
      <c r="E1000" s="18"/>
      <c r="F1000" s="323"/>
      <c r="G1000" s="18"/>
      <c r="H1000" s="410"/>
    </row>
    <row r="1001" spans="1:8" ht="19.5" customHeight="1">
      <c r="A1001" s="322" t="s">
        <v>839</v>
      </c>
      <c r="B1001" s="323">
        <v>0</v>
      </c>
      <c r="C1001" s="323">
        <v>0</v>
      </c>
      <c r="D1001" s="323"/>
      <c r="E1001" s="18"/>
      <c r="F1001" s="323"/>
      <c r="G1001" s="18"/>
      <c r="H1001" s="410"/>
    </row>
    <row r="1002" spans="1:8" ht="19.5" customHeight="1">
      <c r="A1002" s="322" t="s">
        <v>840</v>
      </c>
      <c r="B1002" s="323">
        <v>140</v>
      </c>
      <c r="C1002" s="323">
        <v>542</v>
      </c>
      <c r="D1002" s="323">
        <v>542</v>
      </c>
      <c r="E1002" s="18">
        <f>D1002/C1002*100</f>
        <v>100</v>
      </c>
      <c r="F1002" s="323">
        <v>200</v>
      </c>
      <c r="G1002" s="18">
        <f>(D1002-F1002)/F1002*100</f>
        <v>171</v>
      </c>
      <c r="H1002" s="410"/>
    </row>
    <row r="1003" spans="1:8" ht="19.5" customHeight="1">
      <c r="A1003" s="394" t="s">
        <v>841</v>
      </c>
      <c r="B1003" s="335">
        <v>0</v>
      </c>
      <c r="C1003" s="335">
        <f>SUM(C1004:C1007)</f>
        <v>0</v>
      </c>
      <c r="D1003" s="323"/>
      <c r="E1003" s="18"/>
      <c r="F1003" s="323"/>
      <c r="G1003" s="18"/>
      <c r="H1003" s="410"/>
    </row>
    <row r="1004" spans="1:8" ht="19.5" customHeight="1">
      <c r="A1004" s="322" t="s">
        <v>69</v>
      </c>
      <c r="B1004" s="323">
        <v>0</v>
      </c>
      <c r="C1004" s="323">
        <v>0</v>
      </c>
      <c r="D1004" s="323"/>
      <c r="E1004" s="18"/>
      <c r="F1004" s="323"/>
      <c r="G1004" s="18"/>
      <c r="H1004" s="410"/>
    </row>
    <row r="1005" spans="1:8" ht="19.5" customHeight="1">
      <c r="A1005" s="322" t="s">
        <v>70</v>
      </c>
      <c r="B1005" s="323">
        <v>0</v>
      </c>
      <c r="C1005" s="323">
        <v>0</v>
      </c>
      <c r="D1005" s="323"/>
      <c r="E1005" s="18"/>
      <c r="F1005" s="323"/>
      <c r="G1005" s="18"/>
      <c r="H1005" s="410"/>
    </row>
    <row r="1006" spans="1:8" ht="19.5" customHeight="1">
      <c r="A1006" s="322" t="s">
        <v>71</v>
      </c>
      <c r="B1006" s="323">
        <v>0</v>
      </c>
      <c r="C1006" s="323">
        <v>0</v>
      </c>
      <c r="D1006" s="323"/>
      <c r="E1006" s="18"/>
      <c r="F1006" s="323"/>
      <c r="G1006" s="18"/>
      <c r="H1006" s="410"/>
    </row>
    <row r="1007" spans="1:8" ht="19.5" customHeight="1">
      <c r="A1007" s="322" t="s">
        <v>842</v>
      </c>
      <c r="B1007" s="323">
        <v>0</v>
      </c>
      <c r="C1007" s="323">
        <v>0</v>
      </c>
      <c r="D1007" s="323"/>
      <c r="E1007" s="18"/>
      <c r="F1007" s="323"/>
      <c r="G1007" s="18"/>
      <c r="H1007" s="410"/>
    </row>
    <row r="1008" spans="1:8" ht="19.5" customHeight="1">
      <c r="A1008" s="394" t="s">
        <v>843</v>
      </c>
      <c r="B1008" s="335">
        <f>SUM(B1009:B1022)</f>
        <v>539</v>
      </c>
      <c r="C1008" s="335">
        <f>SUM(C1009:C1022)</f>
        <v>800</v>
      </c>
      <c r="D1008" s="335">
        <f>SUM(D1009:D1022)</f>
        <v>624</v>
      </c>
      <c r="E1008" s="18">
        <f>D1008/C1008*100</f>
        <v>78</v>
      </c>
      <c r="F1008" s="335">
        <f>SUM(F1009:F1022)</f>
        <v>1359</v>
      </c>
      <c r="G1008" s="18">
        <f>(D1008-F1008)/F1008*100</f>
        <v>-54.083885209713024</v>
      </c>
      <c r="H1008" s="410"/>
    </row>
    <row r="1009" spans="1:8" ht="19.5" customHeight="1">
      <c r="A1009" s="322" t="s">
        <v>69</v>
      </c>
      <c r="B1009" s="323">
        <v>141</v>
      </c>
      <c r="C1009" s="323">
        <v>144</v>
      </c>
      <c r="D1009" s="323">
        <v>129</v>
      </c>
      <c r="E1009" s="18">
        <f>D1009/C1009*100</f>
        <v>89.58333333333334</v>
      </c>
      <c r="F1009" s="412">
        <v>128</v>
      </c>
      <c r="G1009" s="18">
        <f>(D1009-F1009)/F1009*100</f>
        <v>0.78125</v>
      </c>
      <c r="H1009" s="410"/>
    </row>
    <row r="1010" spans="1:8" ht="19.5" customHeight="1">
      <c r="A1010" s="322" t="s">
        <v>70</v>
      </c>
      <c r="B1010" s="323"/>
      <c r="C1010" s="323">
        <v>99</v>
      </c>
      <c r="D1010" s="323">
        <v>99</v>
      </c>
      <c r="E1010" s="18">
        <f>D1010/C1010*100</f>
        <v>100</v>
      </c>
      <c r="F1010" s="323"/>
      <c r="G1010" s="18"/>
      <c r="H1010" s="410"/>
    </row>
    <row r="1011" spans="1:8" ht="19.5" customHeight="1">
      <c r="A1011" s="322" t="s">
        <v>78</v>
      </c>
      <c r="B1011" s="323">
        <v>155</v>
      </c>
      <c r="C1011" s="323">
        <v>155</v>
      </c>
      <c r="D1011" s="323">
        <v>153</v>
      </c>
      <c r="E1011" s="18">
        <f>D1011/C1011*100</f>
        <v>98.70967741935483</v>
      </c>
      <c r="F1011" s="412">
        <v>154</v>
      </c>
      <c r="G1011" s="18">
        <f>(D1011-F1011)/F1011*100</f>
        <v>-0.6493506493506493</v>
      </c>
      <c r="H1011" s="410"/>
    </row>
    <row r="1012" spans="1:8" ht="19.5" customHeight="1">
      <c r="A1012" s="322" t="s">
        <v>844</v>
      </c>
      <c r="B1012" s="323"/>
      <c r="C1012" s="323"/>
      <c r="D1012" s="323"/>
      <c r="E1012" s="18"/>
      <c r="F1012" s="323"/>
      <c r="G1012" s="18"/>
      <c r="H1012" s="410"/>
    </row>
    <row r="1013" spans="1:8" ht="19.5" customHeight="1">
      <c r="A1013" s="322" t="s">
        <v>845</v>
      </c>
      <c r="B1013" s="323"/>
      <c r="C1013" s="323"/>
      <c r="D1013" s="323"/>
      <c r="E1013" s="18"/>
      <c r="F1013" s="323"/>
      <c r="G1013" s="18"/>
      <c r="H1013" s="410"/>
    </row>
    <row r="1014" spans="1:8" ht="19.5" customHeight="1">
      <c r="A1014" s="322" t="s">
        <v>846</v>
      </c>
      <c r="B1014" s="323"/>
      <c r="C1014" s="323"/>
      <c r="D1014" s="323"/>
      <c r="E1014" s="18"/>
      <c r="F1014" s="323"/>
      <c r="G1014" s="18"/>
      <c r="H1014" s="410"/>
    </row>
    <row r="1015" spans="1:8" ht="19.5" customHeight="1">
      <c r="A1015" s="322" t="s">
        <v>847</v>
      </c>
      <c r="B1015" s="323"/>
      <c r="C1015" s="323"/>
      <c r="D1015" s="323"/>
      <c r="E1015" s="18"/>
      <c r="F1015" s="323"/>
      <c r="G1015" s="18"/>
      <c r="H1015" s="410"/>
    </row>
    <row r="1016" spans="1:8" ht="19.5" customHeight="1">
      <c r="A1016" s="322" t="s">
        <v>848</v>
      </c>
      <c r="B1016" s="323"/>
      <c r="C1016" s="323"/>
      <c r="D1016" s="323"/>
      <c r="E1016" s="18"/>
      <c r="F1016" s="323"/>
      <c r="G1016" s="18"/>
      <c r="H1016" s="410"/>
    </row>
    <row r="1017" spans="1:8" ht="19.5" customHeight="1">
      <c r="A1017" s="322" t="s">
        <v>849</v>
      </c>
      <c r="B1017" s="323"/>
      <c r="C1017" s="323"/>
      <c r="D1017" s="323"/>
      <c r="E1017" s="18"/>
      <c r="F1017" s="323"/>
      <c r="G1017" s="18"/>
      <c r="H1017" s="410"/>
    </row>
    <row r="1018" spans="1:8" ht="19.5" customHeight="1">
      <c r="A1018" s="322" t="s">
        <v>850</v>
      </c>
      <c r="B1018" s="323"/>
      <c r="C1018" s="323"/>
      <c r="D1018" s="323"/>
      <c r="E1018" s="18"/>
      <c r="F1018" s="323"/>
      <c r="G1018" s="18"/>
      <c r="H1018" s="410"/>
    </row>
    <row r="1019" spans="1:8" ht="19.5" customHeight="1">
      <c r="A1019" s="322" t="s">
        <v>851</v>
      </c>
      <c r="B1019" s="323"/>
      <c r="C1019" s="323"/>
      <c r="D1019" s="323"/>
      <c r="E1019" s="18"/>
      <c r="F1019" s="323"/>
      <c r="G1019" s="18"/>
      <c r="H1019" s="410"/>
    </row>
    <row r="1020" spans="1:8" ht="19.5" customHeight="1">
      <c r="A1020" s="322" t="s">
        <v>795</v>
      </c>
      <c r="B1020" s="323"/>
      <c r="C1020" s="323"/>
      <c r="D1020" s="323"/>
      <c r="E1020" s="18"/>
      <c r="F1020" s="323"/>
      <c r="G1020" s="18"/>
      <c r="H1020" s="410"/>
    </row>
    <row r="1021" spans="1:8" ht="19.5" customHeight="1">
      <c r="A1021" s="322" t="s">
        <v>852</v>
      </c>
      <c r="B1021" s="323"/>
      <c r="C1021" s="323"/>
      <c r="D1021" s="323"/>
      <c r="E1021" s="18"/>
      <c r="F1021" s="323"/>
      <c r="G1021" s="18"/>
      <c r="H1021" s="410"/>
    </row>
    <row r="1022" spans="1:8" ht="19.5" customHeight="1">
      <c r="A1022" s="322" t="s">
        <v>853</v>
      </c>
      <c r="B1022" s="323">
        <v>243</v>
      </c>
      <c r="C1022" s="323">
        <v>402</v>
      </c>
      <c r="D1022" s="323">
        <v>243</v>
      </c>
      <c r="E1022" s="18">
        <f>D1022/C1022*100</f>
        <v>60.447761194029844</v>
      </c>
      <c r="F1022" s="412">
        <v>1077</v>
      </c>
      <c r="G1022" s="18">
        <f>(D1022-F1022)/F1022*100</f>
        <v>-77.43732590529248</v>
      </c>
      <c r="H1022" s="410"/>
    </row>
    <row r="1023" spans="1:8" ht="19.5" customHeight="1">
      <c r="A1023" s="394" t="s">
        <v>854</v>
      </c>
      <c r="B1023" s="335">
        <f>SUM(B1024:B1029)</f>
        <v>416</v>
      </c>
      <c r="C1023" s="335">
        <f>SUM(C1024:C1029)</f>
        <v>1466</v>
      </c>
      <c r="D1023" s="335">
        <f>SUM(D1024:D1029)</f>
        <v>458</v>
      </c>
      <c r="E1023" s="18">
        <f>D1023/C1023*100</f>
        <v>31.241473396998636</v>
      </c>
      <c r="F1023" s="335">
        <f>SUM(F1024:F1029)</f>
        <v>3314</v>
      </c>
      <c r="G1023" s="18">
        <f>(D1023-F1023)/F1023*100</f>
        <v>-86.17984308992155</v>
      </c>
      <c r="H1023" s="410"/>
    </row>
    <row r="1024" spans="1:8" ht="19.5" customHeight="1">
      <c r="A1024" s="322" t="s">
        <v>69</v>
      </c>
      <c r="B1024" s="323"/>
      <c r="C1024" s="323">
        <v>1</v>
      </c>
      <c r="D1024" s="323"/>
      <c r="E1024" s="18">
        <f>D1024/C1024*100</f>
        <v>0</v>
      </c>
      <c r="F1024" s="323"/>
      <c r="G1024" s="18"/>
      <c r="H1024" s="410"/>
    </row>
    <row r="1025" spans="1:8" ht="19.5" customHeight="1">
      <c r="A1025" s="322" t="s">
        <v>70</v>
      </c>
      <c r="B1025" s="323"/>
      <c r="C1025" s="323"/>
      <c r="D1025" s="323"/>
      <c r="E1025" s="18"/>
      <c r="F1025" s="323"/>
      <c r="G1025" s="18"/>
      <c r="H1025" s="410"/>
    </row>
    <row r="1026" spans="1:8" ht="19.5" customHeight="1">
      <c r="A1026" s="322" t="s">
        <v>71</v>
      </c>
      <c r="B1026" s="323"/>
      <c r="C1026" s="323"/>
      <c r="D1026" s="323"/>
      <c r="E1026" s="18"/>
      <c r="F1026" s="323"/>
      <c r="G1026" s="18"/>
      <c r="H1026" s="410"/>
    </row>
    <row r="1027" spans="1:8" ht="19.5" customHeight="1">
      <c r="A1027" s="322" t="s">
        <v>855</v>
      </c>
      <c r="B1027" s="323"/>
      <c r="C1027" s="323"/>
      <c r="D1027" s="323"/>
      <c r="E1027" s="18"/>
      <c r="F1027" s="323"/>
      <c r="G1027" s="18"/>
      <c r="H1027" s="410"/>
    </row>
    <row r="1028" spans="1:8" ht="19.5" customHeight="1">
      <c r="A1028" s="322" t="s">
        <v>856</v>
      </c>
      <c r="B1028" s="323"/>
      <c r="C1028" s="323"/>
      <c r="D1028" s="323"/>
      <c r="E1028" s="18"/>
      <c r="F1028" s="323"/>
      <c r="G1028" s="18"/>
      <c r="H1028" s="410"/>
    </row>
    <row r="1029" spans="1:8" ht="19.5" customHeight="1">
      <c r="A1029" s="322" t="s">
        <v>857</v>
      </c>
      <c r="B1029" s="323">
        <v>416</v>
      </c>
      <c r="C1029" s="323">
        <v>1465</v>
      </c>
      <c r="D1029" s="323">
        <v>458</v>
      </c>
      <c r="E1029" s="18">
        <f>D1029/C1029*100</f>
        <v>31.262798634812288</v>
      </c>
      <c r="F1029" s="323">
        <v>3314</v>
      </c>
      <c r="G1029" s="18">
        <f>(D1029-F1029)/F1029*100</f>
        <v>-86.17984308992155</v>
      </c>
      <c r="H1029" s="410"/>
    </row>
    <row r="1030" spans="1:8" ht="19.5" customHeight="1">
      <c r="A1030" s="394" t="s">
        <v>858</v>
      </c>
      <c r="B1030" s="335">
        <f>SUM(B1031:B1036)</f>
        <v>0</v>
      </c>
      <c r="C1030" s="335">
        <f>SUM(C1031:C1036)</f>
        <v>179</v>
      </c>
      <c r="D1030" s="335">
        <f>SUM(D1031:D1036)</f>
        <v>184</v>
      </c>
      <c r="E1030" s="18">
        <f>D1030/C1030*100</f>
        <v>102.79329608938548</v>
      </c>
      <c r="F1030" s="335">
        <f>SUM(F1031:F1036)</f>
        <v>358</v>
      </c>
      <c r="G1030" s="18">
        <f>(D1030-F1030)/F1030*100</f>
        <v>-48.60335195530726</v>
      </c>
      <c r="H1030" s="410"/>
    </row>
    <row r="1031" spans="1:8" ht="19.5" customHeight="1">
      <c r="A1031" s="322" t="s">
        <v>69</v>
      </c>
      <c r="B1031" s="323">
        <v>0</v>
      </c>
      <c r="C1031" s="323">
        <v>0</v>
      </c>
      <c r="D1031" s="323"/>
      <c r="E1031" s="18"/>
      <c r="F1031" s="323"/>
      <c r="G1031" s="18"/>
      <c r="H1031" s="410"/>
    </row>
    <row r="1032" spans="1:8" ht="19.5" customHeight="1">
      <c r="A1032" s="322" t="s">
        <v>70</v>
      </c>
      <c r="B1032" s="323">
        <v>0</v>
      </c>
      <c r="C1032" s="323">
        <v>0</v>
      </c>
      <c r="D1032" s="323"/>
      <c r="E1032" s="18"/>
      <c r="F1032" s="323"/>
      <c r="G1032" s="18"/>
      <c r="H1032" s="410"/>
    </row>
    <row r="1033" spans="1:8" ht="19.5" customHeight="1">
      <c r="A1033" s="322" t="s">
        <v>71</v>
      </c>
      <c r="B1033" s="323">
        <v>0</v>
      </c>
      <c r="C1033" s="323">
        <v>0</v>
      </c>
      <c r="D1033" s="323"/>
      <c r="E1033" s="18"/>
      <c r="F1033" s="323"/>
      <c r="G1033" s="18"/>
      <c r="H1033" s="410"/>
    </row>
    <row r="1034" spans="1:8" ht="19.5" customHeight="1">
      <c r="A1034" s="322" t="s">
        <v>859</v>
      </c>
      <c r="B1034" s="323">
        <v>0</v>
      </c>
      <c r="C1034" s="323">
        <v>0</v>
      </c>
      <c r="D1034" s="323"/>
      <c r="E1034" s="18"/>
      <c r="F1034" s="323"/>
      <c r="G1034" s="18"/>
      <c r="H1034" s="410"/>
    </row>
    <row r="1035" spans="1:8" ht="19.5" customHeight="1">
      <c r="A1035" s="322" t="s">
        <v>860</v>
      </c>
      <c r="B1035" s="323">
        <v>0</v>
      </c>
      <c r="C1035" s="323"/>
      <c r="D1035" s="323">
        <v>184</v>
      </c>
      <c r="E1035" s="18"/>
      <c r="F1035" s="323">
        <v>358</v>
      </c>
      <c r="G1035" s="18">
        <f>(D1035-F1035)/F1035*100</f>
        <v>-48.60335195530726</v>
      </c>
      <c r="H1035" s="410"/>
    </row>
    <row r="1036" spans="1:8" ht="19.5" customHeight="1">
      <c r="A1036" s="322" t="s">
        <v>861</v>
      </c>
      <c r="B1036" s="323">
        <v>0</v>
      </c>
      <c r="C1036" s="323">
        <v>179</v>
      </c>
      <c r="D1036" s="323"/>
      <c r="E1036" s="18"/>
      <c r="F1036" s="323"/>
      <c r="G1036" s="18"/>
      <c r="H1036" s="410"/>
    </row>
    <row r="1037" spans="1:8" ht="19.5" customHeight="1">
      <c r="A1037" s="394" t="s">
        <v>862</v>
      </c>
      <c r="B1037" s="335">
        <f>SUM(B1038:B1042)</f>
        <v>0</v>
      </c>
      <c r="C1037" s="335">
        <f>SUM(C1038:C1042)</f>
        <v>0</v>
      </c>
      <c r="D1037" s="323"/>
      <c r="E1037" s="18"/>
      <c r="F1037" s="323">
        <f>SUM(F1038:F1042)</f>
        <v>26</v>
      </c>
      <c r="G1037" s="18">
        <f>(D1037-F1037)/F1037*100</f>
        <v>-100</v>
      </c>
      <c r="H1037" s="410"/>
    </row>
    <row r="1038" spans="1:8" ht="19.5" customHeight="1">
      <c r="A1038" s="322" t="s">
        <v>863</v>
      </c>
      <c r="B1038" s="323">
        <v>0</v>
      </c>
      <c r="C1038" s="323">
        <v>0</v>
      </c>
      <c r="D1038" s="323"/>
      <c r="E1038" s="18"/>
      <c r="F1038" s="323"/>
      <c r="G1038" s="18"/>
      <c r="H1038" s="410"/>
    </row>
    <row r="1039" spans="1:8" ht="19.5" customHeight="1">
      <c r="A1039" s="322" t="s">
        <v>864</v>
      </c>
      <c r="B1039" s="323">
        <v>0</v>
      </c>
      <c r="C1039" s="323">
        <v>0</v>
      </c>
      <c r="D1039" s="323">
        <f aca="true" t="shared" si="44" ref="B1039:F1039">SUM(D1040:D1041)</f>
        <v>0</v>
      </c>
      <c r="E1039" s="18"/>
      <c r="F1039" s="323">
        <f t="shared" si="44"/>
        <v>0</v>
      </c>
      <c r="G1039" s="18"/>
      <c r="H1039" s="410"/>
    </row>
    <row r="1040" spans="1:8" ht="19.5" customHeight="1">
      <c r="A1040" s="322" t="s">
        <v>865</v>
      </c>
      <c r="B1040" s="323">
        <v>0</v>
      </c>
      <c r="C1040" s="323">
        <v>0</v>
      </c>
      <c r="D1040" s="323"/>
      <c r="E1040" s="18"/>
      <c r="F1040" s="413"/>
      <c r="G1040" s="18"/>
      <c r="H1040" s="410"/>
    </row>
    <row r="1041" spans="1:8" ht="19.5" customHeight="1">
      <c r="A1041" s="322" t="s">
        <v>866</v>
      </c>
      <c r="B1041" s="323">
        <v>0</v>
      </c>
      <c r="C1041" s="323">
        <v>0</v>
      </c>
      <c r="D1041" s="323"/>
      <c r="E1041" s="18"/>
      <c r="F1041" s="413"/>
      <c r="G1041" s="18"/>
      <c r="H1041" s="410"/>
    </row>
    <row r="1042" spans="1:8" ht="19.5" customHeight="1">
      <c r="A1042" s="322" t="s">
        <v>867</v>
      </c>
      <c r="B1042" s="323">
        <v>0</v>
      </c>
      <c r="C1042" s="323">
        <v>0</v>
      </c>
      <c r="D1042" s="323"/>
      <c r="E1042" s="18"/>
      <c r="F1042" s="323">
        <v>26</v>
      </c>
      <c r="G1042" s="18">
        <f aca="true" t="shared" si="45" ref="G1042:G1047">(D1042-F1042)/F1042*100</f>
        <v>-100</v>
      </c>
      <c r="H1042" s="410"/>
    </row>
    <row r="1043" spans="1:8" ht="19.5" customHeight="1">
      <c r="A1043" s="394" t="s">
        <v>868</v>
      </c>
      <c r="B1043" s="335">
        <f>B1044+B1054+B1060</f>
        <v>1030</v>
      </c>
      <c r="C1043" s="335">
        <f>C1044+C1054+C1060</f>
        <v>1126</v>
      </c>
      <c r="D1043" s="335">
        <f>D1044+D1054+D1060</f>
        <v>572</v>
      </c>
      <c r="E1043" s="18">
        <f>D1043/C1043*100</f>
        <v>50.799289520426285</v>
      </c>
      <c r="F1043" s="335">
        <f>F1044+F1054+F1060</f>
        <v>1734</v>
      </c>
      <c r="G1043" s="18">
        <f t="shared" si="45"/>
        <v>-67.01268742791234</v>
      </c>
      <c r="H1043" s="410"/>
    </row>
    <row r="1044" spans="1:8" ht="19.5" customHeight="1">
      <c r="A1044" s="394" t="s">
        <v>869</v>
      </c>
      <c r="B1044" s="335">
        <f>SUM(B1045:B1053)</f>
        <v>398</v>
      </c>
      <c r="C1044" s="335">
        <f>SUM(C1045:C1053)</f>
        <v>441</v>
      </c>
      <c r="D1044" s="335">
        <f>SUM(D1045:D1053)</f>
        <v>474</v>
      </c>
      <c r="E1044" s="18">
        <f>D1044/C1044*100</f>
        <v>107.48299319727892</v>
      </c>
      <c r="F1044" s="335">
        <f>SUM(F1045:F1053)</f>
        <v>845</v>
      </c>
      <c r="G1044" s="18">
        <f t="shared" si="45"/>
        <v>-43.90532544378698</v>
      </c>
      <c r="H1044" s="410"/>
    </row>
    <row r="1045" spans="1:8" ht="19.5" customHeight="1">
      <c r="A1045" s="322" t="s">
        <v>69</v>
      </c>
      <c r="B1045" s="323">
        <v>307</v>
      </c>
      <c r="C1045" s="323">
        <v>309</v>
      </c>
      <c r="D1045" s="323">
        <v>274</v>
      </c>
      <c r="E1045" s="18">
        <f>D1045/C1045*100</f>
        <v>88.67313915857605</v>
      </c>
      <c r="F1045" s="323">
        <v>279</v>
      </c>
      <c r="G1045" s="18">
        <f t="shared" si="45"/>
        <v>-1.7921146953405016</v>
      </c>
      <c r="H1045" s="410"/>
    </row>
    <row r="1046" spans="1:8" ht="19.5" customHeight="1">
      <c r="A1046" s="322" t="s">
        <v>70</v>
      </c>
      <c r="B1046" s="323"/>
      <c r="C1046" s="323">
        <v>41</v>
      </c>
      <c r="D1046" s="323">
        <v>41</v>
      </c>
      <c r="E1046" s="18">
        <f>D1046/C1046*100</f>
        <v>100</v>
      </c>
      <c r="F1046" s="323">
        <v>42</v>
      </c>
      <c r="G1046" s="18">
        <f t="shared" si="45"/>
        <v>-2.380952380952381</v>
      </c>
      <c r="H1046" s="410"/>
    </row>
    <row r="1047" spans="1:8" ht="19.5" customHeight="1">
      <c r="A1047" s="322" t="s">
        <v>71</v>
      </c>
      <c r="B1047" s="323">
        <v>12</v>
      </c>
      <c r="C1047" s="323">
        <v>12</v>
      </c>
      <c r="D1047" s="323">
        <v>9</v>
      </c>
      <c r="E1047" s="18">
        <f>D1047/C1047*100</f>
        <v>75</v>
      </c>
      <c r="F1047" s="323">
        <v>9</v>
      </c>
      <c r="G1047" s="18">
        <f t="shared" si="45"/>
        <v>0</v>
      </c>
      <c r="H1047" s="410"/>
    </row>
    <row r="1048" spans="1:8" ht="19.5" customHeight="1">
      <c r="A1048" s="322" t="s">
        <v>870</v>
      </c>
      <c r="B1048" s="323"/>
      <c r="C1048" s="323"/>
      <c r="D1048" s="323"/>
      <c r="E1048" s="18"/>
      <c r="F1048" s="323"/>
      <c r="G1048" s="18"/>
      <c r="H1048" s="410"/>
    </row>
    <row r="1049" spans="1:8" ht="19.5" customHeight="1">
      <c r="A1049" s="322" t="s">
        <v>871</v>
      </c>
      <c r="B1049" s="323"/>
      <c r="C1049" s="323"/>
      <c r="D1049" s="323"/>
      <c r="E1049" s="18"/>
      <c r="F1049" s="413"/>
      <c r="G1049" s="18"/>
      <c r="H1049" s="410"/>
    </row>
    <row r="1050" spans="1:8" ht="19.5" customHeight="1">
      <c r="A1050" s="322" t="s">
        <v>872</v>
      </c>
      <c r="B1050" s="323"/>
      <c r="C1050" s="323"/>
      <c r="D1050" s="323"/>
      <c r="E1050" s="18"/>
      <c r="F1050" s="323"/>
      <c r="G1050" s="18"/>
      <c r="H1050" s="410"/>
    </row>
    <row r="1051" spans="1:8" ht="19.5" customHeight="1">
      <c r="A1051" s="322" t="s">
        <v>873</v>
      </c>
      <c r="B1051" s="323"/>
      <c r="C1051" s="323"/>
      <c r="D1051" s="323"/>
      <c r="E1051" s="18"/>
      <c r="F1051" s="413"/>
      <c r="G1051" s="18"/>
      <c r="H1051" s="410"/>
    </row>
    <row r="1052" spans="1:8" ht="19.5" customHeight="1">
      <c r="A1052" s="322" t="s">
        <v>78</v>
      </c>
      <c r="B1052" s="323">
        <v>79</v>
      </c>
      <c r="C1052" s="323">
        <v>79</v>
      </c>
      <c r="D1052" s="323">
        <v>112</v>
      </c>
      <c r="E1052" s="18">
        <f>D1052/C1052*100</f>
        <v>141.77215189873417</v>
      </c>
      <c r="F1052" s="323">
        <v>83</v>
      </c>
      <c r="G1052" s="18">
        <f>(D1052-F1052)/F1052*100</f>
        <v>34.93975903614458</v>
      </c>
      <c r="H1052" s="410"/>
    </row>
    <row r="1053" spans="1:8" ht="19.5" customHeight="1">
      <c r="A1053" s="322" t="s">
        <v>874</v>
      </c>
      <c r="B1053" s="323"/>
      <c r="C1053" s="323"/>
      <c r="D1053" s="323">
        <v>38</v>
      </c>
      <c r="E1053" s="18"/>
      <c r="F1053" s="323">
        <v>432</v>
      </c>
      <c r="G1053" s="18">
        <f>(D1053-F1053)/F1053*100</f>
        <v>-91.20370370370371</v>
      </c>
      <c r="H1053" s="410"/>
    </row>
    <row r="1054" spans="1:8" ht="19.5" customHeight="1">
      <c r="A1054" s="394" t="s">
        <v>875</v>
      </c>
      <c r="B1054" s="335">
        <f>SUM(B1055:B1059)</f>
        <v>632</v>
      </c>
      <c r="C1054" s="335">
        <f>SUM(C1055:C1059)</f>
        <v>652</v>
      </c>
      <c r="D1054" s="335">
        <f>SUM(D1055:D1059)</f>
        <v>88</v>
      </c>
      <c r="E1054" s="18">
        <f>D1054/C1054*100</f>
        <v>13.496932515337424</v>
      </c>
      <c r="F1054" s="335">
        <f>SUM(F1055:F1059)</f>
        <v>657</v>
      </c>
      <c r="G1054" s="18">
        <f>(D1054-F1054)/F1054*100</f>
        <v>-86.60578386605783</v>
      </c>
      <c r="H1054" s="410"/>
    </row>
    <row r="1055" spans="1:8" ht="19.5" customHeight="1">
      <c r="A1055" s="322" t="s">
        <v>69</v>
      </c>
      <c r="B1055" s="323">
        <v>0</v>
      </c>
      <c r="C1055" s="323">
        <v>0</v>
      </c>
      <c r="D1055" s="323"/>
      <c r="E1055" s="18"/>
      <c r="F1055" s="413"/>
      <c r="G1055" s="18"/>
      <c r="H1055" s="410"/>
    </row>
    <row r="1056" spans="1:8" ht="19.5" customHeight="1">
      <c r="A1056" s="322" t="s">
        <v>70</v>
      </c>
      <c r="B1056" s="323">
        <v>632</v>
      </c>
      <c r="C1056" s="323">
        <v>632</v>
      </c>
      <c r="D1056" s="323">
        <v>68</v>
      </c>
      <c r="E1056" s="18">
        <f>D1056/C1056*100</f>
        <v>10.759493670886076</v>
      </c>
      <c r="F1056" s="413"/>
      <c r="G1056" s="18"/>
      <c r="H1056" s="410"/>
    </row>
    <row r="1057" spans="1:8" ht="19.5" customHeight="1">
      <c r="A1057" s="322" t="s">
        <v>71</v>
      </c>
      <c r="B1057" s="323">
        <v>0</v>
      </c>
      <c r="C1057" s="323">
        <v>0</v>
      </c>
      <c r="D1057" s="323"/>
      <c r="E1057" s="18"/>
      <c r="F1057" s="413"/>
      <c r="G1057" s="18"/>
      <c r="H1057" s="410"/>
    </row>
    <row r="1058" spans="1:8" ht="19.5" customHeight="1">
      <c r="A1058" s="322" t="s">
        <v>876</v>
      </c>
      <c r="B1058" s="323">
        <v>0</v>
      </c>
      <c r="C1058" s="323">
        <v>0</v>
      </c>
      <c r="D1058" s="323"/>
      <c r="E1058" s="18"/>
      <c r="F1058" s="413"/>
      <c r="G1058" s="18"/>
      <c r="H1058" s="410"/>
    </row>
    <row r="1059" spans="1:8" ht="19.5" customHeight="1">
      <c r="A1059" s="322" t="s">
        <v>877</v>
      </c>
      <c r="B1059" s="323"/>
      <c r="C1059" s="323">
        <v>20</v>
      </c>
      <c r="D1059" s="323">
        <v>20</v>
      </c>
      <c r="E1059" s="18">
        <f>D1059/C1059*100</f>
        <v>100</v>
      </c>
      <c r="F1059" s="323">
        <v>657</v>
      </c>
      <c r="G1059" s="18">
        <f>(D1059-F1059)/F1059*100</f>
        <v>-96.9558599695586</v>
      </c>
      <c r="H1059" s="410"/>
    </row>
    <row r="1060" spans="1:8" ht="19.5" customHeight="1">
      <c r="A1060" s="394" t="s">
        <v>878</v>
      </c>
      <c r="B1060" s="335">
        <f>SUM(B1061:B1062)</f>
        <v>0</v>
      </c>
      <c r="C1060" s="335">
        <f>SUM(C1061:C1062)</f>
        <v>33</v>
      </c>
      <c r="D1060" s="335">
        <f>SUM(D1061:D1062)</f>
        <v>10</v>
      </c>
      <c r="E1060" s="18">
        <f>D1060/C1060*100</f>
        <v>30.303030303030305</v>
      </c>
      <c r="F1060" s="335">
        <f>SUM(F1061:F1062)</f>
        <v>232</v>
      </c>
      <c r="G1060" s="18">
        <f>(D1060-F1060)/F1060*100</f>
        <v>-95.6896551724138</v>
      </c>
      <c r="H1060" s="410"/>
    </row>
    <row r="1061" spans="1:8" ht="19.5" customHeight="1">
      <c r="A1061" s="322" t="s">
        <v>879</v>
      </c>
      <c r="B1061" s="323">
        <v>0</v>
      </c>
      <c r="C1061" s="323">
        <v>0</v>
      </c>
      <c r="D1061" s="323"/>
      <c r="E1061" s="18"/>
      <c r="F1061" s="413"/>
      <c r="G1061" s="18"/>
      <c r="H1061" s="410"/>
    </row>
    <row r="1062" spans="1:8" ht="19.5" customHeight="1">
      <c r="A1062" s="322" t="s">
        <v>880</v>
      </c>
      <c r="B1062" s="323"/>
      <c r="C1062" s="323">
        <v>33</v>
      </c>
      <c r="D1062" s="323">
        <v>10</v>
      </c>
      <c r="E1062" s="18">
        <f>D1062/C1062*100</f>
        <v>30.303030303030305</v>
      </c>
      <c r="F1062" s="323">
        <v>232</v>
      </c>
      <c r="G1062" s="18">
        <f>(D1062-F1062)/F1062*100</f>
        <v>-95.6896551724138</v>
      </c>
      <c r="H1062" s="410"/>
    </row>
    <row r="1063" spans="1:8" ht="19.5" customHeight="1">
      <c r="A1063" s="394" t="s">
        <v>881</v>
      </c>
      <c r="B1063" s="335">
        <f>B1064+B1071+B1081+B1087+B1090</f>
        <v>152</v>
      </c>
      <c r="C1063" s="335">
        <f>C1064+C1071+C1081+C1087+C1090</f>
        <v>185</v>
      </c>
      <c r="D1063" s="335">
        <f>D1064+D1071+D1081+D1087+D1090</f>
        <v>229</v>
      </c>
      <c r="E1063" s="18">
        <f>D1063/C1063*100</f>
        <v>123.78378378378379</v>
      </c>
      <c r="F1063" s="335">
        <f>F1064+F1071+F1081+F1087+F1090</f>
        <v>144</v>
      </c>
      <c r="G1063" s="18">
        <f>(D1063-F1063)/F1063*100</f>
        <v>59.02777777777778</v>
      </c>
      <c r="H1063" s="410"/>
    </row>
    <row r="1064" spans="1:8" ht="19.5" customHeight="1">
      <c r="A1064" s="394" t="s">
        <v>882</v>
      </c>
      <c r="B1064" s="335">
        <f>SUM(B1065:B1070)</f>
        <v>152</v>
      </c>
      <c r="C1064" s="335">
        <f>SUM(C1065:C1070)</f>
        <v>185</v>
      </c>
      <c r="D1064" s="335">
        <f>SUM(D1065:D1070)</f>
        <v>184</v>
      </c>
      <c r="E1064" s="18">
        <f>D1064/C1064*100</f>
        <v>99.45945945945947</v>
      </c>
      <c r="F1064" s="335">
        <f>SUM(F1065:F1070)</f>
        <v>128</v>
      </c>
      <c r="G1064" s="18">
        <f>(D1064-F1064)/F1064*100</f>
        <v>43.75</v>
      </c>
      <c r="H1064" s="410"/>
    </row>
    <row r="1065" spans="1:8" ht="19.5" customHeight="1">
      <c r="A1065" s="322" t="s">
        <v>69</v>
      </c>
      <c r="B1065" s="323">
        <v>54</v>
      </c>
      <c r="C1065" s="323">
        <v>55</v>
      </c>
      <c r="D1065" s="323">
        <v>55</v>
      </c>
      <c r="E1065" s="18">
        <f>D1065/C1065*100</f>
        <v>100</v>
      </c>
      <c r="F1065" s="323">
        <v>37</v>
      </c>
      <c r="G1065" s="18">
        <f>(D1065-F1065)/F1065*100</f>
        <v>48.64864864864865</v>
      </c>
      <c r="H1065" s="410"/>
    </row>
    <row r="1066" spans="1:8" ht="19.5" customHeight="1">
      <c r="A1066" s="322" t="s">
        <v>70</v>
      </c>
      <c r="B1066" s="323"/>
      <c r="C1066" s="323">
        <v>22</v>
      </c>
      <c r="D1066" s="323">
        <v>22</v>
      </c>
      <c r="E1066" s="18">
        <f>D1066/C1066*100</f>
        <v>100</v>
      </c>
      <c r="F1066" s="323">
        <v>32</v>
      </c>
      <c r="G1066" s="18">
        <f>(D1066-F1066)/F1066*100</f>
        <v>-31.25</v>
      </c>
      <c r="H1066" s="410"/>
    </row>
    <row r="1067" spans="1:8" ht="19.5" customHeight="1">
      <c r="A1067" s="322" t="s">
        <v>71</v>
      </c>
      <c r="B1067" s="323"/>
      <c r="C1067" s="323"/>
      <c r="D1067" s="323"/>
      <c r="E1067" s="18"/>
      <c r="F1067" s="414"/>
      <c r="G1067" s="18"/>
      <c r="H1067" s="410"/>
    </row>
    <row r="1068" spans="1:8" ht="19.5" customHeight="1">
      <c r="A1068" s="322" t="s">
        <v>883</v>
      </c>
      <c r="B1068" s="323"/>
      <c r="C1068" s="323"/>
      <c r="D1068" s="323"/>
      <c r="E1068" s="18"/>
      <c r="F1068" s="414"/>
      <c r="G1068" s="18"/>
      <c r="H1068" s="410"/>
    </row>
    <row r="1069" spans="1:8" ht="19.5" customHeight="1">
      <c r="A1069" s="322" t="s">
        <v>78</v>
      </c>
      <c r="B1069" s="323">
        <v>58</v>
      </c>
      <c r="C1069" s="323">
        <v>58</v>
      </c>
      <c r="D1069" s="323">
        <v>57</v>
      </c>
      <c r="E1069" s="18">
        <f>D1069/C1069*100</f>
        <v>98.27586206896551</v>
      </c>
      <c r="F1069" s="323">
        <v>59</v>
      </c>
      <c r="G1069" s="18">
        <f>(D1069-F1069)/F1069*100</f>
        <v>-3.389830508474576</v>
      </c>
      <c r="H1069" s="410"/>
    </row>
    <row r="1070" spans="1:8" ht="19.5" customHeight="1">
      <c r="A1070" s="322" t="s">
        <v>884</v>
      </c>
      <c r="B1070" s="323">
        <v>40</v>
      </c>
      <c r="C1070" s="323">
        <v>50</v>
      </c>
      <c r="D1070" s="323">
        <v>50</v>
      </c>
      <c r="E1070" s="18">
        <f>D1070/C1070*100</f>
        <v>100</v>
      </c>
      <c r="F1070" s="414"/>
      <c r="G1070" s="18"/>
      <c r="H1070" s="410"/>
    </row>
    <row r="1071" spans="1:8" ht="19.5" customHeight="1">
      <c r="A1071" s="394" t="s">
        <v>885</v>
      </c>
      <c r="B1071" s="335">
        <f>SUM(B1072:B1080)</f>
        <v>0</v>
      </c>
      <c r="C1071" s="335">
        <f>SUM(C1072:C1080)</f>
        <v>0</v>
      </c>
      <c r="D1071" s="335">
        <f>SUM(D1072:D1080)</f>
        <v>0</v>
      </c>
      <c r="E1071" s="18"/>
      <c r="F1071" s="335">
        <f>SUM(F1072:F1080)</f>
        <v>4</v>
      </c>
      <c r="G1071" s="18">
        <f>(D1071-F1071)/F1071*100</f>
        <v>-100</v>
      </c>
      <c r="H1071" s="410"/>
    </row>
    <row r="1072" spans="1:8" ht="19.5" customHeight="1">
      <c r="A1072" s="322" t="s">
        <v>886</v>
      </c>
      <c r="B1072" s="323">
        <v>0</v>
      </c>
      <c r="C1072" s="323">
        <v>0</v>
      </c>
      <c r="D1072" s="323"/>
      <c r="E1072" s="18"/>
      <c r="F1072" s="323"/>
      <c r="G1072" s="18"/>
      <c r="H1072" s="410"/>
    </row>
    <row r="1073" spans="1:8" ht="19.5" customHeight="1">
      <c r="A1073" s="322" t="s">
        <v>887</v>
      </c>
      <c r="B1073" s="323">
        <v>0</v>
      </c>
      <c r="C1073" s="323">
        <v>0</v>
      </c>
      <c r="D1073" s="323"/>
      <c r="E1073" s="18"/>
      <c r="F1073" s="323"/>
      <c r="G1073" s="18"/>
      <c r="H1073" s="410"/>
    </row>
    <row r="1074" spans="1:8" ht="19.5" customHeight="1">
      <c r="A1074" s="322" t="s">
        <v>888</v>
      </c>
      <c r="B1074" s="323">
        <v>0</v>
      </c>
      <c r="C1074" s="323">
        <v>0</v>
      </c>
      <c r="D1074" s="323"/>
      <c r="E1074" s="18"/>
      <c r="F1074" s="323"/>
      <c r="G1074" s="18"/>
      <c r="H1074" s="410"/>
    </row>
    <row r="1075" spans="1:8" ht="19.5" customHeight="1">
      <c r="A1075" s="322" t="s">
        <v>889</v>
      </c>
      <c r="B1075" s="323">
        <v>0</v>
      </c>
      <c r="C1075" s="323">
        <v>0</v>
      </c>
      <c r="D1075" s="323"/>
      <c r="E1075" s="18"/>
      <c r="F1075" s="413"/>
      <c r="G1075" s="18"/>
      <c r="H1075" s="410"/>
    </row>
    <row r="1076" spans="1:8" ht="19.5" customHeight="1">
      <c r="A1076" s="322" t="s">
        <v>890</v>
      </c>
      <c r="B1076" s="323">
        <v>0</v>
      </c>
      <c r="C1076" s="323">
        <v>0</v>
      </c>
      <c r="D1076" s="323"/>
      <c r="E1076" s="18"/>
      <c r="F1076" s="323"/>
      <c r="G1076" s="18"/>
      <c r="H1076" s="410"/>
    </row>
    <row r="1077" spans="1:8" ht="19.5" customHeight="1">
      <c r="A1077" s="322" t="s">
        <v>891</v>
      </c>
      <c r="B1077" s="323">
        <v>0</v>
      </c>
      <c r="C1077" s="323">
        <v>0</v>
      </c>
      <c r="D1077" s="323"/>
      <c r="E1077" s="18"/>
      <c r="F1077" s="323"/>
      <c r="G1077" s="18"/>
      <c r="H1077" s="410"/>
    </row>
    <row r="1078" spans="1:8" ht="19.5" customHeight="1">
      <c r="A1078" s="322" t="s">
        <v>892</v>
      </c>
      <c r="B1078" s="323">
        <v>0</v>
      </c>
      <c r="C1078" s="323">
        <v>0</v>
      </c>
      <c r="D1078" s="323"/>
      <c r="E1078" s="18"/>
      <c r="F1078" s="323"/>
      <c r="G1078" s="18"/>
      <c r="H1078" s="410"/>
    </row>
    <row r="1079" spans="1:8" ht="19.5" customHeight="1">
      <c r="A1079" s="322" t="s">
        <v>893</v>
      </c>
      <c r="B1079" s="323">
        <v>0</v>
      </c>
      <c r="C1079" s="323">
        <v>0</v>
      </c>
      <c r="D1079" s="323"/>
      <c r="E1079" s="18"/>
      <c r="F1079" s="323"/>
      <c r="G1079" s="18"/>
      <c r="H1079" s="410"/>
    </row>
    <row r="1080" spans="1:8" ht="19.5" customHeight="1">
      <c r="A1080" s="322" t="s">
        <v>894</v>
      </c>
      <c r="B1080" s="323">
        <v>0</v>
      </c>
      <c r="C1080" s="323">
        <v>0</v>
      </c>
      <c r="D1080" s="323"/>
      <c r="E1080" s="18"/>
      <c r="F1080" s="323">
        <v>4</v>
      </c>
      <c r="G1080" s="18">
        <f>(D1080-F1080)/F1080*100</f>
        <v>-100</v>
      </c>
      <c r="H1080" s="410"/>
    </row>
    <row r="1081" spans="1:8" ht="19.5" customHeight="1">
      <c r="A1081" s="394" t="s">
        <v>895</v>
      </c>
      <c r="B1081" s="335">
        <v>0</v>
      </c>
      <c r="C1081" s="335">
        <f>SUM(C1082:C1086)</f>
        <v>0</v>
      </c>
      <c r="D1081" s="335">
        <f>SUM(D1082:D1086)</f>
        <v>0</v>
      </c>
      <c r="E1081" s="18"/>
      <c r="F1081" s="335">
        <f>SUM(F1082:F1086)</f>
        <v>6</v>
      </c>
      <c r="G1081" s="18">
        <f>(D1081-F1081)/F1081*100</f>
        <v>-100</v>
      </c>
      <c r="H1081" s="410"/>
    </row>
    <row r="1082" spans="1:8" ht="19.5" customHeight="1">
      <c r="A1082" s="322" t="s">
        <v>896</v>
      </c>
      <c r="B1082" s="323">
        <v>0</v>
      </c>
      <c r="C1082" s="323">
        <v>0</v>
      </c>
      <c r="D1082" s="323"/>
      <c r="E1082" s="18"/>
      <c r="F1082" s="413"/>
      <c r="G1082" s="18"/>
      <c r="H1082" s="410"/>
    </row>
    <row r="1083" spans="1:8" ht="19.5" customHeight="1">
      <c r="A1083" s="322" t="s">
        <v>897</v>
      </c>
      <c r="B1083" s="323">
        <v>0</v>
      </c>
      <c r="C1083" s="323">
        <v>0</v>
      </c>
      <c r="D1083" s="323"/>
      <c r="E1083" s="18"/>
      <c r="F1083" s="323"/>
      <c r="G1083" s="18"/>
      <c r="H1083" s="410"/>
    </row>
    <row r="1084" spans="1:8" ht="19.5" customHeight="1">
      <c r="A1084" s="322" t="s">
        <v>898</v>
      </c>
      <c r="B1084" s="323">
        <v>0</v>
      </c>
      <c r="C1084" s="323">
        <v>0</v>
      </c>
      <c r="D1084" s="323"/>
      <c r="E1084" s="18"/>
      <c r="F1084" s="413"/>
      <c r="G1084" s="18"/>
      <c r="H1084" s="410"/>
    </row>
    <row r="1085" spans="1:8" ht="19.5" customHeight="1">
      <c r="A1085" s="322" t="s">
        <v>899</v>
      </c>
      <c r="B1085" s="323">
        <v>0</v>
      </c>
      <c r="C1085" s="323">
        <v>0</v>
      </c>
      <c r="D1085" s="323"/>
      <c r="E1085" s="18"/>
      <c r="F1085" s="413"/>
      <c r="G1085" s="18"/>
      <c r="H1085" s="410"/>
    </row>
    <row r="1086" spans="1:8" ht="19.5" customHeight="1">
      <c r="A1086" s="322" t="s">
        <v>900</v>
      </c>
      <c r="B1086" s="323">
        <v>0</v>
      </c>
      <c r="C1086" s="323">
        <v>0</v>
      </c>
      <c r="D1086" s="323"/>
      <c r="E1086" s="18"/>
      <c r="F1086" s="323">
        <v>6</v>
      </c>
      <c r="G1086" s="18">
        <f>(D1086-F1086)/F1086*100</f>
        <v>-100</v>
      </c>
      <c r="H1086" s="410"/>
    </row>
    <row r="1087" spans="1:8" ht="19.5" customHeight="1">
      <c r="A1087" s="394" t="s">
        <v>901</v>
      </c>
      <c r="B1087" s="335">
        <v>0</v>
      </c>
      <c r="C1087" s="335">
        <f>SUM(C1088:C1089)</f>
        <v>0</v>
      </c>
      <c r="D1087" s="323"/>
      <c r="E1087" s="18"/>
      <c r="F1087" s="323"/>
      <c r="G1087" s="18"/>
      <c r="H1087" s="410"/>
    </row>
    <row r="1088" spans="1:8" ht="19.5" customHeight="1">
      <c r="A1088" s="322" t="s">
        <v>902</v>
      </c>
      <c r="B1088" s="323">
        <v>0</v>
      </c>
      <c r="C1088" s="323">
        <v>0</v>
      </c>
      <c r="D1088" s="323"/>
      <c r="E1088" s="18"/>
      <c r="F1088" s="323"/>
      <c r="G1088" s="18"/>
      <c r="H1088" s="410"/>
    </row>
    <row r="1089" spans="1:8" ht="19.5" customHeight="1">
      <c r="A1089" s="322" t="s">
        <v>903</v>
      </c>
      <c r="B1089" s="323">
        <v>0</v>
      </c>
      <c r="C1089" s="323">
        <v>0</v>
      </c>
      <c r="D1089" s="323"/>
      <c r="E1089" s="18"/>
      <c r="F1089" s="323"/>
      <c r="G1089" s="18"/>
      <c r="H1089" s="410"/>
    </row>
    <row r="1090" spans="1:8" ht="19.5" customHeight="1">
      <c r="A1090" s="394" t="s">
        <v>904</v>
      </c>
      <c r="B1090" s="335">
        <f>SUM(B1091)</f>
        <v>0</v>
      </c>
      <c r="C1090" s="335">
        <f>SUM(C1091)</f>
        <v>0</v>
      </c>
      <c r="D1090" s="335">
        <f>SUM(D1091)</f>
        <v>45</v>
      </c>
      <c r="E1090" s="18"/>
      <c r="F1090" s="335">
        <f>SUM(F1091)</f>
        <v>6</v>
      </c>
      <c r="G1090" s="18">
        <f>(D1090-F1090)/F1090*100</f>
        <v>650</v>
      </c>
      <c r="H1090" s="410"/>
    </row>
    <row r="1091" spans="1:8" ht="19.5" customHeight="1">
      <c r="A1091" s="322" t="s">
        <v>905</v>
      </c>
      <c r="B1091" s="323">
        <v>0</v>
      </c>
      <c r="C1091" s="323">
        <v>0</v>
      </c>
      <c r="D1091" s="323">
        <v>45</v>
      </c>
      <c r="E1091" s="18"/>
      <c r="F1091" s="323">
        <v>6</v>
      </c>
      <c r="G1091" s="18">
        <f>(D1091-F1091)/F1091*100</f>
        <v>650</v>
      </c>
      <c r="H1091" s="410"/>
    </row>
    <row r="1092" spans="1:8" ht="19.5" customHeight="1">
      <c r="A1092" s="394" t="s">
        <v>906</v>
      </c>
      <c r="B1092" s="335">
        <v>0</v>
      </c>
      <c r="C1092" s="335">
        <v>0</v>
      </c>
      <c r="D1092" s="335"/>
      <c r="E1092" s="18"/>
      <c r="F1092" s="323"/>
      <c r="G1092" s="18"/>
      <c r="H1092" s="410"/>
    </row>
    <row r="1093" spans="1:8" ht="19.5" customHeight="1">
      <c r="A1093" s="394" t="s">
        <v>907</v>
      </c>
      <c r="B1093" s="335">
        <f>B1094+B1114+B1116+B1119+B1134</f>
        <v>1713</v>
      </c>
      <c r="C1093" s="335">
        <f>C1094+C1114+C1116+C1119+C1134</f>
        <v>1779</v>
      </c>
      <c r="D1093" s="335">
        <f>D1094+D1114+D1116+D1119+D1134</f>
        <v>1360</v>
      </c>
      <c r="E1093" s="18">
        <f>D1093/C1093*100</f>
        <v>76.44744238336145</v>
      </c>
      <c r="F1093" s="335">
        <f>F1094+F1114+F1116+F1119+F1134</f>
        <v>2158</v>
      </c>
      <c r="G1093" s="18">
        <f aca="true" t="shared" si="46" ref="G1093:G1099">(D1093-F1093)/F1093*100</f>
        <v>-36.97868396663577</v>
      </c>
      <c r="H1093" s="410"/>
    </row>
    <row r="1094" spans="1:8" ht="19.5" customHeight="1">
      <c r="A1094" s="394" t="s">
        <v>908</v>
      </c>
      <c r="B1094" s="335">
        <f>SUM(B1095:B1113)</f>
        <v>1588</v>
      </c>
      <c r="C1094" s="335">
        <f>SUM(C1095:C1113)</f>
        <v>1653</v>
      </c>
      <c r="D1094" s="335">
        <f>SUM(D1095:D1113)</f>
        <v>1227</v>
      </c>
      <c r="E1094" s="18">
        <f>D1094/C1094*100</f>
        <v>74.22867513611615</v>
      </c>
      <c r="F1094" s="335">
        <f>SUM(F1095:F1113)</f>
        <v>2039</v>
      </c>
      <c r="G1094" s="18">
        <f t="shared" si="46"/>
        <v>-39.823442864149094</v>
      </c>
      <c r="H1094" s="410"/>
    </row>
    <row r="1095" spans="1:8" ht="19.5" customHeight="1">
      <c r="A1095" s="322" t="s">
        <v>69</v>
      </c>
      <c r="B1095" s="323">
        <v>256</v>
      </c>
      <c r="C1095" s="323">
        <v>263</v>
      </c>
      <c r="D1095" s="323">
        <v>284</v>
      </c>
      <c r="E1095" s="18">
        <f>D1095/C1095*100</f>
        <v>107.9847908745247</v>
      </c>
      <c r="F1095" s="323">
        <v>249</v>
      </c>
      <c r="G1095" s="18">
        <f t="shared" si="46"/>
        <v>14.056224899598394</v>
      </c>
      <c r="H1095" s="410"/>
    </row>
    <row r="1096" spans="1:8" ht="19.5" customHeight="1">
      <c r="A1096" s="322" t="s">
        <v>70</v>
      </c>
      <c r="B1096" s="323">
        <v>478</v>
      </c>
      <c r="C1096" s="323">
        <v>478</v>
      </c>
      <c r="D1096" s="323">
        <v>346</v>
      </c>
      <c r="E1096" s="18">
        <f>D1096/C1096*100</f>
        <v>72.38493723849372</v>
      </c>
      <c r="F1096" s="323">
        <v>2</v>
      </c>
      <c r="G1096" s="18">
        <f t="shared" si="46"/>
        <v>17200</v>
      </c>
      <c r="H1096" s="410"/>
    </row>
    <row r="1097" spans="1:8" ht="19.5" customHeight="1">
      <c r="A1097" s="322" t="s">
        <v>71</v>
      </c>
      <c r="B1097" s="323">
        <v>338</v>
      </c>
      <c r="C1097" s="323">
        <v>338</v>
      </c>
      <c r="D1097" s="323">
        <v>313</v>
      </c>
      <c r="E1097" s="18">
        <f>D1097/C1097*100</f>
        <v>92.60355029585799</v>
      </c>
      <c r="F1097" s="323">
        <v>324</v>
      </c>
      <c r="G1097" s="18">
        <f t="shared" si="46"/>
        <v>-3.3950617283950617</v>
      </c>
      <c r="H1097" s="410"/>
    </row>
    <row r="1098" spans="1:8" ht="19.5" customHeight="1">
      <c r="A1098" s="322" t="s">
        <v>78</v>
      </c>
      <c r="B1098" s="323"/>
      <c r="C1098" s="323"/>
      <c r="D1098" s="323"/>
      <c r="E1098" s="18"/>
      <c r="F1098" s="323">
        <v>234</v>
      </c>
      <c r="G1098" s="18">
        <f t="shared" si="46"/>
        <v>-100</v>
      </c>
      <c r="H1098" s="410"/>
    </row>
    <row r="1099" spans="1:8" ht="19.5" customHeight="1">
      <c r="A1099" s="322" t="s">
        <v>909</v>
      </c>
      <c r="B1099" s="323"/>
      <c r="C1099" s="323">
        <v>58</v>
      </c>
      <c r="D1099" s="323">
        <v>92</v>
      </c>
      <c r="E1099" s="18">
        <f>D1099/C1099*100</f>
        <v>158.6206896551724</v>
      </c>
      <c r="F1099" s="323">
        <v>789</v>
      </c>
      <c r="G1099" s="18">
        <f t="shared" si="46"/>
        <v>-88.33967046894804</v>
      </c>
      <c r="H1099" s="410"/>
    </row>
    <row r="1100" spans="1:8" ht="19.5" customHeight="1">
      <c r="A1100" s="322" t="s">
        <v>910</v>
      </c>
      <c r="B1100" s="323"/>
      <c r="C1100" s="323"/>
      <c r="D1100" s="323"/>
      <c r="E1100" s="18"/>
      <c r="F1100" s="414"/>
      <c r="G1100" s="18"/>
      <c r="H1100" s="410"/>
    </row>
    <row r="1101" spans="1:8" ht="19.5" customHeight="1">
      <c r="A1101" s="322" t="s">
        <v>911</v>
      </c>
      <c r="B1101" s="323"/>
      <c r="C1101" s="323"/>
      <c r="D1101" s="323"/>
      <c r="E1101" s="18"/>
      <c r="F1101" s="323">
        <v>87</v>
      </c>
      <c r="G1101" s="18">
        <f>(D1101-F1101)/F1101*100</f>
        <v>-100</v>
      </c>
      <c r="H1101" s="410"/>
    </row>
    <row r="1102" spans="1:8" ht="19.5" customHeight="1">
      <c r="A1102" s="322" t="s">
        <v>912</v>
      </c>
      <c r="B1102" s="323"/>
      <c r="C1102" s="323"/>
      <c r="D1102" s="323"/>
      <c r="E1102" s="18"/>
      <c r="F1102" s="323"/>
      <c r="G1102" s="18"/>
      <c r="H1102" s="410"/>
    </row>
    <row r="1103" spans="1:8" ht="19.5" customHeight="1">
      <c r="A1103" s="322" t="s">
        <v>913</v>
      </c>
      <c r="B1103" s="323"/>
      <c r="C1103" s="323"/>
      <c r="D1103" s="323"/>
      <c r="E1103" s="18"/>
      <c r="F1103" s="323"/>
      <c r="G1103" s="18"/>
      <c r="H1103" s="410"/>
    </row>
    <row r="1104" spans="1:8" ht="19.5" customHeight="1">
      <c r="A1104" s="322" t="s">
        <v>914</v>
      </c>
      <c r="B1104" s="323"/>
      <c r="C1104" s="323"/>
      <c r="D1104" s="323"/>
      <c r="E1104" s="18"/>
      <c r="F1104" s="414"/>
      <c r="G1104" s="18"/>
      <c r="H1104" s="410"/>
    </row>
    <row r="1105" spans="1:8" ht="19.5" customHeight="1">
      <c r="A1105" s="322" t="s">
        <v>915</v>
      </c>
      <c r="B1105" s="323"/>
      <c r="C1105" s="323"/>
      <c r="D1105" s="323"/>
      <c r="E1105" s="18"/>
      <c r="F1105" s="414"/>
      <c r="G1105" s="18"/>
      <c r="H1105" s="410"/>
    </row>
    <row r="1106" spans="1:8" ht="19.5" customHeight="1">
      <c r="A1106" s="322" t="s">
        <v>916</v>
      </c>
      <c r="B1106" s="323"/>
      <c r="C1106" s="323"/>
      <c r="D1106" s="323"/>
      <c r="E1106" s="18"/>
      <c r="F1106" s="413"/>
      <c r="G1106" s="18"/>
      <c r="H1106" s="410"/>
    </row>
    <row r="1107" spans="1:8" ht="19.5" customHeight="1">
      <c r="A1107" s="322" t="s">
        <v>917</v>
      </c>
      <c r="B1107" s="323"/>
      <c r="C1107" s="323"/>
      <c r="D1107" s="323"/>
      <c r="E1107" s="18"/>
      <c r="F1107" s="413"/>
      <c r="G1107" s="18"/>
      <c r="H1107" s="410"/>
    </row>
    <row r="1108" spans="1:8" ht="19.5" customHeight="1">
      <c r="A1108" s="322" t="s">
        <v>918</v>
      </c>
      <c r="B1108" s="323">
        <v>404</v>
      </c>
      <c r="C1108" s="323">
        <v>404</v>
      </c>
      <c r="D1108" s="323">
        <v>89</v>
      </c>
      <c r="E1108" s="18">
        <f>D1108/C1108*100</f>
        <v>22.02970297029703</v>
      </c>
      <c r="F1108" s="323">
        <v>316</v>
      </c>
      <c r="G1108" s="18">
        <f>(D1108-F1108)/F1108*100</f>
        <v>-71.83544303797468</v>
      </c>
      <c r="H1108" s="410"/>
    </row>
    <row r="1109" spans="1:8" ht="19.5" customHeight="1">
      <c r="A1109" s="322" t="s">
        <v>919</v>
      </c>
      <c r="B1109" s="323"/>
      <c r="C1109" s="323"/>
      <c r="D1109" s="323"/>
      <c r="E1109" s="18"/>
      <c r="F1109" s="413"/>
      <c r="G1109" s="18"/>
      <c r="H1109" s="410"/>
    </row>
    <row r="1110" spans="1:8" ht="19.5" customHeight="1">
      <c r="A1110" s="322" t="s">
        <v>920</v>
      </c>
      <c r="B1110" s="323"/>
      <c r="C1110" s="323"/>
      <c r="D1110" s="323"/>
      <c r="E1110" s="18"/>
      <c r="F1110" s="414"/>
      <c r="G1110" s="18"/>
      <c r="H1110" s="410"/>
    </row>
    <row r="1111" spans="1:8" ht="19.5" customHeight="1">
      <c r="A1111" s="322" t="s">
        <v>921</v>
      </c>
      <c r="B1111" s="323"/>
      <c r="C1111" s="323"/>
      <c r="D1111" s="323"/>
      <c r="E1111" s="18"/>
      <c r="F1111" s="414"/>
      <c r="G1111" s="18"/>
      <c r="H1111" s="410"/>
    </row>
    <row r="1112" spans="1:8" ht="19.5" customHeight="1">
      <c r="A1112" s="322" t="s">
        <v>78</v>
      </c>
      <c r="B1112" s="323">
        <v>112</v>
      </c>
      <c r="C1112" s="323">
        <v>112</v>
      </c>
      <c r="D1112" s="323">
        <v>103</v>
      </c>
      <c r="E1112" s="18">
        <f>D1112/C1112*100</f>
        <v>91.96428571428571</v>
      </c>
      <c r="F1112" s="323"/>
      <c r="G1112" s="18"/>
      <c r="H1112" s="410"/>
    </row>
    <row r="1113" spans="1:8" ht="19.5" customHeight="1">
      <c r="A1113" s="322" t="s">
        <v>922</v>
      </c>
      <c r="B1113" s="323"/>
      <c r="C1113" s="323"/>
      <c r="D1113" s="323"/>
      <c r="E1113" s="18"/>
      <c r="F1113" s="323">
        <v>38</v>
      </c>
      <c r="G1113" s="18">
        <f>(D1113-F1113)/F1113*100</f>
        <v>-100</v>
      </c>
      <c r="H1113" s="410"/>
    </row>
    <row r="1114" spans="1:8" ht="19.5" customHeight="1">
      <c r="A1114" s="394" t="s">
        <v>923</v>
      </c>
      <c r="B1114" s="335">
        <v>0</v>
      </c>
      <c r="C1114" s="335">
        <f>SUM(C1115)</f>
        <v>0</v>
      </c>
      <c r="D1114" s="335">
        <f>SUM(D1115)</f>
        <v>0</v>
      </c>
      <c r="E1114" s="18"/>
      <c r="F1114" s="335">
        <f>SUM(F1115)</f>
        <v>0</v>
      </c>
      <c r="G1114" s="18"/>
      <c r="H1114" s="410"/>
    </row>
    <row r="1115" spans="1:8" ht="19.5" customHeight="1">
      <c r="A1115" s="322" t="s">
        <v>69</v>
      </c>
      <c r="B1115" s="323">
        <v>0</v>
      </c>
      <c r="C1115" s="323">
        <v>0</v>
      </c>
      <c r="D1115" s="323"/>
      <c r="E1115" s="18"/>
      <c r="F1115" s="323"/>
      <c r="G1115" s="18"/>
      <c r="H1115" s="410"/>
    </row>
    <row r="1116" spans="1:8" ht="19.5" customHeight="1">
      <c r="A1116" s="394" t="s">
        <v>924</v>
      </c>
      <c r="B1116" s="335">
        <v>0</v>
      </c>
      <c r="C1116" s="335">
        <f>SUM(C1117:C1118)</f>
        <v>0</v>
      </c>
      <c r="D1116" s="323"/>
      <c r="E1116" s="18"/>
      <c r="F1116" s="323"/>
      <c r="G1116" s="18"/>
      <c r="H1116" s="410"/>
    </row>
    <row r="1117" spans="1:8" ht="19.5" customHeight="1">
      <c r="A1117" s="322" t="s">
        <v>69</v>
      </c>
      <c r="B1117" s="323">
        <v>0</v>
      </c>
      <c r="C1117" s="323">
        <v>0</v>
      </c>
      <c r="D1117" s="323"/>
      <c r="E1117" s="18"/>
      <c r="F1117" s="323"/>
      <c r="G1117" s="18"/>
      <c r="H1117" s="410"/>
    </row>
    <row r="1118" spans="1:8" ht="19.5" customHeight="1">
      <c r="A1118" s="322" t="s">
        <v>925</v>
      </c>
      <c r="B1118" s="323">
        <v>0</v>
      </c>
      <c r="C1118" s="323">
        <v>0</v>
      </c>
      <c r="D1118" s="323"/>
      <c r="E1118" s="18"/>
      <c r="F1118" s="323"/>
      <c r="G1118" s="18"/>
      <c r="H1118" s="410"/>
    </row>
    <row r="1119" spans="1:8" ht="19.5" customHeight="1">
      <c r="A1119" s="394" t="s">
        <v>926</v>
      </c>
      <c r="B1119" s="335">
        <f>SUM(B1120:B1133)</f>
        <v>125</v>
      </c>
      <c r="C1119" s="335">
        <f>SUM(C1120:C1133)</f>
        <v>126</v>
      </c>
      <c r="D1119" s="335">
        <f>SUM(D1120:D1133)</f>
        <v>133</v>
      </c>
      <c r="E1119" s="18">
        <f>D1119/C1119*100</f>
        <v>105.55555555555556</v>
      </c>
      <c r="F1119" s="335">
        <f>SUM(F1120:F1133)</f>
        <v>119</v>
      </c>
      <c r="G1119" s="18">
        <f>(D1119-F1119)/F1119*100</f>
        <v>11.76470588235294</v>
      </c>
      <c r="H1119" s="410"/>
    </row>
    <row r="1120" spans="1:8" ht="19.5" customHeight="1">
      <c r="A1120" s="322" t="s">
        <v>69</v>
      </c>
      <c r="B1120" s="323">
        <v>52</v>
      </c>
      <c r="C1120" s="323">
        <v>53</v>
      </c>
      <c r="D1120" s="323">
        <v>49</v>
      </c>
      <c r="E1120" s="18">
        <f>D1120/C1120*100</f>
        <v>92.45283018867924</v>
      </c>
      <c r="F1120" s="323"/>
      <c r="G1120" s="18"/>
      <c r="H1120" s="410"/>
    </row>
    <row r="1121" spans="1:8" ht="19.5" customHeight="1">
      <c r="A1121" s="322" t="s">
        <v>70</v>
      </c>
      <c r="B1121" s="323">
        <v>66</v>
      </c>
      <c r="C1121" s="323">
        <v>66</v>
      </c>
      <c r="D1121" s="323">
        <v>66</v>
      </c>
      <c r="E1121" s="18">
        <f>D1121/C1121*100</f>
        <v>100</v>
      </c>
      <c r="F1121" s="415"/>
      <c r="G1121" s="18"/>
      <c r="H1121" s="410"/>
    </row>
    <row r="1122" spans="1:8" ht="19.5" customHeight="1">
      <c r="A1122" s="322" t="s">
        <v>71</v>
      </c>
      <c r="B1122" s="323">
        <v>7</v>
      </c>
      <c r="C1122" s="323">
        <v>7</v>
      </c>
      <c r="D1122" s="323">
        <v>8</v>
      </c>
      <c r="E1122" s="18">
        <f>D1122/C1122*100</f>
        <v>114.28571428571428</v>
      </c>
      <c r="F1122" s="323"/>
      <c r="G1122" s="18"/>
      <c r="H1122" s="410"/>
    </row>
    <row r="1123" spans="1:8" ht="19.5" customHeight="1">
      <c r="A1123" s="322" t="s">
        <v>927</v>
      </c>
      <c r="B1123" s="323"/>
      <c r="C1123" s="323"/>
      <c r="D1123" s="323"/>
      <c r="E1123" s="18"/>
      <c r="F1123" s="323"/>
      <c r="G1123" s="18"/>
      <c r="H1123" s="410"/>
    </row>
    <row r="1124" spans="1:8" ht="19.5" customHeight="1">
      <c r="A1124" s="322" t="s">
        <v>928</v>
      </c>
      <c r="B1124" s="323"/>
      <c r="C1124" s="323"/>
      <c r="D1124" s="323"/>
      <c r="E1124" s="18"/>
      <c r="F1124" s="323"/>
      <c r="G1124" s="18"/>
      <c r="H1124" s="410"/>
    </row>
    <row r="1125" spans="1:8" ht="19.5" customHeight="1">
      <c r="A1125" s="322" t="s">
        <v>929</v>
      </c>
      <c r="B1125" s="323"/>
      <c r="C1125" s="323"/>
      <c r="D1125" s="323"/>
      <c r="E1125" s="18"/>
      <c r="F1125" s="323"/>
      <c r="G1125" s="18"/>
      <c r="H1125" s="410"/>
    </row>
    <row r="1126" spans="1:8" ht="19.5" customHeight="1">
      <c r="A1126" s="322" t="s">
        <v>930</v>
      </c>
      <c r="B1126" s="323"/>
      <c r="C1126" s="323"/>
      <c r="D1126" s="323"/>
      <c r="E1126" s="18"/>
      <c r="F1126" s="323"/>
      <c r="G1126" s="18"/>
      <c r="H1126" s="410"/>
    </row>
    <row r="1127" spans="1:8" ht="19.5" customHeight="1">
      <c r="A1127" s="322" t="s">
        <v>931</v>
      </c>
      <c r="B1127" s="323"/>
      <c r="C1127" s="323"/>
      <c r="D1127" s="323"/>
      <c r="E1127" s="18"/>
      <c r="F1127" s="323">
        <v>59</v>
      </c>
      <c r="G1127" s="18">
        <f>(D1127-F1127)/F1127*100</f>
        <v>-100</v>
      </c>
      <c r="H1127" s="410"/>
    </row>
    <row r="1128" spans="1:8" ht="19.5" customHeight="1">
      <c r="A1128" s="322" t="s">
        <v>932</v>
      </c>
      <c r="B1128" s="323"/>
      <c r="C1128" s="323"/>
      <c r="D1128" s="323"/>
      <c r="E1128" s="18"/>
      <c r="F1128" s="413"/>
      <c r="G1128" s="18"/>
      <c r="H1128" s="410"/>
    </row>
    <row r="1129" spans="1:8" ht="19.5" customHeight="1">
      <c r="A1129" s="322" t="s">
        <v>933</v>
      </c>
      <c r="B1129" s="323"/>
      <c r="C1129" s="323"/>
      <c r="D1129" s="323"/>
      <c r="E1129" s="18"/>
      <c r="F1129" s="323">
        <v>8</v>
      </c>
      <c r="G1129" s="18">
        <f>(D1129-F1129)/F1129*100</f>
        <v>-100</v>
      </c>
      <c r="H1129" s="410"/>
    </row>
    <row r="1130" spans="1:8" ht="19.5" customHeight="1">
      <c r="A1130" s="322" t="s">
        <v>934</v>
      </c>
      <c r="B1130" s="323"/>
      <c r="C1130" s="323"/>
      <c r="D1130" s="323"/>
      <c r="E1130" s="18"/>
      <c r="F1130" s="323"/>
      <c r="G1130" s="18"/>
      <c r="H1130" s="410"/>
    </row>
    <row r="1131" spans="1:8" ht="19.5" customHeight="1">
      <c r="A1131" s="322" t="s">
        <v>935</v>
      </c>
      <c r="B1131" s="323"/>
      <c r="C1131" s="323"/>
      <c r="D1131" s="323"/>
      <c r="E1131" s="18"/>
      <c r="F1131" s="413"/>
      <c r="G1131" s="18"/>
      <c r="H1131" s="410"/>
    </row>
    <row r="1132" spans="1:8" ht="19.5" customHeight="1">
      <c r="A1132" s="322" t="s">
        <v>936</v>
      </c>
      <c r="B1132" s="323"/>
      <c r="C1132" s="323"/>
      <c r="D1132" s="323"/>
      <c r="E1132" s="18"/>
      <c r="F1132" s="413"/>
      <c r="G1132" s="18"/>
      <c r="H1132" s="410"/>
    </row>
    <row r="1133" spans="1:8" ht="19.5" customHeight="1">
      <c r="A1133" s="322" t="s">
        <v>937</v>
      </c>
      <c r="B1133" s="323"/>
      <c r="C1133" s="323"/>
      <c r="D1133" s="323">
        <v>10</v>
      </c>
      <c r="E1133" s="18"/>
      <c r="F1133" s="323">
        <v>52</v>
      </c>
      <c r="G1133" s="18">
        <f>(D1133-F1133)/F1133*100</f>
        <v>-80.76923076923077</v>
      </c>
      <c r="H1133" s="410"/>
    </row>
    <row r="1134" spans="1:8" ht="19.5" customHeight="1">
      <c r="A1134" s="394" t="s">
        <v>938</v>
      </c>
      <c r="B1134" s="335">
        <v>0</v>
      </c>
      <c r="C1134" s="335">
        <f>SUM(C1135)</f>
        <v>0</v>
      </c>
      <c r="D1134" s="335">
        <f>SUM(D1135)</f>
        <v>0</v>
      </c>
      <c r="E1134" s="18"/>
      <c r="F1134" s="335">
        <f>SUM(F1135)</f>
        <v>0</v>
      </c>
      <c r="G1134" s="18"/>
      <c r="H1134" s="410"/>
    </row>
    <row r="1135" spans="1:8" ht="19.5" customHeight="1">
      <c r="A1135" s="322" t="s">
        <v>939</v>
      </c>
      <c r="B1135" s="323">
        <v>0</v>
      </c>
      <c r="C1135" s="323">
        <v>0</v>
      </c>
      <c r="D1135" s="323"/>
      <c r="E1135" s="18"/>
      <c r="F1135" s="323"/>
      <c r="G1135" s="18"/>
      <c r="H1135" s="410"/>
    </row>
    <row r="1136" spans="1:8" ht="19.5" customHeight="1">
      <c r="A1136" s="394" t="s">
        <v>940</v>
      </c>
      <c r="B1136" s="335">
        <f>B1137+B1147+B1151</f>
        <v>3751</v>
      </c>
      <c r="C1136" s="335">
        <f>C1137+C1147+C1151</f>
        <v>4458</v>
      </c>
      <c r="D1136" s="335">
        <f>D1137+D1147+D1151</f>
        <v>5934</v>
      </c>
      <c r="E1136" s="18">
        <f>D1136/C1136*100</f>
        <v>133.10901749663526</v>
      </c>
      <c r="F1136" s="335">
        <f>F1137+F1147+F1151</f>
        <v>7632</v>
      </c>
      <c r="G1136" s="18">
        <f>(D1136-F1136)/F1136*100</f>
        <v>-22.248427672955977</v>
      </c>
      <c r="H1136" s="410"/>
    </row>
    <row r="1137" spans="1:8" ht="19.5" customHeight="1">
      <c r="A1137" s="394" t="s">
        <v>941</v>
      </c>
      <c r="B1137" s="335">
        <f>SUM(B1138:B1146)</f>
        <v>249</v>
      </c>
      <c r="C1137" s="335">
        <f>SUM(C1138:C1146)</f>
        <v>911</v>
      </c>
      <c r="D1137" s="335">
        <f>SUM(D1138:D1146)</f>
        <v>2180</v>
      </c>
      <c r="E1137" s="18">
        <f>D1137/C1137*100</f>
        <v>239.2974753018661</v>
      </c>
      <c r="F1137" s="335">
        <f>SUM(F1138:F1146)</f>
        <v>1929</v>
      </c>
      <c r="G1137" s="18">
        <f>(D1137-F1137)/F1137*100</f>
        <v>13.011923276308968</v>
      </c>
      <c r="H1137" s="410"/>
    </row>
    <row r="1138" spans="1:8" ht="19.5" customHeight="1">
      <c r="A1138" s="322" t="s">
        <v>942</v>
      </c>
      <c r="B1138" s="323"/>
      <c r="C1138" s="323"/>
      <c r="D1138" s="323"/>
      <c r="E1138" s="18"/>
      <c r="F1138" s="323"/>
      <c r="G1138" s="18"/>
      <c r="H1138" s="410"/>
    </row>
    <row r="1139" spans="1:8" ht="19.5" customHeight="1">
      <c r="A1139" s="322" t="s">
        <v>943</v>
      </c>
      <c r="B1139" s="323"/>
      <c r="C1139" s="323"/>
      <c r="D1139" s="323"/>
      <c r="E1139" s="18"/>
      <c r="F1139" s="323"/>
      <c r="G1139" s="18"/>
      <c r="H1139" s="410"/>
    </row>
    <row r="1140" spans="1:8" ht="19.5" customHeight="1">
      <c r="A1140" s="322" t="s">
        <v>944</v>
      </c>
      <c r="B1140" s="323"/>
      <c r="C1140" s="323"/>
      <c r="D1140" s="323"/>
      <c r="E1140" s="18"/>
      <c r="F1140" s="323">
        <v>107</v>
      </c>
      <c r="G1140" s="18">
        <f>(D1140-F1140)/F1140*100</f>
        <v>-100</v>
      </c>
      <c r="H1140" s="410"/>
    </row>
    <row r="1141" spans="1:8" ht="19.5" customHeight="1">
      <c r="A1141" s="322" t="s">
        <v>945</v>
      </c>
      <c r="B1141" s="323"/>
      <c r="C1141" s="323"/>
      <c r="D1141" s="323"/>
      <c r="E1141" s="18"/>
      <c r="F1141" s="323"/>
      <c r="G1141" s="18" t="s">
        <v>946</v>
      </c>
      <c r="H1141" s="410"/>
    </row>
    <row r="1142" spans="1:8" ht="19.5" customHeight="1">
      <c r="A1142" s="322" t="s">
        <v>947</v>
      </c>
      <c r="B1142" s="323">
        <v>0</v>
      </c>
      <c r="C1142" s="323">
        <v>71</v>
      </c>
      <c r="D1142" s="323">
        <v>122</v>
      </c>
      <c r="E1142" s="18">
        <f>D1142/C1142*100</f>
        <v>171.83098591549296</v>
      </c>
      <c r="F1142" s="323">
        <v>386</v>
      </c>
      <c r="G1142" s="18">
        <f>(D1142-F1142)/F1142*100</f>
        <v>-68.39378238341969</v>
      </c>
      <c r="H1142" s="410"/>
    </row>
    <row r="1143" spans="1:8" ht="19.5" customHeight="1">
      <c r="A1143" s="322" t="s">
        <v>948</v>
      </c>
      <c r="B1143" s="323">
        <v>0</v>
      </c>
      <c r="C1143" s="323">
        <v>124</v>
      </c>
      <c r="D1143" s="323"/>
      <c r="E1143" s="18">
        <f>D1143/C1143*100</f>
        <v>0</v>
      </c>
      <c r="F1143" s="323"/>
      <c r="G1143" s="18"/>
      <c r="H1143" s="410"/>
    </row>
    <row r="1144" spans="1:8" ht="19.5" customHeight="1">
      <c r="A1144" s="322" t="s">
        <v>949</v>
      </c>
      <c r="B1144" s="323">
        <v>249</v>
      </c>
      <c r="C1144" s="323">
        <v>670</v>
      </c>
      <c r="D1144" s="323">
        <v>179</v>
      </c>
      <c r="E1144" s="18">
        <f>D1144/C1144*100</f>
        <v>26.71641791044776</v>
      </c>
      <c r="F1144" s="323">
        <v>1436</v>
      </c>
      <c r="G1144" s="18">
        <f>(D1144-F1144)/F1144*100</f>
        <v>-87.53481894150418</v>
      </c>
      <c r="H1144" s="410"/>
    </row>
    <row r="1145" spans="1:8" ht="19.5" customHeight="1">
      <c r="A1145" s="322" t="s">
        <v>950</v>
      </c>
      <c r="B1145" s="323"/>
      <c r="C1145" s="323">
        <v>46</v>
      </c>
      <c r="D1145" s="323">
        <v>227</v>
      </c>
      <c r="E1145" s="18">
        <f>D1145/C1145*100</f>
        <v>493.47826086956525</v>
      </c>
      <c r="F1145" s="323"/>
      <c r="G1145" s="18"/>
      <c r="H1145" s="410"/>
    </row>
    <row r="1146" spans="1:8" ht="19.5" customHeight="1">
      <c r="A1146" s="322" t="s">
        <v>951</v>
      </c>
      <c r="B1146" s="323"/>
      <c r="C1146" s="323"/>
      <c r="D1146" s="323">
        <v>1652</v>
      </c>
      <c r="E1146" s="18"/>
      <c r="F1146" s="323"/>
      <c r="G1146" s="18"/>
      <c r="H1146" s="410"/>
    </row>
    <row r="1147" spans="1:8" ht="19.5" customHeight="1">
      <c r="A1147" s="394" t="s">
        <v>952</v>
      </c>
      <c r="B1147" s="335">
        <f>SUM(B1148:B1150)</f>
        <v>3502</v>
      </c>
      <c r="C1147" s="335">
        <f>SUM(C1148:C1150)</f>
        <v>3502</v>
      </c>
      <c r="D1147" s="335">
        <f>SUM(D1148:D1150)</f>
        <v>3754</v>
      </c>
      <c r="E1147" s="18">
        <f>D1147/C1147*100</f>
        <v>107.19588806396345</v>
      </c>
      <c r="F1147" s="335">
        <f>SUM(F1148:F1150)</f>
        <v>5683</v>
      </c>
      <c r="G1147" s="18">
        <f>(D1147-F1147)/F1147*100</f>
        <v>-33.94333978532465</v>
      </c>
      <c r="H1147" s="410"/>
    </row>
    <row r="1148" spans="1:8" ht="19.5" customHeight="1">
      <c r="A1148" s="322" t="s">
        <v>953</v>
      </c>
      <c r="B1148" s="323">
        <v>3502</v>
      </c>
      <c r="C1148" s="323">
        <v>3502</v>
      </c>
      <c r="D1148" s="323">
        <v>3754</v>
      </c>
      <c r="E1148" s="18">
        <f>D1148/C1148*100</f>
        <v>107.19588806396345</v>
      </c>
      <c r="F1148" s="323">
        <v>5683</v>
      </c>
      <c r="G1148" s="18">
        <f>(D1148-F1148)/F1148*100</f>
        <v>-33.94333978532465</v>
      </c>
      <c r="H1148" s="410"/>
    </row>
    <row r="1149" spans="1:8" ht="19.5" customHeight="1">
      <c r="A1149" s="322" t="s">
        <v>954</v>
      </c>
      <c r="B1149" s="323">
        <v>0</v>
      </c>
      <c r="C1149" s="323">
        <v>0</v>
      </c>
      <c r="D1149" s="323"/>
      <c r="E1149" s="18"/>
      <c r="F1149" s="323"/>
      <c r="G1149" s="18"/>
      <c r="H1149" s="410"/>
    </row>
    <row r="1150" spans="1:8" ht="19.5" customHeight="1">
      <c r="A1150" s="322" t="s">
        <v>955</v>
      </c>
      <c r="B1150" s="323">
        <v>0</v>
      </c>
      <c r="C1150" s="323">
        <v>0</v>
      </c>
      <c r="D1150" s="323"/>
      <c r="E1150" s="18"/>
      <c r="F1150" s="323"/>
      <c r="G1150" s="18"/>
      <c r="H1150" s="410"/>
    </row>
    <row r="1151" spans="1:8" ht="19.5" customHeight="1">
      <c r="A1151" s="394" t="s">
        <v>956</v>
      </c>
      <c r="B1151" s="335">
        <v>0</v>
      </c>
      <c r="C1151" s="335">
        <f>SUM(C1152:C1154)</f>
        <v>45</v>
      </c>
      <c r="D1151" s="335">
        <f>SUM(D1152:D1154)</f>
        <v>0</v>
      </c>
      <c r="E1151" s="18"/>
      <c r="F1151" s="323">
        <f>SUM(F1152:F1154)</f>
        <v>20</v>
      </c>
      <c r="G1151" s="18">
        <f>(D1151-F1151)/F1151*100</f>
        <v>-100</v>
      </c>
      <c r="H1151" s="410"/>
    </row>
    <row r="1152" spans="1:8" ht="19.5" customHeight="1">
      <c r="A1152" s="322" t="s">
        <v>957</v>
      </c>
      <c r="B1152" s="323">
        <v>0</v>
      </c>
      <c r="C1152" s="323">
        <v>0</v>
      </c>
      <c r="D1152" s="323"/>
      <c r="E1152" s="18"/>
      <c r="F1152" s="323"/>
      <c r="G1152" s="18"/>
      <c r="H1152" s="410"/>
    </row>
    <row r="1153" spans="1:8" ht="19.5" customHeight="1">
      <c r="A1153" s="322" t="s">
        <v>958</v>
      </c>
      <c r="B1153" s="323">
        <v>0</v>
      </c>
      <c r="C1153" s="323">
        <v>0</v>
      </c>
      <c r="D1153" s="323"/>
      <c r="E1153" s="18"/>
      <c r="F1153" s="323"/>
      <c r="G1153" s="18"/>
      <c r="H1153" s="410"/>
    </row>
    <row r="1154" spans="1:8" ht="19.5" customHeight="1">
      <c r="A1154" s="322" t="s">
        <v>959</v>
      </c>
      <c r="B1154" s="323">
        <v>0</v>
      </c>
      <c r="C1154" s="323">
        <v>45</v>
      </c>
      <c r="D1154" s="323"/>
      <c r="E1154" s="18">
        <f>D1154/C1154*100</f>
        <v>0</v>
      </c>
      <c r="F1154" s="323">
        <v>20</v>
      </c>
      <c r="G1154" s="18">
        <f>(D1154-F1154)/F1154*100</f>
        <v>-100</v>
      </c>
      <c r="H1154" s="410"/>
    </row>
    <row r="1155" spans="1:8" ht="19.5" customHeight="1">
      <c r="A1155" s="394" t="s">
        <v>960</v>
      </c>
      <c r="B1155" s="335">
        <f>B1156+B1171+B1185+B1190+B1196</f>
        <v>486</v>
      </c>
      <c r="C1155" s="335">
        <f>C1156+C1171+C1185+C1190+C1196</f>
        <v>522</v>
      </c>
      <c r="D1155" s="335">
        <f>D1156+D1171+D1185+D1190+D1196</f>
        <v>406</v>
      </c>
      <c r="E1155" s="18">
        <f>D1155/C1155*100</f>
        <v>77.77777777777779</v>
      </c>
      <c r="F1155" s="335">
        <f>F1156+F1171+F1185+F1190+F1196</f>
        <v>511</v>
      </c>
      <c r="G1155" s="18">
        <f>(D1155-F1155)/F1155*100</f>
        <v>-20.54794520547945</v>
      </c>
      <c r="H1155" s="410"/>
    </row>
    <row r="1156" spans="1:8" ht="19.5" customHeight="1">
      <c r="A1156" s="394" t="s">
        <v>961</v>
      </c>
      <c r="B1156" s="335">
        <f>SUM(B1157:B1170)</f>
        <v>486</v>
      </c>
      <c r="C1156" s="335">
        <v>495</v>
      </c>
      <c r="D1156" s="335">
        <f>SUM(D1157:D1170)</f>
        <v>370</v>
      </c>
      <c r="E1156" s="18">
        <f>D1156/C1156*100</f>
        <v>74.74747474747475</v>
      </c>
      <c r="F1156" s="335">
        <f>SUM(F1157:F1170)</f>
        <v>410</v>
      </c>
      <c r="G1156" s="18">
        <f>(D1156-F1156)/F1156*100</f>
        <v>-9.75609756097561</v>
      </c>
      <c r="H1156" s="410"/>
    </row>
    <row r="1157" spans="1:8" ht="19.5" customHeight="1">
      <c r="A1157" s="322" t="s">
        <v>69</v>
      </c>
      <c r="B1157" s="323"/>
      <c r="C1157" s="323"/>
      <c r="D1157" s="323"/>
      <c r="E1157" s="18"/>
      <c r="F1157" s="323">
        <v>203</v>
      </c>
      <c r="G1157" s="18">
        <f>(D1157-F1157)/F1157*100</f>
        <v>-100</v>
      </c>
      <c r="H1157" s="410"/>
    </row>
    <row r="1158" spans="1:8" ht="19.5" customHeight="1">
      <c r="A1158" s="322" t="s">
        <v>70</v>
      </c>
      <c r="B1158" s="323"/>
      <c r="C1158" s="323"/>
      <c r="D1158" s="323"/>
      <c r="E1158" s="18"/>
      <c r="F1158" s="323"/>
      <c r="G1158" s="18"/>
      <c r="H1158" s="410"/>
    </row>
    <row r="1159" spans="1:8" ht="19.5" customHeight="1">
      <c r="A1159" s="322" t="s">
        <v>71</v>
      </c>
      <c r="B1159" s="323"/>
      <c r="C1159" s="323"/>
      <c r="D1159" s="323"/>
      <c r="E1159" s="18"/>
      <c r="F1159" s="323"/>
      <c r="G1159" s="18"/>
      <c r="H1159" s="410"/>
    </row>
    <row r="1160" spans="1:8" ht="19.5" customHeight="1">
      <c r="A1160" s="322" t="s">
        <v>962</v>
      </c>
      <c r="B1160" s="323"/>
      <c r="C1160" s="323"/>
      <c r="D1160" s="323"/>
      <c r="E1160" s="18"/>
      <c r="F1160" s="323"/>
      <c r="G1160" s="18"/>
      <c r="H1160" s="410"/>
    </row>
    <row r="1161" spans="1:8" ht="19.5" customHeight="1">
      <c r="A1161" s="322" t="s">
        <v>963</v>
      </c>
      <c r="B1161" s="323">
        <v>7</v>
      </c>
      <c r="C1161" s="323">
        <v>7</v>
      </c>
      <c r="D1161" s="323">
        <v>7</v>
      </c>
      <c r="E1161" s="18">
        <f>D1161/C1161*100</f>
        <v>100</v>
      </c>
      <c r="F1161" s="323"/>
      <c r="G1161" s="18"/>
      <c r="H1161" s="410"/>
    </row>
    <row r="1162" spans="1:8" ht="19.5" customHeight="1">
      <c r="A1162" s="322" t="s">
        <v>964</v>
      </c>
      <c r="B1162" s="323"/>
      <c r="C1162" s="323"/>
      <c r="D1162" s="323"/>
      <c r="E1162" s="18"/>
      <c r="F1162" s="323"/>
      <c r="G1162" s="18"/>
      <c r="H1162" s="410"/>
    </row>
    <row r="1163" spans="1:8" ht="19.5" customHeight="1">
      <c r="A1163" s="322" t="s">
        <v>965</v>
      </c>
      <c r="B1163" s="323"/>
      <c r="C1163" s="323"/>
      <c r="D1163" s="323"/>
      <c r="E1163" s="18"/>
      <c r="F1163" s="323"/>
      <c r="G1163" s="18"/>
      <c r="H1163" s="410"/>
    </row>
    <row r="1164" spans="1:8" ht="19.5" customHeight="1">
      <c r="A1164" s="322" t="s">
        <v>966</v>
      </c>
      <c r="B1164" s="323"/>
      <c r="C1164" s="323"/>
      <c r="D1164" s="323"/>
      <c r="E1164" s="18"/>
      <c r="F1164" s="323"/>
      <c r="G1164" s="18"/>
      <c r="H1164" s="410"/>
    </row>
    <row r="1165" spans="1:8" ht="19.5" customHeight="1">
      <c r="A1165" s="322" t="s">
        <v>967</v>
      </c>
      <c r="B1165" s="323"/>
      <c r="C1165" s="323"/>
      <c r="D1165" s="323"/>
      <c r="E1165" s="18"/>
      <c r="F1165" s="323"/>
      <c r="G1165" s="18"/>
      <c r="H1165" s="410"/>
    </row>
    <row r="1166" spans="1:8" ht="19.5" customHeight="1">
      <c r="A1166" s="322" t="s">
        <v>968</v>
      </c>
      <c r="B1166" s="323">
        <v>52</v>
      </c>
      <c r="C1166" s="323">
        <v>52</v>
      </c>
      <c r="D1166" s="323">
        <v>49</v>
      </c>
      <c r="E1166" s="18">
        <f>D1166/C1166*100</f>
        <v>94.23076923076923</v>
      </c>
      <c r="F1166" s="323">
        <v>25</v>
      </c>
      <c r="G1166" s="18">
        <f>(D1166-F1166)/F1166*100</f>
        <v>96</v>
      </c>
      <c r="H1166" s="410"/>
    </row>
    <row r="1167" spans="1:8" ht="19.5" customHeight="1">
      <c r="A1167" s="322" t="s">
        <v>969</v>
      </c>
      <c r="B1167" s="323"/>
      <c r="C1167" s="323"/>
      <c r="D1167" s="323"/>
      <c r="E1167" s="18"/>
      <c r="F1167" s="323"/>
      <c r="G1167" s="18"/>
      <c r="H1167" s="410"/>
    </row>
    <row r="1168" spans="1:8" ht="19.5" customHeight="1">
      <c r="A1168" s="322" t="s">
        <v>970</v>
      </c>
      <c r="B1168" s="323"/>
      <c r="C1168" s="323"/>
      <c r="D1168" s="323"/>
      <c r="E1168" s="18"/>
      <c r="F1168" s="323"/>
      <c r="G1168" s="18"/>
      <c r="H1168" s="410"/>
    </row>
    <row r="1169" spans="1:8" ht="19.5" customHeight="1">
      <c r="A1169" s="322" t="s">
        <v>78</v>
      </c>
      <c r="B1169" s="323"/>
      <c r="C1169" s="323"/>
      <c r="D1169" s="323"/>
      <c r="E1169" s="18"/>
      <c r="F1169" s="323"/>
      <c r="G1169" s="18"/>
      <c r="H1169" s="410"/>
    </row>
    <row r="1170" spans="1:8" ht="19.5" customHeight="1">
      <c r="A1170" s="322" t="s">
        <v>971</v>
      </c>
      <c r="B1170" s="323">
        <v>427</v>
      </c>
      <c r="C1170" s="323">
        <v>435</v>
      </c>
      <c r="D1170" s="323">
        <v>314</v>
      </c>
      <c r="E1170" s="18">
        <f>D1170/C1170*100</f>
        <v>72.183908045977</v>
      </c>
      <c r="F1170" s="323">
        <v>182</v>
      </c>
      <c r="G1170" s="18">
        <f>(D1170-F1170)/F1170*100</f>
        <v>72.52747252747253</v>
      </c>
      <c r="H1170" s="410"/>
    </row>
    <row r="1171" spans="1:8" ht="19.5" customHeight="1">
      <c r="A1171" s="394" t="s">
        <v>972</v>
      </c>
      <c r="B1171" s="335">
        <v>0</v>
      </c>
      <c r="C1171" s="416">
        <f>SUM(C1172:C1184)</f>
        <v>0</v>
      </c>
      <c r="D1171" s="323"/>
      <c r="E1171" s="18"/>
      <c r="F1171" s="413"/>
      <c r="G1171" s="18"/>
      <c r="H1171" s="410"/>
    </row>
    <row r="1172" spans="1:8" ht="19.5" customHeight="1">
      <c r="A1172" s="322" t="s">
        <v>69</v>
      </c>
      <c r="B1172" s="323"/>
      <c r="C1172" s="323"/>
      <c r="D1172" s="323"/>
      <c r="E1172" s="18"/>
      <c r="F1172" s="413"/>
      <c r="G1172" s="18"/>
      <c r="H1172" s="410"/>
    </row>
    <row r="1173" spans="1:8" ht="19.5" customHeight="1">
      <c r="A1173" s="322" t="s">
        <v>70</v>
      </c>
      <c r="B1173" s="323"/>
      <c r="C1173" s="323"/>
      <c r="D1173" s="323"/>
      <c r="E1173" s="18"/>
      <c r="F1173" s="413"/>
      <c r="G1173" s="18"/>
      <c r="H1173" s="410"/>
    </row>
    <row r="1174" spans="1:8" ht="19.5" customHeight="1">
      <c r="A1174" s="322" t="s">
        <v>71</v>
      </c>
      <c r="B1174" s="323"/>
      <c r="C1174" s="411"/>
      <c r="D1174" s="323"/>
      <c r="E1174" s="18"/>
      <c r="F1174" s="323"/>
      <c r="G1174" s="18"/>
      <c r="H1174" s="410"/>
    </row>
    <row r="1175" spans="1:8" ht="19.5" customHeight="1">
      <c r="A1175" s="322" t="s">
        <v>973</v>
      </c>
      <c r="B1175" s="323"/>
      <c r="C1175" s="411"/>
      <c r="D1175" s="323"/>
      <c r="E1175" s="18"/>
      <c r="F1175" s="413"/>
      <c r="G1175" s="18"/>
      <c r="H1175" s="410"/>
    </row>
    <row r="1176" spans="1:8" ht="19.5" customHeight="1">
      <c r="A1176" s="322" t="s">
        <v>974</v>
      </c>
      <c r="B1176" s="323"/>
      <c r="C1176" s="411"/>
      <c r="D1176" s="323"/>
      <c r="E1176" s="18"/>
      <c r="F1176" s="323">
        <f>SUM(F1177:F1187)</f>
        <v>0</v>
      </c>
      <c r="G1176" s="18"/>
      <c r="H1176" s="410"/>
    </row>
    <row r="1177" spans="1:8" ht="19.5" customHeight="1">
      <c r="A1177" s="322" t="s">
        <v>975</v>
      </c>
      <c r="B1177" s="323"/>
      <c r="C1177" s="411"/>
      <c r="D1177" s="323"/>
      <c r="E1177" s="18"/>
      <c r="F1177" s="323"/>
      <c r="G1177" s="18"/>
      <c r="H1177" s="410"/>
    </row>
    <row r="1178" spans="1:8" ht="19.5" customHeight="1">
      <c r="A1178" s="322" t="s">
        <v>976</v>
      </c>
      <c r="B1178" s="323"/>
      <c r="C1178" s="411"/>
      <c r="D1178" s="323"/>
      <c r="E1178" s="18"/>
      <c r="F1178" s="413"/>
      <c r="G1178" s="18"/>
      <c r="H1178" s="410"/>
    </row>
    <row r="1179" spans="1:8" ht="19.5" customHeight="1">
      <c r="A1179" s="322" t="s">
        <v>977</v>
      </c>
      <c r="B1179" s="323"/>
      <c r="C1179" s="411"/>
      <c r="D1179" s="323"/>
      <c r="E1179" s="18"/>
      <c r="F1179" s="413"/>
      <c r="G1179" s="18"/>
      <c r="H1179" s="410"/>
    </row>
    <row r="1180" spans="1:8" ht="19.5" customHeight="1">
      <c r="A1180" s="322" t="s">
        <v>978</v>
      </c>
      <c r="B1180" s="323"/>
      <c r="C1180" s="411"/>
      <c r="D1180" s="323"/>
      <c r="E1180" s="18"/>
      <c r="F1180" s="413"/>
      <c r="G1180" s="18"/>
      <c r="H1180" s="410"/>
    </row>
    <row r="1181" spans="1:8" ht="19.5" customHeight="1">
      <c r="A1181" s="322" t="s">
        <v>979</v>
      </c>
      <c r="B1181" s="323"/>
      <c r="C1181" s="411"/>
      <c r="D1181" s="323"/>
      <c r="E1181" s="18"/>
      <c r="F1181" s="413"/>
      <c r="G1181" s="18"/>
      <c r="H1181" s="410"/>
    </row>
    <row r="1182" spans="1:8" ht="19.5" customHeight="1">
      <c r="A1182" s="322" t="s">
        <v>980</v>
      </c>
      <c r="B1182" s="323"/>
      <c r="C1182" s="411"/>
      <c r="D1182" s="323"/>
      <c r="E1182" s="18"/>
      <c r="F1182" s="413"/>
      <c r="G1182" s="18"/>
      <c r="H1182" s="410"/>
    </row>
    <row r="1183" spans="1:8" ht="19.5" customHeight="1">
      <c r="A1183" s="322" t="s">
        <v>78</v>
      </c>
      <c r="B1183" s="323"/>
      <c r="C1183" s="411"/>
      <c r="D1183" s="323"/>
      <c r="E1183" s="18"/>
      <c r="F1183" s="413"/>
      <c r="G1183" s="18"/>
      <c r="H1183" s="410"/>
    </row>
    <row r="1184" spans="1:8" ht="19.5" customHeight="1">
      <c r="A1184" s="322" t="s">
        <v>981</v>
      </c>
      <c r="B1184" s="323"/>
      <c r="C1184" s="411"/>
      <c r="D1184" s="323"/>
      <c r="E1184" s="18"/>
      <c r="F1184" s="413"/>
      <c r="G1184" s="18"/>
      <c r="H1184" s="410"/>
    </row>
    <row r="1185" spans="1:8" ht="19.5" customHeight="1">
      <c r="A1185" s="394" t="s">
        <v>982</v>
      </c>
      <c r="B1185" s="335">
        <v>0</v>
      </c>
      <c r="C1185" s="416">
        <f>SUM(C1186:C1189)</f>
        <v>0</v>
      </c>
      <c r="D1185" s="323"/>
      <c r="E1185" s="18"/>
      <c r="F1185" s="413"/>
      <c r="G1185" s="18"/>
      <c r="H1185" s="410"/>
    </row>
    <row r="1186" spans="1:8" ht="19.5" customHeight="1">
      <c r="A1186" s="322" t="s">
        <v>983</v>
      </c>
      <c r="B1186" s="323">
        <v>0</v>
      </c>
      <c r="C1186" s="411">
        <v>0</v>
      </c>
      <c r="D1186" s="323"/>
      <c r="E1186" s="18"/>
      <c r="F1186" s="413"/>
      <c r="G1186" s="18"/>
      <c r="H1186" s="410"/>
    </row>
    <row r="1187" spans="1:8" ht="19.5" customHeight="1">
      <c r="A1187" s="322" t="s">
        <v>984</v>
      </c>
      <c r="B1187" s="323">
        <v>0</v>
      </c>
      <c r="C1187" s="323">
        <v>0</v>
      </c>
      <c r="D1187" s="323"/>
      <c r="E1187" s="18"/>
      <c r="F1187" s="413"/>
      <c r="G1187" s="18"/>
      <c r="H1187" s="410"/>
    </row>
    <row r="1188" spans="1:8" ht="19.5" customHeight="1">
      <c r="A1188" s="322" t="s">
        <v>985</v>
      </c>
      <c r="B1188" s="323">
        <v>0</v>
      </c>
      <c r="C1188" s="323">
        <v>0</v>
      </c>
      <c r="D1188" s="323"/>
      <c r="E1188" s="18"/>
      <c r="F1188" s="323"/>
      <c r="G1188" s="18"/>
      <c r="H1188" s="410"/>
    </row>
    <row r="1189" spans="1:8" ht="19.5" customHeight="1">
      <c r="A1189" s="322" t="s">
        <v>986</v>
      </c>
      <c r="B1189" s="323">
        <v>0</v>
      </c>
      <c r="C1189" s="323">
        <v>0</v>
      </c>
      <c r="D1189" s="323"/>
      <c r="E1189" s="18"/>
      <c r="F1189" s="323"/>
      <c r="G1189" s="18"/>
      <c r="H1189" s="410"/>
    </row>
    <row r="1190" spans="1:8" ht="19.5" customHeight="1">
      <c r="A1190" s="394" t="s">
        <v>987</v>
      </c>
      <c r="B1190" s="335">
        <f>SUM(B1191:B1195)</f>
        <v>0</v>
      </c>
      <c r="C1190" s="335">
        <f>SUM(C1191:C1195)</f>
        <v>27</v>
      </c>
      <c r="D1190" s="335">
        <f>SUM(D1191:D1195)</f>
        <v>36</v>
      </c>
      <c r="E1190" s="18">
        <f>D1190/C1190*100</f>
        <v>133.33333333333331</v>
      </c>
      <c r="F1190" s="335">
        <f>SUM(F1191:F1195)</f>
        <v>101</v>
      </c>
      <c r="G1190" s="18">
        <f>(D1190-F1190)/F1190*100</f>
        <v>-64.35643564356435</v>
      </c>
      <c r="H1190" s="410"/>
    </row>
    <row r="1191" spans="1:8" ht="19.5" customHeight="1">
      <c r="A1191" s="322" t="s">
        <v>988</v>
      </c>
      <c r="B1191" s="323">
        <v>0</v>
      </c>
      <c r="C1191" s="323">
        <v>0</v>
      </c>
      <c r="D1191" s="323"/>
      <c r="E1191" s="18"/>
      <c r="F1191" s="323"/>
      <c r="G1191" s="18"/>
      <c r="H1191" s="410"/>
    </row>
    <row r="1192" spans="1:8" ht="19.5" customHeight="1">
      <c r="A1192" s="322" t="s">
        <v>989</v>
      </c>
      <c r="B1192" s="323">
        <v>0</v>
      </c>
      <c r="C1192" s="323">
        <v>27</v>
      </c>
      <c r="D1192" s="323">
        <v>36</v>
      </c>
      <c r="E1192" s="18">
        <f>D1192/C1192*100</f>
        <v>133.33333333333331</v>
      </c>
      <c r="F1192" s="323">
        <v>67</v>
      </c>
      <c r="G1192" s="18">
        <f>(D1192-F1192)/F1192*100</f>
        <v>-46.26865671641791</v>
      </c>
      <c r="H1192" s="410"/>
    </row>
    <row r="1193" spans="1:8" ht="19.5" customHeight="1">
      <c r="A1193" s="322" t="s">
        <v>990</v>
      </c>
      <c r="B1193" s="323">
        <v>0</v>
      </c>
      <c r="C1193" s="323">
        <v>0</v>
      </c>
      <c r="D1193" s="323"/>
      <c r="E1193" s="18"/>
      <c r="F1193" s="323"/>
      <c r="G1193" s="18"/>
      <c r="H1193" s="410"/>
    </row>
    <row r="1194" spans="1:8" ht="19.5" customHeight="1">
      <c r="A1194" s="322" t="s">
        <v>991</v>
      </c>
      <c r="B1194" s="323">
        <v>0</v>
      </c>
      <c r="C1194" s="323">
        <v>0</v>
      </c>
      <c r="D1194" s="323"/>
      <c r="E1194" s="18"/>
      <c r="F1194" s="323"/>
      <c r="G1194" s="18"/>
      <c r="H1194" s="410"/>
    </row>
    <row r="1195" spans="1:8" ht="19.5" customHeight="1">
      <c r="A1195" s="322" t="s">
        <v>992</v>
      </c>
      <c r="B1195" s="323">
        <v>0</v>
      </c>
      <c r="C1195" s="323">
        <v>0</v>
      </c>
      <c r="D1195" s="323"/>
      <c r="E1195" s="18"/>
      <c r="F1195" s="323">
        <v>34</v>
      </c>
      <c r="G1195" s="18">
        <f>(D1195-F1195)/F1195*100</f>
        <v>-100</v>
      </c>
      <c r="H1195" s="410"/>
    </row>
    <row r="1196" spans="1:8" ht="19.5" customHeight="1">
      <c r="A1196" s="394" t="s">
        <v>993</v>
      </c>
      <c r="B1196" s="335">
        <f>SUM(B1197:B1207)</f>
        <v>0</v>
      </c>
      <c r="C1196" s="335">
        <f>SUM(C1197:C1207)</f>
        <v>0</v>
      </c>
      <c r="D1196" s="323"/>
      <c r="E1196" s="18"/>
      <c r="F1196" s="323"/>
      <c r="G1196" s="18"/>
      <c r="H1196" s="410"/>
    </row>
    <row r="1197" spans="1:8" ht="19.5" customHeight="1">
      <c r="A1197" s="322" t="s">
        <v>994</v>
      </c>
      <c r="B1197" s="323">
        <v>0</v>
      </c>
      <c r="C1197" s="323">
        <v>0</v>
      </c>
      <c r="D1197" s="323"/>
      <c r="E1197" s="18"/>
      <c r="F1197" s="323"/>
      <c r="G1197" s="18"/>
      <c r="H1197" s="410"/>
    </row>
    <row r="1198" spans="1:8" ht="19.5" customHeight="1">
      <c r="A1198" s="322" t="s">
        <v>995</v>
      </c>
      <c r="B1198" s="323">
        <v>0</v>
      </c>
      <c r="C1198" s="323">
        <v>0</v>
      </c>
      <c r="D1198" s="323"/>
      <c r="E1198" s="18"/>
      <c r="F1198" s="323"/>
      <c r="G1198" s="18"/>
      <c r="H1198" s="410"/>
    </row>
    <row r="1199" spans="1:8" ht="19.5" customHeight="1">
      <c r="A1199" s="322" t="s">
        <v>996</v>
      </c>
      <c r="B1199" s="323">
        <v>0</v>
      </c>
      <c r="C1199" s="323">
        <v>0</v>
      </c>
      <c r="D1199" s="323"/>
      <c r="E1199" s="18"/>
      <c r="F1199" s="323"/>
      <c r="G1199" s="18"/>
      <c r="H1199" s="410"/>
    </row>
    <row r="1200" spans="1:8" ht="19.5" customHeight="1">
      <c r="A1200" s="322" t="s">
        <v>997</v>
      </c>
      <c r="B1200" s="323">
        <v>0</v>
      </c>
      <c r="C1200" s="323">
        <v>0</v>
      </c>
      <c r="D1200" s="323"/>
      <c r="E1200" s="18"/>
      <c r="F1200" s="323"/>
      <c r="G1200" s="18"/>
      <c r="H1200" s="410"/>
    </row>
    <row r="1201" spans="1:8" ht="19.5" customHeight="1">
      <c r="A1201" s="322" t="s">
        <v>998</v>
      </c>
      <c r="B1201" s="323">
        <v>0</v>
      </c>
      <c r="C1201" s="323">
        <v>0</v>
      </c>
      <c r="D1201" s="323">
        <f aca="true" t="shared" si="47" ref="B1201:F1201">SUM(D1202:D1206)</f>
        <v>0</v>
      </c>
      <c r="E1201" s="18"/>
      <c r="F1201" s="323">
        <f t="shared" si="47"/>
        <v>0</v>
      </c>
      <c r="G1201" s="18"/>
      <c r="H1201" s="410"/>
    </row>
    <row r="1202" spans="1:8" ht="19.5" customHeight="1">
      <c r="A1202" s="322" t="s">
        <v>999</v>
      </c>
      <c r="B1202" s="323">
        <v>0</v>
      </c>
      <c r="C1202" s="323">
        <v>0</v>
      </c>
      <c r="D1202" s="323"/>
      <c r="E1202" s="18"/>
      <c r="F1202" s="413"/>
      <c r="G1202" s="18"/>
      <c r="H1202" s="410"/>
    </row>
    <row r="1203" spans="1:8" ht="19.5" customHeight="1">
      <c r="A1203" s="322" t="s">
        <v>1000</v>
      </c>
      <c r="B1203" s="323">
        <v>0</v>
      </c>
      <c r="C1203" s="323">
        <v>0</v>
      </c>
      <c r="D1203" s="323"/>
      <c r="E1203" s="18"/>
      <c r="F1203" s="413"/>
      <c r="G1203" s="18"/>
      <c r="H1203" s="410"/>
    </row>
    <row r="1204" spans="1:8" ht="19.5" customHeight="1">
      <c r="A1204" s="322" t="s">
        <v>1001</v>
      </c>
      <c r="B1204" s="323">
        <v>0</v>
      </c>
      <c r="C1204" s="323">
        <v>0</v>
      </c>
      <c r="D1204" s="323"/>
      <c r="E1204" s="18"/>
      <c r="F1204" s="413"/>
      <c r="G1204" s="18"/>
      <c r="H1204" s="410"/>
    </row>
    <row r="1205" spans="1:8" ht="19.5" customHeight="1">
      <c r="A1205" s="322" t="s">
        <v>1002</v>
      </c>
      <c r="B1205" s="323">
        <v>0</v>
      </c>
      <c r="C1205" s="323">
        <v>0</v>
      </c>
      <c r="D1205" s="323"/>
      <c r="E1205" s="18"/>
      <c r="F1205" s="323"/>
      <c r="G1205" s="18"/>
      <c r="H1205" s="410"/>
    </row>
    <row r="1206" spans="1:8" ht="19.5" customHeight="1">
      <c r="A1206" s="322" t="s">
        <v>1003</v>
      </c>
      <c r="B1206" s="323">
        <v>0</v>
      </c>
      <c r="C1206" s="323">
        <v>0</v>
      </c>
      <c r="D1206" s="323"/>
      <c r="E1206" s="18"/>
      <c r="F1206" s="323"/>
      <c r="G1206" s="18"/>
      <c r="H1206" s="410"/>
    </row>
    <row r="1207" spans="1:8" ht="19.5" customHeight="1">
      <c r="A1207" s="322" t="s">
        <v>1004</v>
      </c>
      <c r="B1207" s="323"/>
      <c r="C1207" s="323"/>
      <c r="D1207" s="323"/>
      <c r="E1207" s="18"/>
      <c r="F1207" s="323"/>
      <c r="G1207" s="18"/>
      <c r="H1207" s="410"/>
    </row>
    <row r="1208" spans="1:8" ht="19.5" customHeight="1">
      <c r="A1208" s="394" t="s">
        <v>1005</v>
      </c>
      <c r="B1208" s="335">
        <f>B1209+B1221+B1227+B1233+B1241+B1254+B1258+B1264</f>
        <v>2746</v>
      </c>
      <c r="C1208" s="335">
        <f>C1209+C1221+C1227+C1233+C1241+C1254+C1258+C1264</f>
        <v>7601</v>
      </c>
      <c r="D1208" s="335">
        <f>D1209+D1221+D1227+D1233+D1241+D1254+D1258+D1264</f>
        <v>5702</v>
      </c>
      <c r="E1208" s="18">
        <f>D1208/C1208*100</f>
        <v>75.01644520457835</v>
      </c>
      <c r="F1208" s="335">
        <f>F1209+F1221+F1227+F1233+F1241+F1254+F1258+F1264</f>
        <v>5326</v>
      </c>
      <c r="G1208" s="18">
        <f>(D1208-F1208)/F1208*100</f>
        <v>7.059707097258731</v>
      </c>
      <c r="H1208" s="410"/>
    </row>
    <row r="1209" spans="1:8" ht="19.5" customHeight="1">
      <c r="A1209" s="394" t="s">
        <v>1006</v>
      </c>
      <c r="B1209" s="335">
        <f>SUM(B1210:B1220)</f>
        <v>668</v>
      </c>
      <c r="C1209" s="335">
        <f>SUM(C1210:C1220)</f>
        <v>1692</v>
      </c>
      <c r="D1209" s="335">
        <f>SUM(D1210:D1220)</f>
        <v>666</v>
      </c>
      <c r="E1209" s="18">
        <f>D1209/C1209*100</f>
        <v>39.361702127659576</v>
      </c>
      <c r="F1209" s="335">
        <f>SUM(F1210:F1220)</f>
        <v>1037</v>
      </c>
      <c r="G1209" s="18">
        <f>(D1209-F1209)/F1209*100</f>
        <v>-35.776277724204434</v>
      </c>
      <c r="H1209" s="410"/>
    </row>
    <row r="1210" spans="1:8" ht="19.5" customHeight="1">
      <c r="A1210" s="322" t="s">
        <v>69</v>
      </c>
      <c r="B1210" s="323">
        <v>344</v>
      </c>
      <c r="C1210" s="323">
        <v>348</v>
      </c>
      <c r="D1210" s="323">
        <v>325</v>
      </c>
      <c r="E1210" s="18">
        <f>D1210/C1210*100</f>
        <v>93.39080459770115</v>
      </c>
      <c r="F1210" s="323">
        <v>326</v>
      </c>
      <c r="G1210" s="18">
        <f>(D1210-F1210)/F1210*100</f>
        <v>-0.3067484662576687</v>
      </c>
      <c r="H1210" s="410"/>
    </row>
    <row r="1211" spans="1:8" ht="19.5" customHeight="1">
      <c r="A1211" s="322" t="s">
        <v>70</v>
      </c>
      <c r="B1211" s="323"/>
      <c r="C1211" s="323"/>
      <c r="D1211" s="323"/>
      <c r="E1211" s="18"/>
      <c r="F1211" s="323"/>
      <c r="G1211" s="18"/>
      <c r="H1211" s="410"/>
    </row>
    <row r="1212" spans="1:8" ht="19.5" customHeight="1">
      <c r="A1212" s="322" t="s">
        <v>71</v>
      </c>
      <c r="B1212" s="323"/>
      <c r="C1212" s="323"/>
      <c r="D1212" s="323"/>
      <c r="E1212" s="18"/>
      <c r="F1212" s="323"/>
      <c r="G1212" s="18"/>
      <c r="H1212" s="410"/>
    </row>
    <row r="1213" spans="1:8" ht="19.5" customHeight="1">
      <c r="A1213" s="322" t="s">
        <v>1007</v>
      </c>
      <c r="B1213" s="323"/>
      <c r="C1213" s="323"/>
      <c r="D1213" s="323"/>
      <c r="E1213" s="18"/>
      <c r="F1213" s="323">
        <v>22</v>
      </c>
      <c r="G1213" s="18">
        <f>(D1213-F1213)/F1213*100</f>
        <v>-100</v>
      </c>
      <c r="H1213" s="410"/>
    </row>
    <row r="1214" spans="1:8" ht="19.5" customHeight="1">
      <c r="A1214" s="322" t="s">
        <v>1008</v>
      </c>
      <c r="B1214" s="323"/>
      <c r="C1214" s="323"/>
      <c r="D1214" s="323"/>
      <c r="E1214" s="18"/>
      <c r="F1214" s="323"/>
      <c r="G1214" s="18"/>
      <c r="H1214" s="410"/>
    </row>
    <row r="1215" spans="1:8" ht="19.5" customHeight="1">
      <c r="A1215" s="322" t="s">
        <v>1009</v>
      </c>
      <c r="B1215" s="323">
        <v>33</v>
      </c>
      <c r="C1215" s="323">
        <v>33</v>
      </c>
      <c r="D1215" s="323">
        <v>33</v>
      </c>
      <c r="E1215" s="18">
        <f>D1215/C1215*100</f>
        <v>100</v>
      </c>
      <c r="F1215" s="323">
        <v>20</v>
      </c>
      <c r="G1215" s="18">
        <f>(D1215-F1215)/F1215*100</f>
        <v>65</v>
      </c>
      <c r="H1215" s="410"/>
    </row>
    <row r="1216" spans="1:8" ht="19.5" customHeight="1">
      <c r="A1216" s="322" t="s">
        <v>1010</v>
      </c>
      <c r="B1216" s="323"/>
      <c r="C1216" s="323"/>
      <c r="D1216" s="323"/>
      <c r="E1216" s="18"/>
      <c r="F1216" s="323"/>
      <c r="G1216" s="18"/>
      <c r="H1216" s="410"/>
    </row>
    <row r="1217" spans="1:8" ht="19.5" customHeight="1">
      <c r="A1217" s="322" t="s">
        <v>1011</v>
      </c>
      <c r="B1217" s="323">
        <v>35</v>
      </c>
      <c r="C1217" s="323">
        <v>35</v>
      </c>
      <c r="D1217" s="323">
        <v>35</v>
      </c>
      <c r="E1217" s="18">
        <f aca="true" t="shared" si="48" ref="E1217:E1222">D1217/C1217*100</f>
        <v>100</v>
      </c>
      <c r="F1217" s="323">
        <v>100</v>
      </c>
      <c r="G1217" s="18">
        <f aca="true" t="shared" si="49" ref="G1217:G1222">(D1217-F1217)/F1217*100</f>
        <v>-65</v>
      </c>
      <c r="H1217" s="410"/>
    </row>
    <row r="1218" spans="1:8" ht="19.5" customHeight="1">
      <c r="A1218" s="322" t="s">
        <v>1012</v>
      </c>
      <c r="B1218" s="323">
        <v>41</v>
      </c>
      <c r="C1218" s="323">
        <v>41</v>
      </c>
      <c r="D1218" s="323">
        <v>41</v>
      </c>
      <c r="E1218" s="18">
        <f t="shared" si="48"/>
        <v>100</v>
      </c>
      <c r="F1218" s="323">
        <v>8</v>
      </c>
      <c r="G1218" s="18">
        <f t="shared" si="49"/>
        <v>412.5</v>
      </c>
      <c r="H1218" s="410"/>
    </row>
    <row r="1219" spans="1:8" ht="19.5" customHeight="1">
      <c r="A1219" s="322" t="s">
        <v>78</v>
      </c>
      <c r="B1219" s="323">
        <v>215</v>
      </c>
      <c r="C1219" s="323">
        <v>215</v>
      </c>
      <c r="D1219" s="323">
        <v>212</v>
      </c>
      <c r="E1219" s="18">
        <f t="shared" si="48"/>
        <v>98.6046511627907</v>
      </c>
      <c r="F1219" s="323">
        <v>218</v>
      </c>
      <c r="G1219" s="18">
        <f t="shared" si="49"/>
        <v>-2.7522935779816518</v>
      </c>
      <c r="H1219" s="410"/>
    </row>
    <row r="1220" spans="1:8" ht="19.5" customHeight="1">
      <c r="A1220" s="322" t="s">
        <v>1013</v>
      </c>
      <c r="B1220" s="323"/>
      <c r="C1220" s="323">
        <v>1020</v>
      </c>
      <c r="D1220" s="323">
        <v>20</v>
      </c>
      <c r="E1220" s="18">
        <f t="shared" si="48"/>
        <v>1.9607843137254901</v>
      </c>
      <c r="F1220" s="323">
        <v>343</v>
      </c>
      <c r="G1220" s="18">
        <f t="shared" si="49"/>
        <v>-94.16909620991254</v>
      </c>
      <c r="H1220" s="410"/>
    </row>
    <row r="1221" spans="1:8" ht="19.5" customHeight="1">
      <c r="A1221" s="394" t="s">
        <v>1014</v>
      </c>
      <c r="B1221" s="335">
        <f>SUM(B1222:B1226)</f>
        <v>885</v>
      </c>
      <c r="C1221" s="335">
        <f>SUM(C1222:C1226)</f>
        <v>885</v>
      </c>
      <c r="D1221" s="335">
        <f>SUM(D1222:D1226)</f>
        <v>852</v>
      </c>
      <c r="E1221" s="18">
        <f t="shared" si="48"/>
        <v>96.27118644067797</v>
      </c>
      <c r="F1221" s="335">
        <f>SUM(F1222:F1226)</f>
        <v>813</v>
      </c>
      <c r="G1221" s="18">
        <f t="shared" si="49"/>
        <v>4.797047970479705</v>
      </c>
      <c r="H1221" s="410"/>
    </row>
    <row r="1222" spans="1:8" ht="19.5" customHeight="1">
      <c r="A1222" s="322" t="s">
        <v>69</v>
      </c>
      <c r="B1222" s="323">
        <v>816</v>
      </c>
      <c r="C1222" s="323">
        <v>816</v>
      </c>
      <c r="D1222" s="323">
        <v>824</v>
      </c>
      <c r="E1222" s="18">
        <f t="shared" si="48"/>
        <v>100.98039215686273</v>
      </c>
      <c r="F1222" s="323">
        <v>769</v>
      </c>
      <c r="G1222" s="18">
        <f t="shared" si="49"/>
        <v>7.152145643693109</v>
      </c>
      <c r="H1222" s="410"/>
    </row>
    <row r="1223" spans="1:8" ht="19.5" customHeight="1">
      <c r="A1223" s="322" t="s">
        <v>70</v>
      </c>
      <c r="B1223" s="323"/>
      <c r="C1223" s="323"/>
      <c r="D1223" s="323"/>
      <c r="E1223" s="18"/>
      <c r="F1223" s="323"/>
      <c r="G1223" s="18"/>
      <c r="H1223" s="410"/>
    </row>
    <row r="1224" spans="1:8" ht="19.5" customHeight="1">
      <c r="A1224" s="322" t="s">
        <v>71</v>
      </c>
      <c r="B1224" s="323"/>
      <c r="C1224" s="323"/>
      <c r="D1224" s="323"/>
      <c r="E1224" s="18"/>
      <c r="F1224" s="413"/>
      <c r="G1224" s="18"/>
      <c r="H1224" s="410"/>
    </row>
    <row r="1225" spans="1:8" ht="19.5" customHeight="1">
      <c r="A1225" s="322" t="s">
        <v>1015</v>
      </c>
      <c r="B1225" s="323">
        <v>69</v>
      </c>
      <c r="C1225" s="323">
        <v>69</v>
      </c>
      <c r="D1225" s="323">
        <v>28</v>
      </c>
      <c r="E1225" s="18">
        <f>D1225/C1225*100</f>
        <v>40.57971014492754</v>
      </c>
      <c r="F1225" s="323">
        <v>44</v>
      </c>
      <c r="G1225" s="18">
        <f>(D1225-F1225)/F1225*100</f>
        <v>-36.36363636363637</v>
      </c>
      <c r="H1225" s="410"/>
    </row>
    <row r="1226" spans="1:8" ht="19.5" customHeight="1">
      <c r="A1226" s="322" t="s">
        <v>1016</v>
      </c>
      <c r="B1226" s="323"/>
      <c r="C1226" s="323"/>
      <c r="D1226" s="323"/>
      <c r="E1226" s="18"/>
      <c r="F1226" s="323"/>
      <c r="G1226" s="18"/>
      <c r="H1226" s="410"/>
    </row>
    <row r="1227" spans="1:8" ht="19.5" customHeight="1">
      <c r="A1227" s="394" t="s">
        <v>1017</v>
      </c>
      <c r="B1227" s="335">
        <v>0</v>
      </c>
      <c r="C1227" s="335">
        <f>SUM(C1228:C1232)</f>
        <v>0</v>
      </c>
      <c r="D1227" s="323"/>
      <c r="E1227" s="18"/>
      <c r="F1227" s="323"/>
      <c r="G1227" s="18"/>
      <c r="H1227" s="410"/>
    </row>
    <row r="1228" spans="1:8" ht="19.5" customHeight="1">
      <c r="A1228" s="322" t="s">
        <v>69</v>
      </c>
      <c r="B1228" s="323">
        <v>0</v>
      </c>
      <c r="C1228" s="323">
        <v>0</v>
      </c>
      <c r="D1228" s="323"/>
      <c r="E1228" s="18"/>
      <c r="F1228" s="323"/>
      <c r="G1228" s="18"/>
      <c r="H1228" s="410"/>
    </row>
    <row r="1229" spans="1:8" ht="19.5" customHeight="1">
      <c r="A1229" s="322" t="s">
        <v>70</v>
      </c>
      <c r="B1229" s="323">
        <v>0</v>
      </c>
      <c r="C1229" s="323">
        <v>0</v>
      </c>
      <c r="D1229" s="323"/>
      <c r="E1229" s="18"/>
      <c r="F1229" s="323"/>
      <c r="G1229" s="18"/>
      <c r="H1229" s="410"/>
    </row>
    <row r="1230" spans="1:8" ht="19.5" customHeight="1">
      <c r="A1230" s="322" t="s">
        <v>71</v>
      </c>
      <c r="B1230" s="323">
        <v>0</v>
      </c>
      <c r="C1230" s="323">
        <v>0</v>
      </c>
      <c r="D1230" s="323"/>
      <c r="E1230" s="18"/>
      <c r="F1230" s="323"/>
      <c r="G1230" s="18"/>
      <c r="H1230" s="410"/>
    </row>
    <row r="1231" spans="1:8" ht="19.5" customHeight="1">
      <c r="A1231" s="322" t="s">
        <v>1018</v>
      </c>
      <c r="B1231" s="323">
        <v>0</v>
      </c>
      <c r="C1231" s="323">
        <v>0</v>
      </c>
      <c r="D1231" s="323"/>
      <c r="E1231" s="18"/>
      <c r="F1231" s="323"/>
      <c r="G1231" s="18"/>
      <c r="H1231" s="410"/>
    </row>
    <row r="1232" spans="1:8" ht="19.5" customHeight="1">
      <c r="A1232" s="322" t="s">
        <v>1019</v>
      </c>
      <c r="B1232" s="323">
        <v>0</v>
      </c>
      <c r="C1232" s="323">
        <v>0</v>
      </c>
      <c r="D1232" s="323"/>
      <c r="E1232" s="18"/>
      <c r="F1232" s="323"/>
      <c r="G1232" s="18"/>
      <c r="H1232" s="410"/>
    </row>
    <row r="1233" spans="1:8" ht="19.5" customHeight="1">
      <c r="A1233" s="394" t="s">
        <v>1020</v>
      </c>
      <c r="B1233" s="335">
        <f>SUM(B1234:B1240)</f>
        <v>0</v>
      </c>
      <c r="C1233" s="335">
        <f>SUM(C1234:C1240)</f>
        <v>0</v>
      </c>
      <c r="D1233" s="335">
        <f>SUM(D1234:D1240)</f>
        <v>6</v>
      </c>
      <c r="E1233" s="18"/>
      <c r="F1233" s="335">
        <f>SUM(F1234:F1240)</f>
        <v>3</v>
      </c>
      <c r="G1233" s="18">
        <f>(D1233-F1233)/F1233*100</f>
        <v>100</v>
      </c>
      <c r="H1233" s="410"/>
    </row>
    <row r="1234" spans="1:8" ht="19.5" customHeight="1">
      <c r="A1234" s="322" t="s">
        <v>69</v>
      </c>
      <c r="B1234" s="323">
        <v>0</v>
      </c>
      <c r="C1234" s="323">
        <v>0</v>
      </c>
      <c r="D1234" s="323"/>
      <c r="E1234" s="18"/>
      <c r="F1234" s="323"/>
      <c r="G1234" s="18"/>
      <c r="H1234" s="410"/>
    </row>
    <row r="1235" spans="1:8" ht="19.5" customHeight="1">
      <c r="A1235" s="322" t="s">
        <v>70</v>
      </c>
      <c r="B1235" s="323">
        <v>0</v>
      </c>
      <c r="C1235" s="323">
        <v>0</v>
      </c>
      <c r="D1235" s="323"/>
      <c r="E1235" s="18"/>
      <c r="F1235" s="323"/>
      <c r="G1235" s="18"/>
      <c r="H1235" s="410"/>
    </row>
    <row r="1236" spans="1:8" ht="19.5" customHeight="1">
      <c r="A1236" s="322" t="s">
        <v>71</v>
      </c>
      <c r="B1236" s="323">
        <v>0</v>
      </c>
      <c r="C1236" s="323">
        <v>0</v>
      </c>
      <c r="D1236" s="323"/>
      <c r="E1236" s="18"/>
      <c r="F1236" s="413"/>
      <c r="G1236" s="18"/>
      <c r="H1236" s="410"/>
    </row>
    <row r="1237" spans="1:8" ht="19.5" customHeight="1">
      <c r="A1237" s="322" t="s">
        <v>1021</v>
      </c>
      <c r="B1237" s="323">
        <v>0</v>
      </c>
      <c r="C1237" s="323">
        <v>0</v>
      </c>
      <c r="D1237" s="323"/>
      <c r="E1237" s="18"/>
      <c r="F1237" s="323">
        <v>3</v>
      </c>
      <c r="G1237" s="18">
        <f>(D1237-F1237)/F1237*100</f>
        <v>-100</v>
      </c>
      <c r="H1237" s="410"/>
    </row>
    <row r="1238" spans="1:8" ht="19.5" customHeight="1">
      <c r="A1238" s="322" t="s">
        <v>1022</v>
      </c>
      <c r="B1238" s="323">
        <v>0</v>
      </c>
      <c r="C1238" s="323">
        <v>0</v>
      </c>
      <c r="D1238" s="323"/>
      <c r="E1238" s="18"/>
      <c r="F1238" s="323"/>
      <c r="G1238" s="18"/>
      <c r="H1238" s="410"/>
    </row>
    <row r="1239" spans="1:8" ht="19.5" customHeight="1">
      <c r="A1239" s="322" t="s">
        <v>78</v>
      </c>
      <c r="B1239" s="323">
        <v>0</v>
      </c>
      <c r="C1239" s="323">
        <v>0</v>
      </c>
      <c r="D1239" s="323"/>
      <c r="E1239" s="18"/>
      <c r="F1239" s="323"/>
      <c r="G1239" s="18"/>
      <c r="H1239" s="410"/>
    </row>
    <row r="1240" spans="1:8" ht="19.5" customHeight="1">
      <c r="A1240" s="322" t="s">
        <v>1023</v>
      </c>
      <c r="B1240" s="323">
        <v>0</v>
      </c>
      <c r="C1240" s="323">
        <v>0</v>
      </c>
      <c r="D1240" s="323">
        <v>6</v>
      </c>
      <c r="E1240" s="18"/>
      <c r="F1240" s="323"/>
      <c r="G1240" s="18"/>
      <c r="H1240" s="410"/>
    </row>
    <row r="1241" spans="1:8" ht="19.5" customHeight="1">
      <c r="A1241" s="394" t="s">
        <v>1024</v>
      </c>
      <c r="B1241" s="335">
        <f>SUM(B1242:B1253)</f>
        <v>70</v>
      </c>
      <c r="C1241" s="335">
        <f>SUM(C1242:C1253)</f>
        <v>131</v>
      </c>
      <c r="D1241" s="335">
        <f>SUM(D1242:D1253)</f>
        <v>112</v>
      </c>
      <c r="E1241" s="18">
        <f>D1241/C1241*100</f>
        <v>85.49618320610686</v>
      </c>
      <c r="F1241" s="335">
        <f>SUM(F1242:F1253)</f>
        <v>82</v>
      </c>
      <c r="G1241" s="18">
        <f>(D1241-F1241)/F1241*100</f>
        <v>36.58536585365854</v>
      </c>
      <c r="H1241" s="410"/>
    </row>
    <row r="1242" spans="1:8" ht="19.5" customHeight="1">
      <c r="A1242" s="322" t="s">
        <v>69</v>
      </c>
      <c r="B1242" s="323">
        <v>55</v>
      </c>
      <c r="C1242" s="323">
        <v>56</v>
      </c>
      <c r="D1242" s="323">
        <v>67</v>
      </c>
      <c r="E1242" s="18">
        <f>D1242/C1242*100</f>
        <v>119.64285714285714</v>
      </c>
      <c r="F1242" s="323">
        <v>47</v>
      </c>
      <c r="G1242" s="18">
        <f>(D1242-F1242)/F1242*100</f>
        <v>42.5531914893617</v>
      </c>
      <c r="H1242" s="410"/>
    </row>
    <row r="1243" spans="1:8" ht="19.5" customHeight="1">
      <c r="A1243" s="322" t="s">
        <v>70</v>
      </c>
      <c r="B1243" s="323"/>
      <c r="C1243" s="323"/>
      <c r="D1243" s="323"/>
      <c r="E1243" s="18"/>
      <c r="F1243" s="323"/>
      <c r="G1243" s="18"/>
      <c r="H1243" s="410"/>
    </row>
    <row r="1244" spans="1:8" ht="19.5" customHeight="1">
      <c r="A1244" s="322" t="s">
        <v>71</v>
      </c>
      <c r="B1244" s="323"/>
      <c r="C1244" s="323"/>
      <c r="D1244" s="323"/>
      <c r="E1244" s="18"/>
      <c r="F1244" s="323">
        <v>24</v>
      </c>
      <c r="G1244" s="18">
        <f>(D1244-F1244)/F1244*100</f>
        <v>-100</v>
      </c>
      <c r="H1244" s="410"/>
    </row>
    <row r="1245" spans="1:8" ht="19.5" customHeight="1">
      <c r="A1245" s="322" t="s">
        <v>1025</v>
      </c>
      <c r="B1245" s="323">
        <v>15</v>
      </c>
      <c r="C1245" s="323">
        <v>15</v>
      </c>
      <c r="D1245" s="323">
        <v>15</v>
      </c>
      <c r="E1245" s="18">
        <f>D1245/C1245*100</f>
        <v>100</v>
      </c>
      <c r="F1245" s="323">
        <v>2</v>
      </c>
      <c r="G1245" s="18">
        <f>(D1245-F1245)/F1245*100</f>
        <v>650</v>
      </c>
      <c r="H1245" s="410"/>
    </row>
    <row r="1246" spans="1:8" ht="19.5" customHeight="1">
      <c r="A1246" s="322" t="s">
        <v>1026</v>
      </c>
      <c r="B1246" s="323"/>
      <c r="C1246" s="323"/>
      <c r="D1246" s="323"/>
      <c r="E1246" s="18"/>
      <c r="F1246" s="323"/>
      <c r="G1246" s="18"/>
      <c r="H1246" s="410"/>
    </row>
    <row r="1247" spans="1:8" ht="19.5" customHeight="1">
      <c r="A1247" s="322" t="s">
        <v>1027</v>
      </c>
      <c r="B1247" s="323"/>
      <c r="C1247" s="323"/>
      <c r="D1247" s="323"/>
      <c r="E1247" s="18"/>
      <c r="F1247" s="323"/>
      <c r="G1247" s="18"/>
      <c r="H1247" s="410"/>
    </row>
    <row r="1248" spans="1:8" ht="19.5" customHeight="1">
      <c r="A1248" s="322" t="s">
        <v>1028</v>
      </c>
      <c r="B1248" s="323"/>
      <c r="C1248" s="323"/>
      <c r="D1248" s="323"/>
      <c r="E1248" s="18"/>
      <c r="F1248" s="323"/>
      <c r="G1248" s="18"/>
      <c r="H1248" s="410"/>
    </row>
    <row r="1249" spans="1:8" ht="19.5" customHeight="1">
      <c r="A1249" s="322" t="s">
        <v>1029</v>
      </c>
      <c r="B1249" s="323"/>
      <c r="C1249" s="323"/>
      <c r="D1249" s="323"/>
      <c r="E1249" s="18"/>
      <c r="F1249" s="323"/>
      <c r="G1249" s="18"/>
      <c r="H1249" s="410"/>
    </row>
    <row r="1250" spans="1:8" ht="19.5" customHeight="1">
      <c r="A1250" s="322" t="s">
        <v>1030</v>
      </c>
      <c r="B1250" s="323"/>
      <c r="C1250" s="323"/>
      <c r="D1250" s="323"/>
      <c r="E1250" s="18"/>
      <c r="F1250" s="323"/>
      <c r="G1250" s="18"/>
      <c r="H1250" s="410"/>
    </row>
    <row r="1251" spans="1:8" ht="19.5" customHeight="1">
      <c r="A1251" s="322" t="s">
        <v>1031</v>
      </c>
      <c r="B1251" s="323"/>
      <c r="C1251" s="323"/>
      <c r="D1251" s="323"/>
      <c r="E1251" s="18"/>
      <c r="F1251" s="323"/>
      <c r="G1251" s="18"/>
      <c r="H1251" s="410"/>
    </row>
    <row r="1252" spans="1:8" ht="19.5" customHeight="1">
      <c r="A1252" s="322" t="s">
        <v>1032</v>
      </c>
      <c r="B1252" s="323"/>
      <c r="C1252" s="323"/>
      <c r="D1252" s="323"/>
      <c r="E1252" s="18"/>
      <c r="F1252" s="323"/>
      <c r="G1252" s="18"/>
      <c r="H1252" s="410"/>
    </row>
    <row r="1253" spans="1:8" ht="19.5" customHeight="1">
      <c r="A1253" s="322" t="s">
        <v>1033</v>
      </c>
      <c r="B1253" s="323"/>
      <c r="C1253" s="323">
        <v>60</v>
      </c>
      <c r="D1253" s="323">
        <v>30</v>
      </c>
      <c r="E1253" s="18">
        <f aca="true" t="shared" si="50" ref="E1253:E1258">D1253/C1253*100</f>
        <v>50</v>
      </c>
      <c r="F1253" s="323">
        <v>9</v>
      </c>
      <c r="G1253" s="18">
        <f>(D1253-F1253)/F1253*100</f>
        <v>233.33333333333334</v>
      </c>
      <c r="H1253" s="410"/>
    </row>
    <row r="1254" spans="1:8" ht="19.5" customHeight="1">
      <c r="A1254" s="394" t="s">
        <v>1034</v>
      </c>
      <c r="B1254" s="335">
        <f>SUM(B1255:B1257)</f>
        <v>430</v>
      </c>
      <c r="C1254" s="335">
        <f>SUM(C1255:C1257)</f>
        <v>2460</v>
      </c>
      <c r="D1254" s="335">
        <f>SUM(D1255:D1257)</f>
        <v>1678</v>
      </c>
      <c r="E1254" s="18">
        <f t="shared" si="50"/>
        <v>68.21138211382114</v>
      </c>
      <c r="F1254" s="335">
        <f>SUM(F1255:F1257)</f>
        <v>2032</v>
      </c>
      <c r="G1254" s="18">
        <f>(D1254-F1254)/F1254*100</f>
        <v>-17.421259842519685</v>
      </c>
      <c r="H1254" s="410"/>
    </row>
    <row r="1255" spans="1:8" ht="19.5" customHeight="1">
      <c r="A1255" s="322" t="s">
        <v>1035</v>
      </c>
      <c r="B1255" s="323">
        <v>300</v>
      </c>
      <c r="C1255" s="323">
        <v>2310</v>
      </c>
      <c r="D1255" s="323">
        <v>1499</v>
      </c>
      <c r="E1255" s="18">
        <f t="shared" si="50"/>
        <v>64.89177489177489</v>
      </c>
      <c r="F1255" s="323">
        <v>2010</v>
      </c>
      <c r="G1255" s="18">
        <f>(D1255-F1255)/F1255*100</f>
        <v>-25.422885572139304</v>
      </c>
      <c r="H1255" s="410"/>
    </row>
    <row r="1256" spans="1:8" ht="19.5" customHeight="1">
      <c r="A1256" s="322" t="s">
        <v>1036</v>
      </c>
      <c r="B1256" s="323">
        <v>43</v>
      </c>
      <c r="C1256" s="323">
        <v>43</v>
      </c>
      <c r="D1256" s="323">
        <v>42</v>
      </c>
      <c r="E1256" s="18">
        <f t="shared" si="50"/>
        <v>97.67441860465115</v>
      </c>
      <c r="F1256" s="323">
        <v>22</v>
      </c>
      <c r="G1256" s="18">
        <f>(D1256-F1256)/F1256*100</f>
        <v>90.9090909090909</v>
      </c>
      <c r="H1256" s="410"/>
    </row>
    <row r="1257" spans="1:8" ht="19.5" customHeight="1">
      <c r="A1257" s="322" t="s">
        <v>1037</v>
      </c>
      <c r="B1257" s="323">
        <v>87</v>
      </c>
      <c r="C1257" s="323">
        <v>107</v>
      </c>
      <c r="D1257" s="323">
        <v>137</v>
      </c>
      <c r="E1257" s="18">
        <f t="shared" si="50"/>
        <v>128.0373831775701</v>
      </c>
      <c r="F1257" s="323"/>
      <c r="G1257" s="18"/>
      <c r="H1257" s="410"/>
    </row>
    <row r="1258" spans="1:8" ht="19.5" customHeight="1">
      <c r="A1258" s="394" t="s">
        <v>1038</v>
      </c>
      <c r="B1258" s="335">
        <f>SUM(B1259:B1263)</f>
        <v>693</v>
      </c>
      <c r="C1258" s="335">
        <f>SUM(C1259:C1263)</f>
        <v>2433</v>
      </c>
      <c r="D1258" s="335">
        <f>SUM(D1259:D1263)</f>
        <v>2388</v>
      </c>
      <c r="E1258" s="18">
        <f t="shared" si="50"/>
        <v>98.15043156596795</v>
      </c>
      <c r="F1258" s="335">
        <f>SUM(F1259:F1263)</f>
        <v>1257</v>
      </c>
      <c r="G1258" s="18">
        <f>(D1258-F1258)/F1258*100</f>
        <v>89.97613365155132</v>
      </c>
      <c r="H1258" s="410"/>
    </row>
    <row r="1259" spans="1:8" s="360" customFormat="1" ht="19.5" customHeight="1">
      <c r="A1259" s="322" t="s">
        <v>1039</v>
      </c>
      <c r="B1259" s="323">
        <v>0</v>
      </c>
      <c r="C1259" s="409"/>
      <c r="D1259" s="335"/>
      <c r="E1259" s="18"/>
      <c r="F1259" s="335"/>
      <c r="G1259" s="18"/>
      <c r="H1259" s="417"/>
    </row>
    <row r="1260" spans="1:8" ht="19.5" customHeight="1">
      <c r="A1260" s="322" t="s">
        <v>1040</v>
      </c>
      <c r="B1260" s="412">
        <v>0</v>
      </c>
      <c r="C1260" s="323"/>
      <c r="D1260" s="323"/>
      <c r="E1260" s="18"/>
      <c r="F1260" s="323"/>
      <c r="G1260" s="18"/>
      <c r="H1260" s="410"/>
    </row>
    <row r="1261" spans="1:8" ht="19.5" customHeight="1">
      <c r="A1261" s="322" t="s">
        <v>1041</v>
      </c>
      <c r="B1261" s="412">
        <v>693</v>
      </c>
      <c r="C1261" s="323">
        <v>2433</v>
      </c>
      <c r="D1261" s="323">
        <v>2388</v>
      </c>
      <c r="E1261" s="18">
        <f>D1261/C1261*100</f>
        <v>98.15043156596795</v>
      </c>
      <c r="F1261" s="323">
        <v>1257</v>
      </c>
      <c r="G1261" s="18">
        <f>(D1261-F1261)/F1261*100</f>
        <v>89.97613365155132</v>
      </c>
      <c r="H1261" s="410"/>
    </row>
    <row r="1262" spans="1:8" s="360" customFormat="1" ht="19.5" customHeight="1">
      <c r="A1262" s="322" t="s">
        <v>1042</v>
      </c>
      <c r="B1262" s="412">
        <v>0</v>
      </c>
      <c r="C1262" s="323"/>
      <c r="D1262" s="323"/>
      <c r="E1262" s="18"/>
      <c r="F1262" s="323"/>
      <c r="G1262" s="18"/>
      <c r="H1262" s="417"/>
    </row>
    <row r="1263" spans="1:8" ht="19.5" customHeight="1">
      <c r="A1263" s="322" t="s">
        <v>1043</v>
      </c>
      <c r="B1263" s="412">
        <v>0</v>
      </c>
      <c r="C1263" s="323"/>
      <c r="D1263" s="323"/>
      <c r="E1263" s="18"/>
      <c r="F1263" s="323"/>
      <c r="G1263" s="18"/>
      <c r="H1263" s="410"/>
    </row>
    <row r="1264" spans="1:8" ht="19.5" customHeight="1">
      <c r="A1264" s="394" t="s">
        <v>1044</v>
      </c>
      <c r="B1264" s="335">
        <f>SUM(B1265)</f>
        <v>0</v>
      </c>
      <c r="C1264" s="335">
        <f>SUM(C1265)</f>
        <v>0</v>
      </c>
      <c r="D1264" s="335">
        <f>SUM(D1265)</f>
        <v>0</v>
      </c>
      <c r="E1264" s="18"/>
      <c r="F1264" s="335">
        <f>SUM(F1265)</f>
        <v>102</v>
      </c>
      <c r="G1264" s="18">
        <f>(D1264-F1264)/F1264*100</f>
        <v>-100</v>
      </c>
      <c r="H1264" s="410"/>
    </row>
    <row r="1265" spans="1:12" s="384" customFormat="1" ht="19.5" customHeight="1">
      <c r="A1265" s="322" t="s">
        <v>1044</v>
      </c>
      <c r="B1265" s="412">
        <v>0</v>
      </c>
      <c r="C1265" s="323">
        <v>0</v>
      </c>
      <c r="D1265" s="323"/>
      <c r="E1265" s="18"/>
      <c r="F1265" s="323">
        <v>102</v>
      </c>
      <c r="G1265" s="18">
        <f>(D1265-F1265)/F1265*100</f>
        <v>-100</v>
      </c>
      <c r="H1265" s="410"/>
      <c r="I1265" s="359"/>
      <c r="J1265" s="359"/>
      <c r="K1265" s="359"/>
      <c r="L1265" s="359"/>
    </row>
    <row r="1266" spans="1:12" s="360" customFormat="1" ht="19.5" customHeight="1">
      <c r="A1266" s="394" t="s">
        <v>1045</v>
      </c>
      <c r="B1266" s="335">
        <f>B1267</f>
        <v>1800</v>
      </c>
      <c r="C1266" s="323">
        <f>C1267</f>
        <v>0</v>
      </c>
      <c r="D1266" s="323">
        <f>D1267</f>
        <v>0</v>
      </c>
      <c r="E1266" s="18"/>
      <c r="F1266" s="323"/>
      <c r="G1266" s="18"/>
      <c r="H1266" s="410"/>
      <c r="I1266" s="359"/>
      <c r="J1266" s="359"/>
      <c r="K1266" s="359"/>
      <c r="L1266" s="359"/>
    </row>
    <row r="1267" spans="1:8" s="360" customFormat="1" ht="19.5" customHeight="1">
      <c r="A1267" s="322" t="s">
        <v>1046</v>
      </c>
      <c r="B1267" s="412">
        <v>1800</v>
      </c>
      <c r="C1267" s="323">
        <v>0</v>
      </c>
      <c r="D1267" s="323"/>
      <c r="E1267" s="18"/>
      <c r="F1267" s="323"/>
      <c r="G1267" s="18"/>
      <c r="H1267" s="417"/>
    </row>
    <row r="1268" spans="1:8" ht="19.5" customHeight="1">
      <c r="A1268" s="394" t="s">
        <v>1047</v>
      </c>
      <c r="B1268" s="335">
        <f>B1269+B1271</f>
        <v>13789</v>
      </c>
      <c r="C1268" s="335">
        <f>C1269+C1271</f>
        <v>6864</v>
      </c>
      <c r="D1268" s="335">
        <f>D1269+D1271</f>
        <v>90</v>
      </c>
      <c r="E1268" s="18">
        <f aca="true" t="shared" si="51" ref="E1268:E1276">D1268/C1268*100</f>
        <v>1.3111888111888113</v>
      </c>
      <c r="F1268" s="323">
        <f>F1269+F1271</f>
        <v>0</v>
      </c>
      <c r="G1268" s="18"/>
      <c r="H1268" s="410"/>
    </row>
    <row r="1269" spans="1:8" ht="19.5" customHeight="1">
      <c r="A1269" s="394" t="s">
        <v>1048</v>
      </c>
      <c r="B1269" s="335">
        <f>SUM(B1270)</f>
        <v>13789</v>
      </c>
      <c r="C1269" s="335">
        <f>SUM(C1270)</f>
        <v>6794</v>
      </c>
      <c r="D1269" s="335">
        <f>SUM(D1270)</f>
        <v>0</v>
      </c>
      <c r="E1269" s="18">
        <f t="shared" si="51"/>
        <v>0</v>
      </c>
      <c r="F1269" s="335">
        <f>SUM(F1270)</f>
        <v>0</v>
      </c>
      <c r="G1269" s="18"/>
      <c r="H1269" s="410"/>
    </row>
    <row r="1270" spans="1:8" ht="19.5" customHeight="1">
      <c r="A1270" s="322" t="s">
        <v>1049</v>
      </c>
      <c r="B1270" s="412">
        <v>13789</v>
      </c>
      <c r="C1270" s="412">
        <v>6794</v>
      </c>
      <c r="D1270" s="323"/>
      <c r="E1270" s="18">
        <f t="shared" si="51"/>
        <v>0</v>
      </c>
      <c r="F1270" s="323"/>
      <c r="G1270" s="18"/>
      <c r="H1270" s="410"/>
    </row>
    <row r="1271" spans="1:8" ht="19.5" customHeight="1">
      <c r="A1271" s="394" t="s">
        <v>1050</v>
      </c>
      <c r="B1271" s="418">
        <v>0</v>
      </c>
      <c r="C1271" s="335">
        <f>SUM(C1272)</f>
        <v>70</v>
      </c>
      <c r="D1271" s="335">
        <f>SUM(D1272)</f>
        <v>90</v>
      </c>
      <c r="E1271" s="18">
        <f t="shared" si="51"/>
        <v>128.57142857142858</v>
      </c>
      <c r="F1271" s="323"/>
      <c r="G1271" s="18"/>
      <c r="H1271" s="410"/>
    </row>
    <row r="1272" spans="1:8" s="360" customFormat="1" ht="19.5" customHeight="1">
      <c r="A1272" s="322" t="s">
        <v>1051</v>
      </c>
      <c r="B1272" s="412">
        <v>0</v>
      </c>
      <c r="C1272" s="412">
        <v>70</v>
      </c>
      <c r="D1272" s="323">
        <v>90</v>
      </c>
      <c r="E1272" s="18">
        <f t="shared" si="51"/>
        <v>128.57142857142858</v>
      </c>
      <c r="F1272" s="323"/>
      <c r="G1272" s="18"/>
      <c r="H1272" s="417"/>
    </row>
    <row r="1273" spans="1:8" ht="19.5" customHeight="1">
      <c r="A1273" s="394" t="s">
        <v>1052</v>
      </c>
      <c r="B1273" s="335">
        <f>B1274</f>
        <v>7096</v>
      </c>
      <c r="C1273" s="335">
        <f>C1274</f>
        <v>7164</v>
      </c>
      <c r="D1273" s="335">
        <f>D1274</f>
        <v>7069</v>
      </c>
      <c r="E1273" s="18">
        <f t="shared" si="51"/>
        <v>98.67392518146288</v>
      </c>
      <c r="F1273" s="335">
        <f>F1274</f>
        <v>6794</v>
      </c>
      <c r="G1273" s="18">
        <f>(D1273-F1273)/F1273*100</f>
        <v>4.047689137474242</v>
      </c>
      <c r="H1273" s="410"/>
    </row>
    <row r="1274" spans="1:8" ht="19.5" customHeight="1">
      <c r="A1274" s="394" t="s">
        <v>1053</v>
      </c>
      <c r="B1274" s="335">
        <f>SUM(B1275:B1277)</f>
        <v>7096</v>
      </c>
      <c r="C1274" s="335">
        <f>SUM(C1275:C1277)</f>
        <v>7164</v>
      </c>
      <c r="D1274" s="335">
        <f>SUM(D1275:D1277)</f>
        <v>7069</v>
      </c>
      <c r="E1274" s="18">
        <f t="shared" si="51"/>
        <v>98.67392518146288</v>
      </c>
      <c r="F1274" s="335">
        <f>SUM(F1275:F1277)</f>
        <v>6794</v>
      </c>
      <c r="G1274" s="18">
        <f>(D1274-F1274)/F1274*100</f>
        <v>4.047689137474242</v>
      </c>
      <c r="H1274" s="410"/>
    </row>
    <row r="1275" spans="1:8" ht="19.5" customHeight="1">
      <c r="A1275" s="322" t="s">
        <v>1054</v>
      </c>
      <c r="B1275" s="323">
        <v>7056</v>
      </c>
      <c r="C1275" s="412">
        <v>7124</v>
      </c>
      <c r="D1275" s="323">
        <v>6961</v>
      </c>
      <c r="E1275" s="18">
        <f t="shared" si="51"/>
        <v>97.71195957327345</v>
      </c>
      <c r="F1275" s="323">
        <v>6777</v>
      </c>
      <c r="G1275" s="18">
        <f>(D1275-F1275)/F1275*100</f>
        <v>2.715065663272835</v>
      </c>
      <c r="H1275" s="410"/>
    </row>
    <row r="1276" spans="1:8" ht="19.5" customHeight="1">
      <c r="A1276" s="322" t="s">
        <v>1055</v>
      </c>
      <c r="B1276" s="323">
        <v>40</v>
      </c>
      <c r="C1276" s="419">
        <v>40</v>
      </c>
      <c r="D1276" s="323">
        <v>108</v>
      </c>
      <c r="E1276" s="18">
        <f t="shared" si="51"/>
        <v>270</v>
      </c>
      <c r="F1276" s="323">
        <v>17</v>
      </c>
      <c r="G1276" s="18">
        <f>(D1276-F1276)/F1276*100</f>
        <v>535.2941176470588</v>
      </c>
      <c r="H1276" s="410"/>
    </row>
    <row r="1277" spans="1:8" ht="19.5" customHeight="1">
      <c r="A1277" s="322" t="s">
        <v>1056</v>
      </c>
      <c r="B1277" s="412"/>
      <c r="C1277" s="323"/>
      <c r="D1277" s="323"/>
      <c r="E1277" s="18"/>
      <c r="F1277" s="323"/>
      <c r="G1277" s="18"/>
      <c r="H1277" s="410"/>
    </row>
    <row r="1278" spans="1:8" s="360" customFormat="1" ht="19.5" customHeight="1">
      <c r="A1278" s="394" t="s">
        <v>1057</v>
      </c>
      <c r="B1278" s="335">
        <f>B1279</f>
        <v>42</v>
      </c>
      <c r="C1278" s="335">
        <f>C1279</f>
        <v>42</v>
      </c>
      <c r="D1278" s="335">
        <f>D1279</f>
        <v>35</v>
      </c>
      <c r="E1278" s="18">
        <f aca="true" t="shared" si="52" ref="E1278:E1285">D1278/C1278*100</f>
        <v>83.33333333333334</v>
      </c>
      <c r="F1278" s="335">
        <f>F1279</f>
        <v>13</v>
      </c>
      <c r="G1278" s="18">
        <f aca="true" t="shared" si="53" ref="G1278:G1288">(D1278-F1278)/F1278*100</f>
        <v>169.23076923076923</v>
      </c>
      <c r="H1278" s="417"/>
    </row>
    <row r="1279" spans="1:8" ht="19.5" customHeight="1">
      <c r="A1279" s="394" t="s">
        <v>1058</v>
      </c>
      <c r="B1279" s="335">
        <f>B1280</f>
        <v>42</v>
      </c>
      <c r="C1279" s="335">
        <f>C1280</f>
        <v>42</v>
      </c>
      <c r="D1279" s="335">
        <f>D1280</f>
        <v>35</v>
      </c>
      <c r="E1279" s="18">
        <f t="shared" si="52"/>
        <v>83.33333333333334</v>
      </c>
      <c r="F1279" s="335">
        <f>F1280</f>
        <v>13</v>
      </c>
      <c r="G1279" s="18">
        <f t="shared" si="53"/>
        <v>169.23076923076923</v>
      </c>
      <c r="H1279" s="410"/>
    </row>
    <row r="1280" spans="1:8" ht="19.5" customHeight="1">
      <c r="A1280" s="322" t="s">
        <v>1059</v>
      </c>
      <c r="B1280" s="323">
        <v>42</v>
      </c>
      <c r="C1280" s="323">
        <v>42</v>
      </c>
      <c r="D1280" s="323">
        <v>35</v>
      </c>
      <c r="E1280" s="18">
        <f t="shared" si="52"/>
        <v>83.33333333333334</v>
      </c>
      <c r="F1280" s="323">
        <v>13</v>
      </c>
      <c r="G1280" s="18">
        <f t="shared" si="53"/>
        <v>169.23076923076923</v>
      </c>
      <c r="H1280" s="410"/>
    </row>
    <row r="1281" spans="1:8" ht="19.5" customHeight="1">
      <c r="A1281" s="394" t="s">
        <v>1060</v>
      </c>
      <c r="B1281" s="335">
        <f>B5+B219+B238+B257+B321+B376+B432+B488+B614+B684+B763+B786+B912+B976+B1043+B1092+B1063+B1093+B1136+B1155+B1208+B1266+B1268+B1273+B1278</f>
        <v>156838</v>
      </c>
      <c r="C1281" s="335">
        <f>C5+C219+C238+C257+C321+C376+C432+C488+C614+C684+C763+C786+C912+C976+C1043+C1092+C1063+C1093+C1136+C1155+C1208+C1266+C1268+C1273+C1278</f>
        <v>217129</v>
      </c>
      <c r="D1281" s="335">
        <f>D5+D219+D238+D257+D321+D376+D432+D488+D614+D684+D763+D786+D912+D976+D1043+D1092+D1063+D1093+D1136+D1155+D1208+D1266+D1268+D1273+D1278</f>
        <v>218588</v>
      </c>
      <c r="E1281" s="18">
        <f t="shared" si="52"/>
        <v>100.67195077580608</v>
      </c>
      <c r="F1281" s="335">
        <f>F5+F219+F238+F257+F321+F376+F432+F488+F614+F684+F763+F786+F912+F976+F1043+F1092+F1063+F1093+F1136+F1155+F1208+F1266+F1268+F1273+F1278</f>
        <v>226746</v>
      </c>
      <c r="G1281" s="18">
        <f t="shared" si="53"/>
        <v>-3.5978583966200066</v>
      </c>
      <c r="H1281" s="410"/>
    </row>
    <row r="1282" spans="1:8" ht="19.5" customHeight="1">
      <c r="A1282" s="394" t="s">
        <v>1061</v>
      </c>
      <c r="B1282" s="335">
        <f>SUM(B1283:B1284)</f>
        <v>4778</v>
      </c>
      <c r="C1282" s="335">
        <f>SUM(C1283:C1284)</f>
        <v>6000</v>
      </c>
      <c r="D1282" s="335">
        <f>SUM(D1283:D1284)</f>
        <v>4561</v>
      </c>
      <c r="E1282" s="18">
        <f t="shared" si="52"/>
        <v>76.01666666666667</v>
      </c>
      <c r="F1282" s="335">
        <f>SUM(F1283:F1284)</f>
        <v>5985</v>
      </c>
      <c r="G1282" s="18">
        <f t="shared" si="53"/>
        <v>-23.79281537176274</v>
      </c>
      <c r="H1282" s="410"/>
    </row>
    <row r="1283" spans="1:8" s="360" customFormat="1" ht="19.5" customHeight="1">
      <c r="A1283" s="322" t="s">
        <v>1062</v>
      </c>
      <c r="B1283" s="323">
        <v>2</v>
      </c>
      <c r="C1283" s="323">
        <v>2</v>
      </c>
      <c r="D1283" s="323">
        <v>2</v>
      </c>
      <c r="E1283" s="18">
        <f t="shared" si="52"/>
        <v>100</v>
      </c>
      <c r="F1283" s="323">
        <v>2</v>
      </c>
      <c r="G1283" s="18">
        <f t="shared" si="53"/>
        <v>0</v>
      </c>
      <c r="H1283" s="417"/>
    </row>
    <row r="1284" spans="1:8" ht="19.5" customHeight="1">
      <c r="A1284" s="322" t="s">
        <v>1063</v>
      </c>
      <c r="B1284" s="323">
        <v>4776</v>
      </c>
      <c r="C1284" s="323">
        <v>5998</v>
      </c>
      <c r="D1284" s="323">
        <v>4559</v>
      </c>
      <c r="E1284" s="18">
        <f t="shared" si="52"/>
        <v>76.00866955651884</v>
      </c>
      <c r="F1284" s="323">
        <v>5983</v>
      </c>
      <c r="G1284" s="18">
        <f t="shared" si="53"/>
        <v>-23.800768845061008</v>
      </c>
      <c r="H1284" s="410"/>
    </row>
    <row r="1285" spans="1:8" ht="19.5" customHeight="1">
      <c r="A1285" s="394" t="s">
        <v>1064</v>
      </c>
      <c r="B1285" s="418">
        <v>8279</v>
      </c>
      <c r="C1285" s="335">
        <v>8279</v>
      </c>
      <c r="D1285" s="335">
        <v>44753</v>
      </c>
      <c r="E1285" s="18">
        <f t="shared" si="52"/>
        <v>540.5604541611306</v>
      </c>
      <c r="F1285" s="335">
        <v>13465</v>
      </c>
      <c r="G1285" s="18">
        <f t="shared" si="53"/>
        <v>232.36539175640553</v>
      </c>
      <c r="H1285" s="410"/>
    </row>
    <row r="1286" spans="1:8" ht="19.5" customHeight="1">
      <c r="A1286" s="394" t="s">
        <v>1065</v>
      </c>
      <c r="B1286" s="418">
        <v>272</v>
      </c>
      <c r="C1286" s="335">
        <v>0</v>
      </c>
      <c r="D1286" s="335">
        <v>535</v>
      </c>
      <c r="E1286" s="18"/>
      <c r="F1286" s="323">
        <v>275</v>
      </c>
      <c r="G1286" s="18">
        <f t="shared" si="53"/>
        <v>94.54545454545455</v>
      </c>
      <c r="H1286" s="410"/>
    </row>
    <row r="1287" spans="1:12" s="360" customFormat="1" ht="19.5" customHeight="1">
      <c r="A1287" s="394" t="s">
        <v>1066</v>
      </c>
      <c r="B1287" s="418"/>
      <c r="C1287" s="335"/>
      <c r="D1287" s="335">
        <v>16885</v>
      </c>
      <c r="E1287" s="18"/>
      <c r="F1287" s="335">
        <v>17670</v>
      </c>
      <c r="G1287" s="18">
        <f t="shared" si="53"/>
        <v>-4.442558007923034</v>
      </c>
      <c r="H1287" s="410"/>
      <c r="I1287" s="359"/>
      <c r="J1287" s="359"/>
      <c r="K1287" s="359"/>
      <c r="L1287" s="359"/>
    </row>
    <row r="1288" spans="1:8" s="360" customFormat="1" ht="19.5" customHeight="1">
      <c r="A1288" s="420" t="s">
        <v>1067</v>
      </c>
      <c r="B1288" s="335">
        <f>B1281+B1282+B1285+B1286+B1287</f>
        <v>170167</v>
      </c>
      <c r="C1288" s="335">
        <f>C1281+C1282+C1285+C1286+C1287</f>
        <v>231408</v>
      </c>
      <c r="D1288" s="335">
        <f>D1281+D1282+D1285+D1286+D1287</f>
        <v>285322</v>
      </c>
      <c r="E1288" s="18">
        <f>D1288/C1288*100</f>
        <v>123.29824379451013</v>
      </c>
      <c r="F1288" s="335">
        <f>F1281+F1282+F1285+F1286+F1287</f>
        <v>264141</v>
      </c>
      <c r="G1288" s="18">
        <f t="shared" si="53"/>
        <v>8.018823279990611</v>
      </c>
      <c r="H1288" s="417"/>
    </row>
  </sheetData>
  <sheetProtection formatCells="0" formatColumns="0" formatRows="0" insertColumns="0" insertRows="0" insertHyperlinks="0" deleteColumns="0" deleteRows="0" sort="0" autoFilter="0" pivotTables="0"/>
  <mergeCells count="2">
    <mergeCell ref="A2:H2"/>
    <mergeCell ref="G3:H3"/>
  </mergeCells>
  <printOptions horizontalCentered="1"/>
  <pageMargins left="0.39" right="0.39" top="0.71" bottom="0.71" header="0.2" footer="0.39"/>
  <pageSetup fitToHeight="2" horizontalDpi="600" verticalDpi="600" orientation="portrait" paperSize="9" scale="75"/>
  <headerFooter scaleWithDoc="0" alignWithMargins="0">
    <oddFooter>&amp;C第 &amp;P 页，共 &amp;N 页</oddFooter>
  </headerFooter>
  <ignoredErrors>
    <ignoredError sqref="F1039 B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112"/>
  <sheetViews>
    <sheetView showGridLines="0" showZeros="0" workbookViewId="0" topLeftCell="A73">
      <selection activeCell="M86" sqref="M86"/>
    </sheetView>
  </sheetViews>
  <sheetFormatPr defaultColWidth="9.00390625" defaultRowHeight="14.25"/>
  <cols>
    <col min="1" max="1" width="39.75390625" style="362" customWidth="1"/>
    <col min="2" max="2" width="10.625" style="363" customWidth="1"/>
    <col min="3" max="3" width="40.625" style="363" customWidth="1"/>
    <col min="4" max="4" width="10.625" style="363" customWidth="1"/>
    <col min="5" max="16384" width="9.00390625" style="362" customWidth="1"/>
  </cols>
  <sheetData>
    <row r="1" spans="1:2" ht="33.75" customHeight="1">
      <c r="A1" s="364" t="s">
        <v>1068</v>
      </c>
      <c r="B1" s="365"/>
    </row>
    <row r="2" spans="1:4" ht="33.75" customHeight="1">
      <c r="A2" s="265" t="s">
        <v>1069</v>
      </c>
      <c r="B2" s="265"/>
      <c r="C2" s="265"/>
      <c r="D2" s="265"/>
    </row>
    <row r="3" spans="1:4" ht="15" customHeight="1">
      <c r="A3" s="366"/>
      <c r="B3" s="367"/>
      <c r="C3" s="368"/>
      <c r="D3" s="369" t="s">
        <v>27</v>
      </c>
    </row>
    <row r="4" spans="1:4" s="357" customFormat="1" ht="18" customHeight="1">
      <c r="A4" s="370" t="s">
        <v>1070</v>
      </c>
      <c r="B4" s="371" t="s">
        <v>1071</v>
      </c>
      <c r="C4" s="372" t="s">
        <v>1072</v>
      </c>
      <c r="D4" s="371" t="s">
        <v>1071</v>
      </c>
    </row>
    <row r="5" spans="1:4" s="358" customFormat="1" ht="18" customHeight="1">
      <c r="A5" s="373" t="s">
        <v>1073</v>
      </c>
      <c r="B5" s="374">
        <v>37384</v>
      </c>
      <c r="C5" s="373" t="s">
        <v>1074</v>
      </c>
      <c r="D5" s="375">
        <v>218588</v>
      </c>
    </row>
    <row r="6" spans="1:4" s="358" customFormat="1" ht="18" customHeight="1">
      <c r="A6" s="373" t="s">
        <v>1075</v>
      </c>
      <c r="B6" s="375">
        <f>B7+B14+B53</f>
        <v>167913</v>
      </c>
      <c r="C6" s="373" t="s">
        <v>1076</v>
      </c>
      <c r="D6" s="375">
        <v>0</v>
      </c>
    </row>
    <row r="7" spans="1:4" s="358" customFormat="1" ht="18" customHeight="1">
      <c r="A7" s="373" t="s">
        <v>1077</v>
      </c>
      <c r="B7" s="375">
        <f>SUM(B8:B13)</f>
        <v>2587</v>
      </c>
      <c r="C7" s="373" t="s">
        <v>1078</v>
      </c>
      <c r="D7" s="375">
        <v>0</v>
      </c>
    </row>
    <row r="8" spans="1:6" s="357" customFormat="1" ht="18" customHeight="1">
      <c r="A8" s="158" t="s">
        <v>1079</v>
      </c>
      <c r="B8" s="376">
        <v>183</v>
      </c>
      <c r="C8" s="158" t="s">
        <v>1080</v>
      </c>
      <c r="D8" s="376">
        <v>0</v>
      </c>
      <c r="F8" s="377"/>
    </row>
    <row r="9" spans="1:6" s="357" customFormat="1" ht="18" customHeight="1">
      <c r="A9" s="158" t="s">
        <v>1081</v>
      </c>
      <c r="B9" s="376">
        <v>875</v>
      </c>
      <c r="C9" s="158" t="s">
        <v>1082</v>
      </c>
      <c r="D9" s="376">
        <v>0</v>
      </c>
      <c r="F9" s="377"/>
    </row>
    <row r="10" spans="1:6" s="357" customFormat="1" ht="18" customHeight="1">
      <c r="A10" s="158" t="s">
        <v>1083</v>
      </c>
      <c r="B10" s="376">
        <v>2098</v>
      </c>
      <c r="C10" s="158" t="s">
        <v>1084</v>
      </c>
      <c r="D10" s="376">
        <v>0</v>
      </c>
      <c r="F10" s="377"/>
    </row>
    <row r="11" spans="1:4" s="357" customFormat="1" ht="18" customHeight="1">
      <c r="A11" s="158" t="s">
        <v>1085</v>
      </c>
      <c r="B11" s="376"/>
      <c r="C11" s="158" t="s">
        <v>1086</v>
      </c>
      <c r="D11" s="376">
        <v>0</v>
      </c>
    </row>
    <row r="12" spans="1:4" s="357" customFormat="1" ht="18" customHeight="1">
      <c r="A12" s="378" t="s">
        <v>1087</v>
      </c>
      <c r="B12" s="376">
        <v>-256</v>
      </c>
      <c r="C12" s="379" t="s">
        <v>1088</v>
      </c>
      <c r="D12" s="376">
        <v>0</v>
      </c>
    </row>
    <row r="13" spans="1:4" s="357" customFormat="1" ht="18" customHeight="1">
      <c r="A13" s="158" t="s">
        <v>1089</v>
      </c>
      <c r="B13" s="376">
        <v>-313</v>
      </c>
      <c r="C13" s="158" t="s">
        <v>1090</v>
      </c>
      <c r="D13" s="376">
        <v>0</v>
      </c>
    </row>
    <row r="14" spans="1:4" s="358" customFormat="1" ht="18" customHeight="1">
      <c r="A14" s="373" t="s">
        <v>1091</v>
      </c>
      <c r="B14" s="375">
        <f>SUM(B16:B52)</f>
        <v>140193</v>
      </c>
      <c r="C14" s="373" t="s">
        <v>1092</v>
      </c>
      <c r="D14" s="376">
        <v>0</v>
      </c>
    </row>
    <row r="15" spans="1:4" s="357" customFormat="1" ht="18" customHeight="1">
      <c r="A15" s="158" t="s">
        <v>1093</v>
      </c>
      <c r="B15" s="376">
        <v>0</v>
      </c>
      <c r="C15" s="158" t="s">
        <v>1094</v>
      </c>
      <c r="D15" s="376">
        <v>0</v>
      </c>
    </row>
    <row r="16" spans="1:4" s="357" customFormat="1" ht="18" customHeight="1">
      <c r="A16" s="158" t="s">
        <v>1095</v>
      </c>
      <c r="B16" s="376">
        <v>53687</v>
      </c>
      <c r="C16" s="158" t="s">
        <v>1096</v>
      </c>
      <c r="D16" s="376">
        <v>0</v>
      </c>
    </row>
    <row r="17" spans="1:4" s="357" customFormat="1" ht="18" customHeight="1">
      <c r="A17" s="158" t="s">
        <v>1097</v>
      </c>
      <c r="B17" s="376">
        <v>536</v>
      </c>
      <c r="C17" s="158" t="s">
        <v>1098</v>
      </c>
      <c r="D17" s="376"/>
    </row>
    <row r="18" spans="1:4" s="357" customFormat="1" ht="18" customHeight="1">
      <c r="A18" s="158" t="s">
        <v>1099</v>
      </c>
      <c r="B18" s="376">
        <v>100</v>
      </c>
      <c r="C18" s="158" t="s">
        <v>1100</v>
      </c>
      <c r="D18" s="376"/>
    </row>
    <row r="19" spans="1:4" s="357" customFormat="1" ht="18" customHeight="1">
      <c r="A19" s="158" t="s">
        <v>1101</v>
      </c>
      <c r="B19" s="376"/>
      <c r="C19" s="158" t="s">
        <v>1102</v>
      </c>
      <c r="D19" s="376"/>
    </row>
    <row r="20" spans="1:4" s="357" customFormat="1" ht="18" customHeight="1">
      <c r="A20" s="158" t="s">
        <v>1103</v>
      </c>
      <c r="B20" s="376">
        <v>10875</v>
      </c>
      <c r="C20" s="158" t="s">
        <v>1104</v>
      </c>
      <c r="D20" s="376">
        <v>0</v>
      </c>
    </row>
    <row r="21" spans="1:4" s="357" customFormat="1" ht="18" customHeight="1">
      <c r="A21" s="158" t="s">
        <v>1105</v>
      </c>
      <c r="B21" s="376">
        <v>3430</v>
      </c>
      <c r="C21" s="158" t="s">
        <v>1106</v>
      </c>
      <c r="D21" s="376">
        <v>0</v>
      </c>
    </row>
    <row r="22" spans="1:4" s="357" customFormat="1" ht="18" customHeight="1">
      <c r="A22" s="158" t="s">
        <v>1107</v>
      </c>
      <c r="B22" s="376"/>
      <c r="C22" s="158" t="s">
        <v>1108</v>
      </c>
      <c r="D22" s="376">
        <v>0</v>
      </c>
    </row>
    <row r="23" spans="1:4" s="357" customFormat="1" ht="18" customHeight="1">
      <c r="A23" s="158" t="s">
        <v>1109</v>
      </c>
      <c r="B23" s="376"/>
      <c r="C23" s="158" t="s">
        <v>1110</v>
      </c>
      <c r="D23" s="376">
        <v>0</v>
      </c>
    </row>
    <row r="24" spans="1:4" s="357" customFormat="1" ht="18" customHeight="1">
      <c r="A24" s="158" t="s">
        <v>1111</v>
      </c>
      <c r="C24" s="158" t="s">
        <v>1112</v>
      </c>
      <c r="D24" s="376">
        <v>0</v>
      </c>
    </row>
    <row r="25" spans="1:4" s="357" customFormat="1" ht="18" customHeight="1">
      <c r="A25" s="158" t="s">
        <v>1113</v>
      </c>
      <c r="B25" s="376">
        <v>1200</v>
      </c>
      <c r="C25" s="158" t="s">
        <v>1114</v>
      </c>
      <c r="D25" s="376">
        <v>0</v>
      </c>
    </row>
    <row r="26" spans="1:4" s="357" customFormat="1" ht="18" customHeight="1">
      <c r="A26" s="158" t="s">
        <v>1115</v>
      </c>
      <c r="B26" s="376">
        <v>8616</v>
      </c>
      <c r="C26" s="158" t="s">
        <v>1116</v>
      </c>
      <c r="D26" s="376">
        <v>0</v>
      </c>
    </row>
    <row r="27" spans="1:4" s="357" customFormat="1" ht="18" customHeight="1">
      <c r="A27" s="158" t="s">
        <v>1117</v>
      </c>
      <c r="B27" s="376">
        <v>1870</v>
      </c>
      <c r="C27" s="158" t="s">
        <v>1118</v>
      </c>
      <c r="D27" s="376">
        <v>0</v>
      </c>
    </row>
    <row r="28" spans="1:4" s="357" customFormat="1" ht="18" customHeight="1">
      <c r="A28" s="158" t="s">
        <v>1119</v>
      </c>
      <c r="B28" s="376"/>
      <c r="C28" s="158" t="s">
        <v>1120</v>
      </c>
      <c r="D28" s="376">
        <v>0</v>
      </c>
    </row>
    <row r="29" spans="1:4" s="357" customFormat="1" ht="18" customHeight="1">
      <c r="A29" s="158" t="s">
        <v>1121</v>
      </c>
      <c r="B29" s="376"/>
      <c r="C29" s="158" t="s">
        <v>1122</v>
      </c>
      <c r="D29" s="376">
        <v>0</v>
      </c>
    </row>
    <row r="30" spans="1:4" s="357" customFormat="1" ht="18" customHeight="1">
      <c r="A30" s="158" t="s">
        <v>1123</v>
      </c>
      <c r="B30" s="376">
        <v>9537</v>
      </c>
      <c r="C30" s="158" t="s">
        <v>1124</v>
      </c>
      <c r="D30" s="376">
        <v>0</v>
      </c>
    </row>
    <row r="31" spans="1:4" s="357" customFormat="1" ht="18" customHeight="1">
      <c r="A31" s="158" t="s">
        <v>1125</v>
      </c>
      <c r="B31" s="376"/>
      <c r="C31" s="158" t="s">
        <v>1126</v>
      </c>
      <c r="D31" s="376">
        <v>0</v>
      </c>
    </row>
    <row r="32" spans="1:4" s="357" customFormat="1" ht="18" customHeight="1">
      <c r="A32" s="158" t="s">
        <v>1127</v>
      </c>
      <c r="B32" s="376"/>
      <c r="C32" s="158" t="s">
        <v>1128</v>
      </c>
      <c r="D32" s="376">
        <v>0</v>
      </c>
    </row>
    <row r="33" spans="1:4" s="357" customFormat="1" ht="18" customHeight="1">
      <c r="A33" s="158" t="s">
        <v>1129</v>
      </c>
      <c r="B33" s="376"/>
      <c r="C33" s="158" t="s">
        <v>1130</v>
      </c>
      <c r="D33" s="376">
        <v>0</v>
      </c>
    </row>
    <row r="34" spans="1:4" s="357" customFormat="1" ht="18" customHeight="1">
      <c r="A34" s="158" t="s">
        <v>1131</v>
      </c>
      <c r="B34" s="376">
        <v>965</v>
      </c>
      <c r="C34" s="158" t="s">
        <v>1132</v>
      </c>
      <c r="D34" s="376">
        <v>0</v>
      </c>
    </row>
    <row r="35" spans="1:4" s="357" customFormat="1" ht="18" customHeight="1">
      <c r="A35" s="158" t="s">
        <v>1133</v>
      </c>
      <c r="B35" s="376">
        <v>4370</v>
      </c>
      <c r="C35" s="158" t="s">
        <v>1134</v>
      </c>
      <c r="D35" s="376">
        <v>0</v>
      </c>
    </row>
    <row r="36" spans="1:4" s="357" customFormat="1" ht="18" customHeight="1">
      <c r="A36" s="158" t="s">
        <v>1135</v>
      </c>
      <c r="B36" s="376">
        <v>100</v>
      </c>
      <c r="C36" s="158" t="s">
        <v>1136</v>
      </c>
      <c r="D36" s="376">
        <v>0</v>
      </c>
    </row>
    <row r="37" spans="1:4" s="357" customFormat="1" ht="18" customHeight="1">
      <c r="A37" s="158" t="s">
        <v>1137</v>
      </c>
      <c r="B37" s="376">
        <v>631</v>
      </c>
      <c r="C37" s="158" t="s">
        <v>1138</v>
      </c>
      <c r="D37" s="376">
        <v>0</v>
      </c>
    </row>
    <row r="38" spans="1:4" s="357" customFormat="1" ht="18" customHeight="1">
      <c r="A38" s="158" t="s">
        <v>1139</v>
      </c>
      <c r="B38" s="376">
        <v>9458</v>
      </c>
      <c r="C38" s="158" t="s">
        <v>1140</v>
      </c>
      <c r="D38" s="376">
        <v>0</v>
      </c>
    </row>
    <row r="39" spans="1:4" s="357" customFormat="1" ht="18" customHeight="1">
      <c r="A39" s="158" t="s">
        <v>1141</v>
      </c>
      <c r="B39" s="376">
        <v>2956</v>
      </c>
      <c r="C39" s="158" t="s">
        <v>1142</v>
      </c>
      <c r="D39" s="376">
        <v>0</v>
      </c>
    </row>
    <row r="40" spans="1:4" s="357" customFormat="1" ht="18" customHeight="1">
      <c r="A40" s="158" t="s">
        <v>1143</v>
      </c>
      <c r="B40" s="376">
        <v>3113</v>
      </c>
      <c r="C40" s="158" t="s">
        <v>1144</v>
      </c>
      <c r="D40" s="376">
        <v>0</v>
      </c>
    </row>
    <row r="41" spans="1:4" s="357" customFormat="1" ht="18" customHeight="1">
      <c r="A41" s="158" t="s">
        <v>1145</v>
      </c>
      <c r="B41" s="376"/>
      <c r="C41" s="158" t="s">
        <v>1146</v>
      </c>
      <c r="D41" s="376">
        <v>0</v>
      </c>
    </row>
    <row r="42" spans="1:4" s="357" customFormat="1" ht="18" customHeight="1">
      <c r="A42" s="158" t="s">
        <v>1147</v>
      </c>
      <c r="B42" s="376">
        <v>17122</v>
      </c>
      <c r="C42" s="158" t="s">
        <v>1148</v>
      </c>
      <c r="D42" s="376">
        <v>0</v>
      </c>
    </row>
    <row r="43" spans="1:4" s="357" customFormat="1" ht="18" customHeight="1">
      <c r="A43" s="158" t="s">
        <v>1149</v>
      </c>
      <c r="B43" s="376">
        <v>7391</v>
      </c>
      <c r="C43" s="158" t="s">
        <v>1150</v>
      </c>
      <c r="D43" s="376">
        <v>0</v>
      </c>
    </row>
    <row r="44" spans="1:4" s="357" customFormat="1" ht="18" customHeight="1">
      <c r="A44" s="158" t="s">
        <v>1151</v>
      </c>
      <c r="B44" s="376"/>
      <c r="C44" s="158" t="s">
        <v>1152</v>
      </c>
      <c r="D44" s="376">
        <v>0</v>
      </c>
    </row>
    <row r="45" spans="1:4" s="357" customFormat="1" ht="18" customHeight="1">
      <c r="A45" s="158" t="s">
        <v>1153</v>
      </c>
      <c r="B45" s="376"/>
      <c r="C45" s="158" t="s">
        <v>1154</v>
      </c>
      <c r="D45" s="376">
        <v>0</v>
      </c>
    </row>
    <row r="46" spans="1:4" s="357" customFormat="1" ht="18" customHeight="1">
      <c r="A46" s="158" t="s">
        <v>1155</v>
      </c>
      <c r="B46" s="376"/>
      <c r="C46" s="158" t="s">
        <v>1156</v>
      </c>
      <c r="D46" s="376">
        <v>0</v>
      </c>
    </row>
    <row r="47" spans="1:4" s="357" customFormat="1" ht="18" customHeight="1">
      <c r="A47" s="158" t="s">
        <v>1157</v>
      </c>
      <c r="B47" s="376"/>
      <c r="C47" s="158" t="s">
        <v>1158</v>
      </c>
      <c r="D47" s="376">
        <v>0</v>
      </c>
    </row>
    <row r="48" spans="1:4" s="357" customFormat="1" ht="18" customHeight="1">
      <c r="A48" s="158" t="s">
        <v>1159</v>
      </c>
      <c r="B48" s="376">
        <v>1196</v>
      </c>
      <c r="C48" s="158" t="s">
        <v>1160</v>
      </c>
      <c r="D48" s="376">
        <v>0</v>
      </c>
    </row>
    <row r="49" spans="1:4" s="357" customFormat="1" ht="18" customHeight="1">
      <c r="A49" s="158" t="s">
        <v>1161</v>
      </c>
      <c r="B49" s="376"/>
      <c r="C49" s="158" t="s">
        <v>1162</v>
      </c>
      <c r="D49" s="376">
        <v>0</v>
      </c>
    </row>
    <row r="50" spans="1:4" s="357" customFormat="1" ht="18" customHeight="1">
      <c r="A50" s="158" t="s">
        <v>1163</v>
      </c>
      <c r="B50" s="376">
        <v>1998</v>
      </c>
      <c r="C50" s="158"/>
      <c r="D50" s="376">
        <v>0</v>
      </c>
    </row>
    <row r="51" spans="1:4" s="357" customFormat="1" ht="18" customHeight="1">
      <c r="A51" s="158" t="s">
        <v>1164</v>
      </c>
      <c r="B51" s="376"/>
      <c r="C51" s="158"/>
      <c r="D51" s="376">
        <v>0</v>
      </c>
    </row>
    <row r="52" spans="1:4" s="357" customFormat="1" ht="18" customHeight="1">
      <c r="A52" s="158" t="s">
        <v>1165</v>
      </c>
      <c r="B52" s="376">
        <v>1042</v>
      </c>
      <c r="C52" s="158"/>
      <c r="D52" s="376">
        <v>0</v>
      </c>
    </row>
    <row r="53" spans="1:4" s="358" customFormat="1" ht="18" customHeight="1">
      <c r="A53" s="373" t="s">
        <v>1166</v>
      </c>
      <c r="B53" s="375">
        <v>25133</v>
      </c>
      <c r="C53" s="373" t="s">
        <v>1167</v>
      </c>
      <c r="D53" s="376">
        <v>0</v>
      </c>
    </row>
    <row r="54" spans="1:4" s="357" customFormat="1" ht="18" customHeight="1">
      <c r="A54" s="380" t="s">
        <v>1168</v>
      </c>
      <c r="B54" s="376"/>
      <c r="C54" s="158" t="s">
        <v>1168</v>
      </c>
      <c r="D54" s="376">
        <v>0</v>
      </c>
    </row>
    <row r="55" spans="1:4" s="357" customFormat="1" ht="18" customHeight="1">
      <c r="A55" s="380" t="s">
        <v>1169</v>
      </c>
      <c r="B55" s="376"/>
      <c r="C55" s="158" t="s">
        <v>1169</v>
      </c>
      <c r="D55" s="376">
        <v>0</v>
      </c>
    </row>
    <row r="56" spans="1:4" s="357" customFormat="1" ht="18" customHeight="1">
      <c r="A56" s="380" t="s">
        <v>1170</v>
      </c>
      <c r="B56" s="376"/>
      <c r="C56" s="158" t="s">
        <v>1170</v>
      </c>
      <c r="D56" s="376">
        <v>0</v>
      </c>
    </row>
    <row r="57" spans="1:7" s="357" customFormat="1" ht="18" customHeight="1">
      <c r="A57" s="380" t="s">
        <v>1171</v>
      </c>
      <c r="B57" s="376"/>
      <c r="C57" s="158" t="s">
        <v>1171</v>
      </c>
      <c r="D57" s="376">
        <v>0</v>
      </c>
      <c r="G57" s="381"/>
    </row>
    <row r="58" spans="1:4" s="357" customFormat="1" ht="18" customHeight="1">
      <c r="A58" s="380" t="s">
        <v>1172</v>
      </c>
      <c r="B58" s="376"/>
      <c r="C58" s="158" t="s">
        <v>1172</v>
      </c>
      <c r="D58" s="376">
        <v>0</v>
      </c>
    </row>
    <row r="59" spans="1:4" s="357" customFormat="1" ht="18" customHeight="1">
      <c r="A59" s="380" t="s">
        <v>1173</v>
      </c>
      <c r="B59" s="376"/>
      <c r="C59" s="158" t="s">
        <v>1173</v>
      </c>
      <c r="D59" s="376">
        <v>0</v>
      </c>
    </row>
    <row r="60" spans="1:4" s="357" customFormat="1" ht="18" customHeight="1">
      <c r="A60" s="380" t="s">
        <v>1174</v>
      </c>
      <c r="B60" s="376"/>
      <c r="C60" s="158" t="s">
        <v>1174</v>
      </c>
      <c r="D60" s="376">
        <v>0</v>
      </c>
    </row>
    <row r="61" spans="1:4" s="357" customFormat="1" ht="18" customHeight="1">
      <c r="A61" s="380" t="s">
        <v>1175</v>
      </c>
      <c r="B61" s="376"/>
      <c r="C61" s="158" t="s">
        <v>1175</v>
      </c>
      <c r="D61" s="376">
        <v>0</v>
      </c>
    </row>
    <row r="62" spans="1:4" s="357" customFormat="1" ht="18" customHeight="1">
      <c r="A62" s="380" t="s">
        <v>1176</v>
      </c>
      <c r="B62" s="376"/>
      <c r="C62" s="158" t="s">
        <v>1176</v>
      </c>
      <c r="D62" s="376">
        <v>0</v>
      </c>
    </row>
    <row r="63" spans="1:4" s="357" customFormat="1" ht="18" customHeight="1">
      <c r="A63" s="380" t="s">
        <v>1177</v>
      </c>
      <c r="B63" s="376"/>
      <c r="C63" s="158" t="s">
        <v>1177</v>
      </c>
      <c r="D63" s="376">
        <v>0</v>
      </c>
    </row>
    <row r="64" spans="1:4" s="357" customFormat="1" ht="18" customHeight="1">
      <c r="A64" s="380" t="s">
        <v>1178</v>
      </c>
      <c r="B64" s="376"/>
      <c r="C64" s="158" t="s">
        <v>1178</v>
      </c>
      <c r="D64" s="376">
        <v>0</v>
      </c>
    </row>
    <row r="65" spans="1:4" s="357" customFormat="1" ht="18" customHeight="1">
      <c r="A65" s="380" t="s">
        <v>1179</v>
      </c>
      <c r="B65" s="376"/>
      <c r="C65" s="158" t="s">
        <v>1179</v>
      </c>
      <c r="D65" s="376">
        <v>0</v>
      </c>
    </row>
    <row r="66" spans="1:4" s="357" customFormat="1" ht="18" customHeight="1">
      <c r="A66" s="380" t="s">
        <v>1180</v>
      </c>
      <c r="B66" s="376"/>
      <c r="C66" s="158" t="s">
        <v>1180</v>
      </c>
      <c r="D66" s="376">
        <v>0</v>
      </c>
    </row>
    <row r="67" spans="1:4" s="357" customFormat="1" ht="18" customHeight="1">
      <c r="A67" s="380" t="s">
        <v>1181</v>
      </c>
      <c r="B67" s="376"/>
      <c r="C67" s="158" t="s">
        <v>1182</v>
      </c>
      <c r="D67" s="376">
        <v>0</v>
      </c>
    </row>
    <row r="68" spans="1:4" s="357" customFormat="1" ht="18" customHeight="1">
      <c r="A68" s="380" t="s">
        <v>1183</v>
      </c>
      <c r="B68" s="376"/>
      <c r="C68" s="158" t="s">
        <v>1183</v>
      </c>
      <c r="D68" s="376">
        <v>0</v>
      </c>
    </row>
    <row r="69" spans="1:4" s="357" customFormat="1" ht="18" customHeight="1">
      <c r="A69" s="380" t="s">
        <v>1184</v>
      </c>
      <c r="B69" s="376"/>
      <c r="C69" s="158" t="s">
        <v>1184</v>
      </c>
      <c r="D69" s="376">
        <v>0</v>
      </c>
    </row>
    <row r="70" spans="1:4" s="357" customFormat="1" ht="18" customHeight="1">
      <c r="A70" s="380" t="s">
        <v>1185</v>
      </c>
      <c r="B70" s="376"/>
      <c r="C70" s="158" t="s">
        <v>1185</v>
      </c>
      <c r="D70" s="376">
        <v>0</v>
      </c>
    </row>
    <row r="71" spans="1:4" s="357" customFormat="1" ht="18" customHeight="1">
      <c r="A71" s="380" t="s">
        <v>1186</v>
      </c>
      <c r="B71" s="376"/>
      <c r="C71" s="158" t="s">
        <v>1186</v>
      </c>
      <c r="D71" s="376">
        <v>0</v>
      </c>
    </row>
    <row r="72" spans="1:4" s="357" customFormat="1" ht="18" customHeight="1">
      <c r="A72" s="380" t="s">
        <v>1187</v>
      </c>
      <c r="B72" s="376"/>
      <c r="C72" s="158" t="s">
        <v>1187</v>
      </c>
      <c r="D72" s="376">
        <v>0</v>
      </c>
    </row>
    <row r="73" spans="1:4" s="357" customFormat="1" ht="18" customHeight="1">
      <c r="A73" s="380" t="s">
        <v>1188</v>
      </c>
      <c r="B73" s="376"/>
      <c r="C73" s="158" t="s">
        <v>1188</v>
      </c>
      <c r="D73" s="376">
        <v>0</v>
      </c>
    </row>
    <row r="74" spans="1:4" s="357" customFormat="1" ht="18" customHeight="1">
      <c r="A74" s="382" t="s">
        <v>60</v>
      </c>
      <c r="B74" s="376"/>
      <c r="C74" s="158" t="s">
        <v>1051</v>
      </c>
      <c r="D74" s="376">
        <v>0</v>
      </c>
    </row>
    <row r="75" spans="1:4" s="358" customFormat="1" ht="18" customHeight="1">
      <c r="A75" s="373" t="s">
        <v>1189</v>
      </c>
      <c r="B75" s="375">
        <v>0</v>
      </c>
      <c r="C75" s="373" t="s">
        <v>1061</v>
      </c>
      <c r="D75" s="375">
        <f>SUM(D76:D77)</f>
        <v>4561</v>
      </c>
    </row>
    <row r="76" spans="1:4" s="357" customFormat="1" ht="18" customHeight="1">
      <c r="A76" s="158" t="s">
        <v>1190</v>
      </c>
      <c r="B76" s="376">
        <v>0</v>
      </c>
      <c r="C76" s="158" t="s">
        <v>1191</v>
      </c>
      <c r="D76" s="376">
        <v>2</v>
      </c>
    </row>
    <row r="77" spans="1:4" s="359" customFormat="1" ht="18" customHeight="1">
      <c r="A77" s="158" t="s">
        <v>1192</v>
      </c>
      <c r="B77" s="376">
        <v>0</v>
      </c>
      <c r="C77" s="158" t="s">
        <v>1193</v>
      </c>
      <c r="D77" s="376">
        <v>4559</v>
      </c>
    </row>
    <row r="78" spans="1:4" s="360" customFormat="1" ht="18" customHeight="1">
      <c r="A78" s="373" t="s">
        <v>1194</v>
      </c>
      <c r="B78" s="376">
        <v>0</v>
      </c>
      <c r="C78" s="373"/>
      <c r="D78" s="376"/>
    </row>
    <row r="79" spans="1:4" s="360" customFormat="1" ht="18" customHeight="1">
      <c r="A79" s="373" t="s">
        <v>1195</v>
      </c>
      <c r="B79" s="375">
        <v>17670</v>
      </c>
      <c r="C79" s="373"/>
      <c r="D79" s="376"/>
    </row>
    <row r="80" spans="1:4" s="360" customFormat="1" ht="18" customHeight="1">
      <c r="A80" s="373" t="s">
        <v>1196</v>
      </c>
      <c r="B80" s="375">
        <f>SUM(B81:B84)</f>
        <v>16510</v>
      </c>
      <c r="C80" s="373" t="s">
        <v>1197</v>
      </c>
      <c r="D80" s="375"/>
    </row>
    <row r="81" spans="1:4" s="359" customFormat="1" ht="18" customHeight="1">
      <c r="A81" s="158" t="s">
        <v>1198</v>
      </c>
      <c r="B81" s="376">
        <v>16490</v>
      </c>
      <c r="C81" s="158"/>
      <c r="D81" s="376"/>
    </row>
    <row r="82" spans="1:4" s="359" customFormat="1" ht="18" customHeight="1">
      <c r="A82" s="158" t="s">
        <v>1199</v>
      </c>
      <c r="B82" s="376"/>
      <c r="C82" s="158"/>
      <c r="D82" s="376"/>
    </row>
    <row r="83" spans="1:4" s="359" customFormat="1" ht="18" customHeight="1">
      <c r="A83" s="158" t="s">
        <v>1200</v>
      </c>
      <c r="B83" s="376">
        <v>20</v>
      </c>
      <c r="C83" s="158"/>
      <c r="D83" s="376"/>
    </row>
    <row r="84" spans="1:4" s="359" customFormat="1" ht="18" customHeight="1">
      <c r="A84" s="158" t="s">
        <v>1201</v>
      </c>
      <c r="B84" s="376">
        <v>0</v>
      </c>
      <c r="C84" s="158"/>
      <c r="D84" s="376"/>
    </row>
    <row r="85" spans="1:4" s="360" customFormat="1" ht="18" customHeight="1">
      <c r="A85" s="373" t="s">
        <v>1202</v>
      </c>
      <c r="B85" s="375">
        <v>0</v>
      </c>
      <c r="C85" s="373" t="s">
        <v>1064</v>
      </c>
      <c r="D85" s="375">
        <f>D86</f>
        <v>44753</v>
      </c>
    </row>
    <row r="86" spans="1:4" s="360" customFormat="1" ht="18" customHeight="1">
      <c r="A86" s="373" t="s">
        <v>1203</v>
      </c>
      <c r="B86" s="375">
        <f>B87</f>
        <v>0</v>
      </c>
      <c r="C86" s="373" t="s">
        <v>1204</v>
      </c>
      <c r="D86" s="375">
        <f>D87</f>
        <v>44753</v>
      </c>
    </row>
    <row r="87" spans="1:4" s="359" customFormat="1" ht="18" customHeight="1">
      <c r="A87" s="373" t="s">
        <v>1205</v>
      </c>
      <c r="B87" s="376">
        <f>SUM(B88:B91)</f>
        <v>0</v>
      </c>
      <c r="C87" s="158" t="s">
        <v>1206</v>
      </c>
      <c r="D87" s="376">
        <v>44753</v>
      </c>
    </row>
    <row r="88" spans="1:4" s="360" customFormat="1" ht="18" customHeight="1">
      <c r="A88" s="158" t="s">
        <v>1207</v>
      </c>
      <c r="B88" s="376"/>
      <c r="C88" s="158" t="s">
        <v>1208</v>
      </c>
      <c r="D88" s="376"/>
    </row>
    <row r="89" spans="1:4" ht="18" customHeight="1">
      <c r="A89" s="158" t="s">
        <v>1209</v>
      </c>
      <c r="B89" s="376">
        <v>0</v>
      </c>
      <c r="C89" s="158" t="s">
        <v>1210</v>
      </c>
      <c r="D89" s="376"/>
    </row>
    <row r="90" spans="1:4" ht="18" customHeight="1">
      <c r="A90" s="158" t="s">
        <v>1211</v>
      </c>
      <c r="B90" s="376">
        <v>0</v>
      </c>
      <c r="C90" s="158" t="s">
        <v>1212</v>
      </c>
      <c r="D90" s="376"/>
    </row>
    <row r="91" spans="1:4" ht="18" customHeight="1">
      <c r="A91" s="158" t="s">
        <v>1213</v>
      </c>
      <c r="B91" s="376">
        <v>0</v>
      </c>
      <c r="C91" s="158"/>
      <c r="D91" s="376"/>
    </row>
    <row r="92" spans="1:4" s="361" customFormat="1" ht="18" customHeight="1">
      <c r="A92" s="373" t="s">
        <v>1214</v>
      </c>
      <c r="B92" s="375">
        <f>B93</f>
        <v>41670</v>
      </c>
      <c r="C92" s="373" t="s">
        <v>1215</v>
      </c>
      <c r="D92" s="375">
        <f>SUM(D93:D96)</f>
        <v>0</v>
      </c>
    </row>
    <row r="93" spans="1:4" ht="18" customHeight="1">
      <c r="A93" s="373" t="s">
        <v>1216</v>
      </c>
      <c r="B93" s="375">
        <f>SUM(B94:B97)</f>
        <v>41670</v>
      </c>
      <c r="C93" s="158" t="s">
        <v>1217</v>
      </c>
      <c r="D93" s="376"/>
    </row>
    <row r="94" spans="1:4" ht="18" customHeight="1">
      <c r="A94" s="158" t="s">
        <v>1218</v>
      </c>
      <c r="B94" s="376">
        <v>40874</v>
      </c>
      <c r="C94" s="158" t="s">
        <v>1219</v>
      </c>
      <c r="D94" s="376"/>
    </row>
    <row r="95" spans="1:4" ht="18" customHeight="1">
      <c r="A95" s="158" t="s">
        <v>1220</v>
      </c>
      <c r="B95" s="376"/>
      <c r="C95" s="158" t="s">
        <v>1221</v>
      </c>
      <c r="D95" s="376"/>
    </row>
    <row r="96" spans="1:4" ht="18" customHeight="1">
      <c r="A96" s="158" t="s">
        <v>1222</v>
      </c>
      <c r="B96" s="376">
        <v>796</v>
      </c>
      <c r="C96" s="158" t="s">
        <v>1223</v>
      </c>
      <c r="D96" s="376"/>
    </row>
    <row r="97" spans="1:4" ht="18" customHeight="1">
      <c r="A97" s="158" t="s">
        <v>1224</v>
      </c>
      <c r="B97" s="376"/>
      <c r="C97" s="158"/>
      <c r="D97" s="376"/>
    </row>
    <row r="98" spans="1:4" s="361" customFormat="1" ht="18" customHeight="1">
      <c r="A98" s="373" t="s">
        <v>1225</v>
      </c>
      <c r="B98" s="376"/>
      <c r="C98" s="373" t="s">
        <v>1226</v>
      </c>
      <c r="D98" s="376"/>
    </row>
    <row r="99" spans="1:4" s="361" customFormat="1" ht="18" customHeight="1">
      <c r="A99" s="373" t="s">
        <v>1227</v>
      </c>
      <c r="B99" s="376"/>
      <c r="C99" s="373" t="s">
        <v>1228</v>
      </c>
      <c r="D99" s="376"/>
    </row>
    <row r="100" spans="1:4" s="361" customFormat="1" ht="18" customHeight="1">
      <c r="A100" s="373" t="s">
        <v>1229</v>
      </c>
      <c r="B100" s="376"/>
      <c r="C100" s="373" t="s">
        <v>1230</v>
      </c>
      <c r="D100" s="376"/>
    </row>
    <row r="101" spans="1:4" s="361" customFormat="1" ht="18" customHeight="1">
      <c r="A101" s="373" t="s">
        <v>1231</v>
      </c>
      <c r="B101" s="375">
        <v>275</v>
      </c>
      <c r="C101" s="373" t="s">
        <v>1065</v>
      </c>
      <c r="D101" s="375">
        <v>535</v>
      </c>
    </row>
    <row r="102" spans="1:4" s="361" customFormat="1" ht="18" customHeight="1">
      <c r="A102" s="373" t="s">
        <v>1232</v>
      </c>
      <c r="B102" s="375">
        <f>SUM(B103:B105)</f>
        <v>3900</v>
      </c>
      <c r="C102" s="373" t="s">
        <v>1233</v>
      </c>
      <c r="D102" s="376"/>
    </row>
    <row r="103" spans="1:4" ht="18" customHeight="1">
      <c r="A103" s="158" t="s">
        <v>1234</v>
      </c>
      <c r="B103" s="376">
        <v>3900</v>
      </c>
      <c r="C103" s="158" t="s">
        <v>1235</v>
      </c>
      <c r="D103" s="376"/>
    </row>
    <row r="104" spans="1:4" ht="18" customHeight="1">
      <c r="A104" s="158" t="s">
        <v>1236</v>
      </c>
      <c r="B104" s="376">
        <v>0</v>
      </c>
      <c r="C104" s="158" t="s">
        <v>1237</v>
      </c>
      <c r="D104" s="376"/>
    </row>
    <row r="105" spans="1:4" ht="18" customHeight="1">
      <c r="A105" s="158" t="s">
        <v>1238</v>
      </c>
      <c r="B105" s="376">
        <v>0</v>
      </c>
      <c r="C105" s="158" t="s">
        <v>1239</v>
      </c>
      <c r="D105" s="376"/>
    </row>
    <row r="106" spans="1:4" ht="18" customHeight="1">
      <c r="A106" s="373" t="s">
        <v>1240</v>
      </c>
      <c r="B106" s="376">
        <v>0</v>
      </c>
      <c r="C106" s="373" t="s">
        <v>1241</v>
      </c>
      <c r="D106" s="376"/>
    </row>
    <row r="107" spans="1:4" ht="18" customHeight="1">
      <c r="A107" s="373" t="s">
        <v>1242</v>
      </c>
      <c r="B107" s="376">
        <v>0</v>
      </c>
      <c r="C107" s="373" t="s">
        <v>1243</v>
      </c>
      <c r="D107" s="376"/>
    </row>
    <row r="108" spans="1:4" ht="18" customHeight="1">
      <c r="A108" s="158"/>
      <c r="B108" s="376"/>
      <c r="C108" s="373" t="s">
        <v>1244</v>
      </c>
      <c r="D108" s="376"/>
    </row>
    <row r="109" spans="1:4" ht="18" customHeight="1">
      <c r="A109" s="158"/>
      <c r="B109" s="376"/>
      <c r="C109" s="373" t="s">
        <v>1066</v>
      </c>
      <c r="D109" s="375">
        <v>16885</v>
      </c>
    </row>
    <row r="110" spans="1:4" ht="18" customHeight="1">
      <c r="A110" s="158"/>
      <c r="B110" s="376"/>
      <c r="C110" s="373" t="s">
        <v>1245</v>
      </c>
      <c r="D110" s="376"/>
    </row>
    <row r="111" spans="1:4" ht="18" customHeight="1">
      <c r="A111" s="158"/>
      <c r="B111" s="376"/>
      <c r="C111" s="373" t="s">
        <v>1246</v>
      </c>
      <c r="D111" s="376"/>
    </row>
    <row r="112" spans="1:4" s="361" customFormat="1" ht="18" customHeight="1">
      <c r="A112" s="383" t="s">
        <v>1247</v>
      </c>
      <c r="B112" s="375">
        <f>B102+B101+B92+B80+B79+B6+B5</f>
        <v>285322</v>
      </c>
      <c r="C112" s="383" t="s">
        <v>1248</v>
      </c>
      <c r="D112" s="375">
        <f>D5+D6+D75+D85+D92+D109+D101</f>
        <v>285322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D2"/>
  </mergeCells>
  <printOptions horizontalCentered="1"/>
  <pageMargins left="0.2" right="0.2" top="0.39" bottom="0.67" header="0.2" footer="0.39"/>
  <pageSetup horizontalDpi="600" verticalDpi="600" orientation="portrait" paperSize="9" scale="90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42"/>
  <sheetViews>
    <sheetView showGridLines="0" showZeros="0" workbookViewId="0" topLeftCell="A1">
      <pane xSplit="1" ySplit="4" topLeftCell="B14" activePane="bottomRight" state="frozen"/>
      <selection pane="bottomRight" activeCell="G16" sqref="G16"/>
    </sheetView>
  </sheetViews>
  <sheetFormatPr defaultColWidth="9.00390625" defaultRowHeight="15" customHeight="1"/>
  <cols>
    <col min="1" max="1" width="48.00390625" style="340" customWidth="1"/>
    <col min="2" max="2" width="24.00390625" style="341" customWidth="1"/>
    <col min="3" max="3" width="10.50390625" style="340" bestFit="1" customWidth="1"/>
    <col min="4" max="16384" width="9.00390625" style="340" customWidth="1"/>
  </cols>
  <sheetData>
    <row r="1" ht="24.75" customHeight="1">
      <c r="A1" s="342" t="s">
        <v>1249</v>
      </c>
    </row>
    <row r="2" spans="1:2" ht="24.75" customHeight="1">
      <c r="A2" s="343" t="s">
        <v>1250</v>
      </c>
      <c r="B2" s="344"/>
    </row>
    <row r="3" spans="1:2" s="336" customFormat="1" ht="24.75" customHeight="1">
      <c r="A3" s="345"/>
      <c r="B3" s="346" t="s">
        <v>27</v>
      </c>
    </row>
    <row r="4" spans="1:2" s="337" customFormat="1" ht="24.75" customHeight="1">
      <c r="A4" s="347" t="s">
        <v>28</v>
      </c>
      <c r="B4" s="348" t="s">
        <v>1251</v>
      </c>
    </row>
    <row r="5" spans="1:3" s="338" customFormat="1" ht="24.75" customHeight="1">
      <c r="A5" s="349" t="s">
        <v>36</v>
      </c>
      <c r="B5" s="273">
        <f>SUM(B6:B21)</f>
        <v>15500</v>
      </c>
      <c r="C5" s="350"/>
    </row>
    <row r="6" spans="1:2" s="338" customFormat="1" ht="24.75" customHeight="1">
      <c r="A6" s="351" t="s">
        <v>1252</v>
      </c>
      <c r="B6" s="352">
        <v>6830</v>
      </c>
    </row>
    <row r="7" spans="1:2" s="338" customFormat="1" ht="24.75" customHeight="1">
      <c r="A7" s="351" t="s">
        <v>1253</v>
      </c>
      <c r="B7" s="352">
        <v>1880</v>
      </c>
    </row>
    <row r="8" spans="1:2" s="338" customFormat="1" ht="24.75" customHeight="1">
      <c r="A8" s="351" t="s">
        <v>1254</v>
      </c>
      <c r="B8" s="352"/>
    </row>
    <row r="9" spans="1:2" s="338" customFormat="1" ht="24.75" customHeight="1">
      <c r="A9" s="351" t="s">
        <v>1255</v>
      </c>
      <c r="B9" s="352">
        <v>340</v>
      </c>
    </row>
    <row r="10" spans="1:2" s="338" customFormat="1" ht="24.75" customHeight="1">
      <c r="A10" s="351" t="s">
        <v>1256</v>
      </c>
      <c r="B10" s="352">
        <v>860</v>
      </c>
    </row>
    <row r="11" spans="1:2" s="338" customFormat="1" ht="24.75" customHeight="1">
      <c r="A11" s="351" t="s">
        <v>1257</v>
      </c>
      <c r="B11" s="352">
        <v>900</v>
      </c>
    </row>
    <row r="12" spans="1:2" s="338" customFormat="1" ht="24.75" customHeight="1">
      <c r="A12" s="351" t="s">
        <v>1258</v>
      </c>
      <c r="B12" s="352">
        <v>420</v>
      </c>
    </row>
    <row r="13" spans="1:2" s="338" customFormat="1" ht="24.75" customHeight="1">
      <c r="A13" s="351" t="s">
        <v>1259</v>
      </c>
      <c r="B13" s="352">
        <v>300</v>
      </c>
    </row>
    <row r="14" spans="1:2" s="338" customFormat="1" ht="24.75" customHeight="1">
      <c r="A14" s="351" t="s">
        <v>1260</v>
      </c>
      <c r="B14" s="352">
        <v>400</v>
      </c>
    </row>
    <row r="15" spans="1:2" s="338" customFormat="1" ht="24.75" customHeight="1">
      <c r="A15" s="351" t="s">
        <v>1261</v>
      </c>
      <c r="B15" s="352">
        <v>900</v>
      </c>
    </row>
    <row r="16" spans="1:2" s="338" customFormat="1" ht="24.75" customHeight="1">
      <c r="A16" s="351" t="s">
        <v>1262</v>
      </c>
      <c r="B16" s="352">
        <v>450</v>
      </c>
    </row>
    <row r="17" spans="1:2" s="338" customFormat="1" ht="24.75" customHeight="1">
      <c r="A17" s="351" t="s">
        <v>1263</v>
      </c>
      <c r="B17" s="352">
        <v>1200</v>
      </c>
    </row>
    <row r="18" spans="1:2" s="338" customFormat="1" ht="24.75" customHeight="1">
      <c r="A18" s="351" t="s">
        <v>1264</v>
      </c>
      <c r="B18" s="352">
        <v>1000</v>
      </c>
    </row>
    <row r="19" spans="1:2" s="338" customFormat="1" ht="24.75" customHeight="1">
      <c r="A19" s="351" t="s">
        <v>1265</v>
      </c>
      <c r="B19" s="352"/>
    </row>
    <row r="20" spans="1:2" s="338" customFormat="1" ht="24.75" customHeight="1">
      <c r="A20" s="351" t="s">
        <v>1266</v>
      </c>
      <c r="B20" s="352">
        <v>20</v>
      </c>
    </row>
    <row r="21" spans="1:2" s="338" customFormat="1" ht="24.75" customHeight="1">
      <c r="A21" s="351" t="s">
        <v>1267</v>
      </c>
      <c r="B21" s="352"/>
    </row>
    <row r="22" spans="1:3" s="338" customFormat="1" ht="24.75" customHeight="1">
      <c r="A22" s="353" t="s">
        <v>53</v>
      </c>
      <c r="B22" s="273">
        <f>SUM(B23:B29)</f>
        <v>24688</v>
      </c>
      <c r="C22" s="350"/>
    </row>
    <row r="23" spans="1:2" s="338" customFormat="1" ht="24.75" customHeight="1">
      <c r="A23" s="351" t="s">
        <v>1268</v>
      </c>
      <c r="B23" s="354">
        <v>1500</v>
      </c>
    </row>
    <row r="24" spans="1:2" s="338" customFormat="1" ht="24.75" customHeight="1">
      <c r="A24" s="351" t="s">
        <v>1269</v>
      </c>
      <c r="B24" s="354">
        <v>848</v>
      </c>
    </row>
    <row r="25" spans="1:2" s="338" customFormat="1" ht="24.75" customHeight="1">
      <c r="A25" s="351" t="s">
        <v>1270</v>
      </c>
      <c r="B25" s="354">
        <v>6275</v>
      </c>
    </row>
    <row r="26" spans="1:2" s="338" customFormat="1" ht="24.75" customHeight="1">
      <c r="A26" s="351" t="s">
        <v>1271</v>
      </c>
      <c r="B26" s="354"/>
    </row>
    <row r="27" spans="1:2" s="338" customFormat="1" ht="24.75" customHeight="1">
      <c r="A27" s="279" t="s">
        <v>1272</v>
      </c>
      <c r="B27" s="354">
        <v>15065</v>
      </c>
    </row>
    <row r="28" spans="1:2" s="338" customFormat="1" ht="24.75" customHeight="1">
      <c r="A28" s="351" t="s">
        <v>1273</v>
      </c>
      <c r="B28" s="354">
        <v>1000</v>
      </c>
    </row>
    <row r="29" spans="1:2" s="338" customFormat="1" ht="24.75" customHeight="1">
      <c r="A29" s="351" t="s">
        <v>1274</v>
      </c>
      <c r="B29" s="354"/>
    </row>
    <row r="30" spans="1:2" s="337" customFormat="1" ht="24.75" customHeight="1">
      <c r="A30" s="355" t="s">
        <v>1275</v>
      </c>
      <c r="B30" s="273">
        <f>B22+B5</f>
        <v>40188</v>
      </c>
    </row>
    <row r="31" spans="1:2" s="339" customFormat="1" ht="16.5" customHeight="1">
      <c r="A31" s="340"/>
      <c r="B31" s="341"/>
    </row>
    <row r="32" spans="1:2" s="339" customFormat="1" ht="14.25" customHeight="1">
      <c r="A32" s="340"/>
      <c r="B32" s="341"/>
    </row>
    <row r="42" ht="15" customHeight="1">
      <c r="C42" s="356"/>
    </row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00000000000001" right="0.7900000000000001" top="0.71" bottom="0.71" header="0.2" footer="0.39"/>
  <pageSetup horizontalDpi="600" verticalDpi="600" orientation="portrait" paperSize="9" scale="8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83"/>
  <sheetViews>
    <sheetView showGridLines="0" showZeros="0" workbookViewId="0" topLeftCell="A1">
      <pane ySplit="6" topLeftCell="A439" activePane="bottomLeft" state="frozen"/>
      <selection pane="bottomLeft" activeCell="E446" sqref="E446"/>
    </sheetView>
  </sheetViews>
  <sheetFormatPr defaultColWidth="9.00390625" defaultRowHeight="18.75" customHeight="1"/>
  <cols>
    <col min="1" max="1" width="46.875" style="165" bestFit="1" customWidth="1"/>
    <col min="2" max="2" width="15.875" style="308" customWidth="1"/>
    <col min="3" max="4" width="15.875" style="309" customWidth="1"/>
    <col min="5" max="6" width="15.875" style="165" customWidth="1"/>
    <col min="7" max="7" width="12.875" style="165" customWidth="1"/>
    <col min="8" max="16384" width="9.00390625" style="165" customWidth="1"/>
  </cols>
  <sheetData>
    <row r="1" spans="1:6" s="165" customFormat="1" ht="18.75" customHeight="1">
      <c r="A1" s="310" t="s">
        <v>1276</v>
      </c>
      <c r="B1" s="311"/>
      <c r="C1" s="312"/>
      <c r="D1" s="312"/>
      <c r="E1" s="310"/>
      <c r="F1" s="310"/>
    </row>
    <row r="2" spans="1:7" s="165" customFormat="1" ht="25.5">
      <c r="A2" s="313" t="s">
        <v>1277</v>
      </c>
      <c r="B2" s="314"/>
      <c r="C2" s="315"/>
      <c r="D2" s="315"/>
      <c r="E2" s="313"/>
      <c r="F2" s="313"/>
      <c r="G2" s="313"/>
    </row>
    <row r="3" spans="1:7" s="165" customFormat="1" ht="18.75" customHeight="1">
      <c r="A3" s="316"/>
      <c r="B3" s="309"/>
      <c r="C3" s="309"/>
      <c r="D3" s="309"/>
      <c r="E3" s="316"/>
      <c r="F3" s="316"/>
      <c r="G3" s="170"/>
    </row>
    <row r="4" spans="1:7" s="165" customFormat="1" ht="18.75" customHeight="1">
      <c r="A4" s="317" t="s">
        <v>28</v>
      </c>
      <c r="B4" s="318" t="s">
        <v>1278</v>
      </c>
      <c r="C4" s="318"/>
      <c r="D4" s="318"/>
      <c r="E4" s="318"/>
      <c r="F4" s="318"/>
      <c r="G4" s="319" t="s">
        <v>1279</v>
      </c>
    </row>
    <row r="5" spans="1:7" s="165" customFormat="1" ht="18.75" customHeight="1">
      <c r="A5" s="320"/>
      <c r="B5" s="318" t="s">
        <v>1280</v>
      </c>
      <c r="C5" s="318"/>
      <c r="D5" s="318"/>
      <c r="E5" s="318"/>
      <c r="F5" s="318"/>
      <c r="G5" s="319"/>
    </row>
    <row r="6" spans="1:7" s="307" customFormat="1" ht="33" customHeight="1">
      <c r="A6" s="321"/>
      <c r="B6" s="318" t="s">
        <v>1281</v>
      </c>
      <c r="C6" s="57" t="s">
        <v>1282</v>
      </c>
      <c r="D6" s="57" t="s">
        <v>1283</v>
      </c>
      <c r="E6" s="57" t="s">
        <v>1284</v>
      </c>
      <c r="F6" s="57" t="s">
        <v>1285</v>
      </c>
      <c r="G6" s="319"/>
    </row>
    <row r="7" spans="1:7" s="165" customFormat="1" ht="18.75" customHeight="1">
      <c r="A7" s="322" t="s">
        <v>67</v>
      </c>
      <c r="B7" s="323">
        <f aca="true" t="shared" si="0" ref="B7:B35">SUM(C7:F7)</f>
        <v>25170</v>
      </c>
      <c r="C7" s="323">
        <f>SUM(C8,C20,C29,C39,C51,C62,C73,C85,C94,C98,C105,C114,C122,C126,C133,C136,C142,C149,C156,C163,C170,C176,C184,C188,C194,C198,C216,C221)</f>
        <v>24941</v>
      </c>
      <c r="D7" s="323">
        <f>SUM(D8,D20,D29,D39,D51,D62,D73,D85,D94,D98,D105,D114,D122,D126,D133,D136,D142,D149,D156,D163,D170,D176,D184,D188,D194,D198,D216,D221)</f>
        <v>229</v>
      </c>
      <c r="E7" s="323">
        <f>SUM(E8,E20,E29,E39,E51,E62,E73,E85,E94,E98,E105,E114,E122,E126,E133,E136,E142,E149,E156,E163,E170,E176,E184,E188,E194,E198,E216,E221)</f>
        <v>0</v>
      </c>
      <c r="F7" s="323">
        <f>SUM(F8,F20,F29,F39,F51,F62,F73,F85,F94,F98,F105,F114,F122,F126,F133,F136,F142,F149,F156,F163,F170,F176,F184,F188,F194,F198,F216,F221)</f>
        <v>0</v>
      </c>
      <c r="G7" s="198"/>
    </row>
    <row r="8" spans="1:7" s="165" customFormat="1" ht="18.75" customHeight="1">
      <c r="A8" s="322" t="s">
        <v>68</v>
      </c>
      <c r="B8" s="323">
        <f t="shared" si="0"/>
        <v>1006</v>
      </c>
      <c r="C8" s="323">
        <f aca="true" t="shared" si="1" ref="C8:F8">SUM(C9:C19)</f>
        <v>995</v>
      </c>
      <c r="D8" s="323">
        <f t="shared" si="1"/>
        <v>11</v>
      </c>
      <c r="E8" s="323">
        <f t="shared" si="1"/>
        <v>0</v>
      </c>
      <c r="F8" s="323">
        <f t="shared" si="1"/>
        <v>0</v>
      </c>
      <c r="G8" s="324"/>
    </row>
    <row r="9" spans="1:7" s="165" customFormat="1" ht="18.75" customHeight="1">
      <c r="A9" s="322" t="s">
        <v>69</v>
      </c>
      <c r="B9" s="323">
        <f t="shared" si="0"/>
        <v>777</v>
      </c>
      <c r="C9" s="323">
        <v>777</v>
      </c>
      <c r="D9" s="323"/>
      <c r="E9" s="323"/>
      <c r="F9" s="323"/>
      <c r="G9" s="325"/>
    </row>
    <row r="10" spans="1:7" s="165" customFormat="1" ht="18.75" customHeight="1">
      <c r="A10" s="322" t="s">
        <v>70</v>
      </c>
      <c r="B10" s="323">
        <f t="shared" si="0"/>
        <v>0</v>
      </c>
      <c r="C10" s="323"/>
      <c r="D10" s="323"/>
      <c r="E10" s="323"/>
      <c r="F10" s="323"/>
      <c r="G10" s="325"/>
    </row>
    <row r="11" spans="1:7" s="165" customFormat="1" ht="18.75" customHeight="1">
      <c r="A11" s="322" t="s">
        <v>71</v>
      </c>
      <c r="B11" s="323">
        <f t="shared" si="0"/>
        <v>40</v>
      </c>
      <c r="C11" s="323">
        <v>40</v>
      </c>
      <c r="D11" s="323"/>
      <c r="E11" s="323"/>
      <c r="F11" s="323"/>
      <c r="G11" s="325"/>
    </row>
    <row r="12" spans="1:7" s="165" customFormat="1" ht="18.75" customHeight="1">
      <c r="A12" s="322" t="s">
        <v>72</v>
      </c>
      <c r="B12" s="323">
        <f t="shared" si="0"/>
        <v>40</v>
      </c>
      <c r="C12" s="323">
        <v>40</v>
      </c>
      <c r="D12" s="323"/>
      <c r="E12" s="323"/>
      <c r="F12" s="323"/>
      <c r="G12" s="325"/>
    </row>
    <row r="13" spans="1:7" s="165" customFormat="1" ht="18.75" customHeight="1">
      <c r="A13" s="322" t="s">
        <v>73</v>
      </c>
      <c r="B13" s="323">
        <f t="shared" si="0"/>
        <v>30</v>
      </c>
      <c r="C13" s="323">
        <v>30</v>
      </c>
      <c r="D13" s="323"/>
      <c r="E13" s="323"/>
      <c r="F13" s="323"/>
      <c r="G13" s="325"/>
    </row>
    <row r="14" spans="1:7" s="165" customFormat="1" ht="18.75" customHeight="1">
      <c r="A14" s="322" t="s">
        <v>74</v>
      </c>
      <c r="B14" s="323">
        <f t="shared" si="0"/>
        <v>30</v>
      </c>
      <c r="C14" s="323">
        <v>30</v>
      </c>
      <c r="D14" s="323"/>
      <c r="E14" s="323"/>
      <c r="F14" s="323"/>
      <c r="G14" s="325"/>
    </row>
    <row r="15" spans="1:7" s="165" customFormat="1" ht="18.75" customHeight="1">
      <c r="A15" s="322" t="s">
        <v>75</v>
      </c>
      <c r="B15" s="323">
        <f t="shared" si="0"/>
        <v>0</v>
      </c>
      <c r="C15" s="323"/>
      <c r="D15" s="323"/>
      <c r="E15" s="323"/>
      <c r="F15" s="323"/>
      <c r="G15" s="325"/>
    </row>
    <row r="16" spans="1:7" s="165" customFormat="1" ht="18.75" customHeight="1">
      <c r="A16" s="322" t="s">
        <v>76</v>
      </c>
      <c r="B16" s="323">
        <f t="shared" si="0"/>
        <v>30</v>
      </c>
      <c r="C16" s="323">
        <v>30</v>
      </c>
      <c r="D16" s="323"/>
      <c r="E16" s="323"/>
      <c r="F16" s="323"/>
      <c r="G16" s="325"/>
    </row>
    <row r="17" spans="1:7" s="165" customFormat="1" ht="18.75" customHeight="1">
      <c r="A17" s="322" t="s">
        <v>77</v>
      </c>
      <c r="B17" s="323">
        <f t="shared" si="0"/>
        <v>0</v>
      </c>
      <c r="C17" s="323"/>
      <c r="D17" s="323"/>
      <c r="E17" s="323"/>
      <c r="F17" s="323"/>
      <c r="G17" s="325"/>
    </row>
    <row r="18" spans="1:7" s="165" customFormat="1" ht="18.75" customHeight="1">
      <c r="A18" s="322" t="s">
        <v>78</v>
      </c>
      <c r="B18" s="323">
        <f t="shared" si="0"/>
        <v>48</v>
      </c>
      <c r="C18" s="323">
        <v>48</v>
      </c>
      <c r="D18" s="323"/>
      <c r="E18" s="323"/>
      <c r="F18" s="323"/>
      <c r="G18" s="325"/>
    </row>
    <row r="19" spans="1:7" s="165" customFormat="1" ht="18.75" customHeight="1">
      <c r="A19" s="322" t="s">
        <v>79</v>
      </c>
      <c r="B19" s="323">
        <f t="shared" si="0"/>
        <v>11</v>
      </c>
      <c r="C19" s="323">
        <v>0</v>
      </c>
      <c r="D19" s="323">
        <v>11</v>
      </c>
      <c r="E19" s="323"/>
      <c r="F19" s="323"/>
      <c r="G19" s="325"/>
    </row>
    <row r="20" spans="1:7" s="165" customFormat="1" ht="18.75" customHeight="1">
      <c r="A20" s="322" t="s">
        <v>80</v>
      </c>
      <c r="B20" s="323">
        <f t="shared" si="0"/>
        <v>1130</v>
      </c>
      <c r="C20" s="323">
        <f aca="true" t="shared" si="2" ref="C20:F20">SUM(C21:C28)</f>
        <v>1122</v>
      </c>
      <c r="D20" s="323">
        <f t="shared" si="2"/>
        <v>8</v>
      </c>
      <c r="E20" s="323">
        <f t="shared" si="2"/>
        <v>0</v>
      </c>
      <c r="F20" s="323">
        <f t="shared" si="2"/>
        <v>0</v>
      </c>
      <c r="G20" s="325"/>
    </row>
    <row r="21" spans="1:7" s="165" customFormat="1" ht="18.75" customHeight="1">
      <c r="A21" s="322" t="s">
        <v>69</v>
      </c>
      <c r="B21" s="323">
        <f t="shared" si="0"/>
        <v>898</v>
      </c>
      <c r="C21" s="323">
        <v>898</v>
      </c>
      <c r="D21" s="323"/>
      <c r="E21" s="323"/>
      <c r="F21" s="323"/>
      <c r="G21" s="325"/>
    </row>
    <row r="22" spans="1:7" s="165" customFormat="1" ht="18.75" customHeight="1">
      <c r="A22" s="322" t="s">
        <v>70</v>
      </c>
      <c r="B22" s="323">
        <f t="shared" si="0"/>
        <v>85</v>
      </c>
      <c r="C22" s="323">
        <v>85</v>
      </c>
      <c r="D22" s="323"/>
      <c r="E22" s="323"/>
      <c r="F22" s="323"/>
      <c r="G22" s="325"/>
    </row>
    <row r="23" spans="1:7" s="165" customFormat="1" ht="18.75" customHeight="1">
      <c r="A23" s="322" t="s">
        <v>71</v>
      </c>
      <c r="B23" s="323">
        <f t="shared" si="0"/>
        <v>0</v>
      </c>
      <c r="C23" s="323"/>
      <c r="D23" s="323"/>
      <c r="E23" s="323"/>
      <c r="F23" s="323"/>
      <c r="G23" s="325"/>
    </row>
    <row r="24" spans="1:7" s="165" customFormat="1" ht="18.75" customHeight="1">
      <c r="A24" s="322" t="s">
        <v>81</v>
      </c>
      <c r="B24" s="323">
        <f t="shared" si="0"/>
        <v>30</v>
      </c>
      <c r="C24" s="323">
        <v>30</v>
      </c>
      <c r="D24" s="323"/>
      <c r="E24" s="323"/>
      <c r="F24" s="323"/>
      <c r="G24" s="325"/>
    </row>
    <row r="25" spans="1:7" s="165" customFormat="1" ht="18.75" customHeight="1">
      <c r="A25" s="322" t="s">
        <v>82</v>
      </c>
      <c r="B25" s="323">
        <f t="shared" si="0"/>
        <v>30</v>
      </c>
      <c r="C25" s="323">
        <v>30</v>
      </c>
      <c r="D25" s="323"/>
      <c r="E25" s="323"/>
      <c r="F25" s="323"/>
      <c r="G25" s="325"/>
    </row>
    <row r="26" spans="1:7" s="165" customFormat="1" ht="18.75" customHeight="1">
      <c r="A26" s="322" t="s">
        <v>83</v>
      </c>
      <c r="B26" s="323">
        <f t="shared" si="0"/>
        <v>10</v>
      </c>
      <c r="C26" s="323">
        <v>10</v>
      </c>
      <c r="D26" s="323"/>
      <c r="E26" s="323"/>
      <c r="F26" s="323"/>
      <c r="G26" s="325"/>
    </row>
    <row r="27" spans="1:7" s="165" customFormat="1" ht="18.75" customHeight="1">
      <c r="A27" s="322" t="s">
        <v>78</v>
      </c>
      <c r="B27" s="323">
        <f t="shared" si="0"/>
        <v>69</v>
      </c>
      <c r="C27" s="323">
        <v>69</v>
      </c>
      <c r="D27" s="323"/>
      <c r="E27" s="323"/>
      <c r="F27" s="323"/>
      <c r="G27" s="325"/>
    </row>
    <row r="28" spans="1:7" s="165" customFormat="1" ht="18.75" customHeight="1">
      <c r="A28" s="322" t="s">
        <v>84</v>
      </c>
      <c r="B28" s="323">
        <f t="shared" si="0"/>
        <v>8</v>
      </c>
      <c r="C28" s="323"/>
      <c r="D28" s="323">
        <v>8</v>
      </c>
      <c r="E28" s="323"/>
      <c r="F28" s="323"/>
      <c r="G28" s="325"/>
    </row>
    <row r="29" spans="1:7" s="165" customFormat="1" ht="18.75" customHeight="1">
      <c r="A29" s="322" t="s">
        <v>85</v>
      </c>
      <c r="B29" s="323">
        <f t="shared" si="0"/>
        <v>10703</v>
      </c>
      <c r="C29" s="323">
        <f>SUM(C30:C38)</f>
        <v>10615</v>
      </c>
      <c r="D29" s="323">
        <f>SUM(D30:D38)</f>
        <v>88</v>
      </c>
      <c r="E29" s="323">
        <f>SUM(E30:E38)</f>
        <v>0</v>
      </c>
      <c r="F29" s="323">
        <f>SUM(F30:F38)</f>
        <v>0</v>
      </c>
      <c r="G29" s="325"/>
    </row>
    <row r="30" spans="1:7" s="165" customFormat="1" ht="18.75" customHeight="1">
      <c r="A30" s="322" t="s">
        <v>69</v>
      </c>
      <c r="B30" s="323">
        <f t="shared" si="0"/>
        <v>5246</v>
      </c>
      <c r="C30" s="323">
        <v>5246</v>
      </c>
      <c r="D30" s="323"/>
      <c r="E30" s="323"/>
      <c r="F30" s="323"/>
      <c r="G30" s="325"/>
    </row>
    <row r="31" spans="1:7" s="165" customFormat="1" ht="18.75" customHeight="1">
      <c r="A31" s="322" t="s">
        <v>70</v>
      </c>
      <c r="B31" s="323">
        <f t="shared" si="0"/>
        <v>1418</v>
      </c>
      <c r="C31" s="323">
        <v>1418</v>
      </c>
      <c r="D31" s="323"/>
      <c r="E31" s="323"/>
      <c r="F31" s="323"/>
      <c r="G31" s="325"/>
    </row>
    <row r="32" spans="1:7" s="165" customFormat="1" ht="18.75" customHeight="1">
      <c r="A32" s="322" t="s">
        <v>71</v>
      </c>
      <c r="B32" s="323">
        <f t="shared" si="0"/>
        <v>0</v>
      </c>
      <c r="C32" s="323"/>
      <c r="D32" s="323"/>
      <c r="E32" s="323"/>
      <c r="F32" s="323"/>
      <c r="G32" s="325"/>
    </row>
    <row r="33" spans="1:7" s="165" customFormat="1" ht="18.75" customHeight="1">
      <c r="A33" s="322" t="s">
        <v>86</v>
      </c>
      <c r="B33" s="323">
        <f t="shared" si="0"/>
        <v>85</v>
      </c>
      <c r="C33" s="323"/>
      <c r="D33" s="323">
        <v>85</v>
      </c>
      <c r="E33" s="323"/>
      <c r="F33" s="323"/>
      <c r="G33" s="325"/>
    </row>
    <row r="34" spans="1:7" s="165" customFormat="1" ht="18.75" customHeight="1">
      <c r="A34" s="322" t="s">
        <v>87</v>
      </c>
      <c r="B34" s="323">
        <f t="shared" si="0"/>
        <v>0</v>
      </c>
      <c r="C34" s="323"/>
      <c r="D34" s="323"/>
      <c r="E34" s="323"/>
      <c r="F34" s="323"/>
      <c r="G34" s="325"/>
    </row>
    <row r="35" spans="1:7" s="165" customFormat="1" ht="18.75" customHeight="1">
      <c r="A35" s="322" t="s">
        <v>88</v>
      </c>
      <c r="B35" s="323">
        <f t="shared" si="0"/>
        <v>0</v>
      </c>
      <c r="C35" s="323"/>
      <c r="D35" s="323"/>
      <c r="E35" s="323"/>
      <c r="F35" s="323"/>
      <c r="G35" s="325"/>
    </row>
    <row r="36" spans="1:7" s="165" customFormat="1" ht="18.75" customHeight="1">
      <c r="A36" s="322" t="s">
        <v>90</v>
      </c>
      <c r="B36" s="323">
        <f aca="true" t="shared" si="3" ref="B36:B70">SUM(C36:F36)</f>
        <v>0</v>
      </c>
      <c r="C36" s="323"/>
      <c r="D36" s="323"/>
      <c r="E36" s="323"/>
      <c r="F36" s="323"/>
      <c r="G36" s="325"/>
    </row>
    <row r="37" spans="1:7" s="165" customFormat="1" ht="18.75" customHeight="1">
      <c r="A37" s="322" t="s">
        <v>78</v>
      </c>
      <c r="B37" s="323">
        <f t="shared" si="3"/>
        <v>3936</v>
      </c>
      <c r="C37" s="323">
        <v>3936</v>
      </c>
      <c r="D37" s="323"/>
      <c r="E37" s="323"/>
      <c r="F37" s="323"/>
      <c r="G37" s="325"/>
    </row>
    <row r="38" spans="1:7" s="165" customFormat="1" ht="18.75" customHeight="1">
      <c r="A38" s="322" t="s">
        <v>91</v>
      </c>
      <c r="B38" s="323">
        <f t="shared" si="3"/>
        <v>18</v>
      </c>
      <c r="C38" s="323">
        <v>15</v>
      </c>
      <c r="D38" s="323">
        <v>3</v>
      </c>
      <c r="E38" s="323"/>
      <c r="F38" s="323"/>
      <c r="G38" s="325"/>
    </row>
    <row r="39" spans="1:7" s="165" customFormat="1" ht="18.75" customHeight="1">
      <c r="A39" s="322" t="s">
        <v>92</v>
      </c>
      <c r="B39" s="323">
        <f t="shared" si="3"/>
        <v>638</v>
      </c>
      <c r="C39" s="323">
        <f aca="true" t="shared" si="4" ref="C39:F39">SUM(C40:C50)</f>
        <v>638</v>
      </c>
      <c r="D39" s="323"/>
      <c r="E39" s="323">
        <f t="shared" si="4"/>
        <v>0</v>
      </c>
      <c r="F39" s="323">
        <f t="shared" si="4"/>
        <v>0</v>
      </c>
      <c r="G39" s="325"/>
    </row>
    <row r="40" spans="1:7" s="165" customFormat="1" ht="18.75" customHeight="1">
      <c r="A40" s="322" t="s">
        <v>69</v>
      </c>
      <c r="B40" s="323">
        <f t="shared" si="3"/>
        <v>285</v>
      </c>
      <c r="C40" s="323">
        <v>285</v>
      </c>
      <c r="D40" s="323"/>
      <c r="E40" s="323"/>
      <c r="F40" s="323"/>
      <c r="G40" s="325"/>
    </row>
    <row r="41" spans="1:7" s="165" customFormat="1" ht="18.75" customHeight="1">
      <c r="A41" s="322" t="s">
        <v>70</v>
      </c>
      <c r="B41" s="323">
        <f t="shared" si="3"/>
        <v>0</v>
      </c>
      <c r="C41" s="323"/>
      <c r="D41" s="323"/>
      <c r="E41" s="323"/>
      <c r="F41" s="323"/>
      <c r="G41" s="325"/>
    </row>
    <row r="42" spans="1:7" s="165" customFormat="1" ht="18.75" customHeight="1">
      <c r="A42" s="322" t="s">
        <v>71</v>
      </c>
      <c r="B42" s="323">
        <f t="shared" si="3"/>
        <v>0</v>
      </c>
      <c r="C42" s="323"/>
      <c r="D42" s="323"/>
      <c r="E42" s="323"/>
      <c r="F42" s="323"/>
      <c r="G42" s="325"/>
    </row>
    <row r="43" spans="1:7" s="165" customFormat="1" ht="18.75" customHeight="1">
      <c r="A43" s="322" t="s">
        <v>93</v>
      </c>
      <c r="B43" s="323">
        <f t="shared" si="3"/>
        <v>0</v>
      </c>
      <c r="C43" s="323"/>
      <c r="D43" s="323"/>
      <c r="E43" s="323"/>
      <c r="F43" s="323"/>
      <c r="G43" s="325"/>
    </row>
    <row r="44" spans="1:7" s="165" customFormat="1" ht="18.75" customHeight="1">
      <c r="A44" s="322" t="s">
        <v>94</v>
      </c>
      <c r="B44" s="323">
        <f t="shared" si="3"/>
        <v>0</v>
      </c>
      <c r="C44" s="323"/>
      <c r="D44" s="323"/>
      <c r="E44" s="323"/>
      <c r="F44" s="323"/>
      <c r="G44" s="325"/>
    </row>
    <row r="45" spans="1:7" s="165" customFormat="1" ht="18.75" customHeight="1">
      <c r="A45" s="322" t="s">
        <v>95</v>
      </c>
      <c r="B45" s="323">
        <f t="shared" si="3"/>
        <v>0</v>
      </c>
      <c r="C45" s="323"/>
      <c r="D45" s="323"/>
      <c r="E45" s="323"/>
      <c r="F45" s="323"/>
      <c r="G45" s="325"/>
    </row>
    <row r="46" spans="1:7" s="165" customFormat="1" ht="18.75" customHeight="1">
      <c r="A46" s="322" t="s">
        <v>96</v>
      </c>
      <c r="B46" s="323">
        <f t="shared" si="3"/>
        <v>0</v>
      </c>
      <c r="C46" s="323"/>
      <c r="D46" s="323"/>
      <c r="E46" s="323"/>
      <c r="F46" s="323"/>
      <c r="G46" s="325"/>
    </row>
    <row r="47" spans="1:7" s="165" customFormat="1" ht="18.75" customHeight="1">
      <c r="A47" s="322" t="s">
        <v>97</v>
      </c>
      <c r="B47" s="323">
        <f t="shared" si="3"/>
        <v>5</v>
      </c>
      <c r="C47" s="323">
        <v>5</v>
      </c>
      <c r="D47" s="323"/>
      <c r="E47" s="323"/>
      <c r="F47" s="323"/>
      <c r="G47" s="325"/>
    </row>
    <row r="48" spans="1:7" s="165" customFormat="1" ht="18.75" customHeight="1">
      <c r="A48" s="322" t="s">
        <v>98</v>
      </c>
      <c r="B48" s="323">
        <f t="shared" si="3"/>
        <v>0</v>
      </c>
      <c r="C48" s="323"/>
      <c r="D48" s="323"/>
      <c r="E48" s="323"/>
      <c r="F48" s="323"/>
      <c r="G48" s="325"/>
    </row>
    <row r="49" spans="1:7" s="165" customFormat="1" ht="18.75" customHeight="1">
      <c r="A49" s="322" t="s">
        <v>78</v>
      </c>
      <c r="B49" s="323">
        <f t="shared" si="3"/>
        <v>232</v>
      </c>
      <c r="C49" s="323">
        <v>232</v>
      </c>
      <c r="D49" s="323"/>
      <c r="E49" s="323"/>
      <c r="F49" s="323"/>
      <c r="G49" s="325"/>
    </row>
    <row r="50" spans="1:7" s="165" customFormat="1" ht="18.75" customHeight="1">
      <c r="A50" s="322" t="s">
        <v>99</v>
      </c>
      <c r="B50" s="323">
        <f t="shared" si="3"/>
        <v>116</v>
      </c>
      <c r="C50" s="323">
        <v>116</v>
      </c>
      <c r="D50" s="323"/>
      <c r="E50" s="323"/>
      <c r="F50" s="323"/>
      <c r="G50" s="325"/>
    </row>
    <row r="51" spans="1:7" s="165" customFormat="1" ht="18.75" customHeight="1">
      <c r="A51" s="322" t="s">
        <v>100</v>
      </c>
      <c r="B51" s="323">
        <f t="shared" si="3"/>
        <v>517</v>
      </c>
      <c r="C51" s="323">
        <f aca="true" t="shared" si="5" ref="C51:F51">SUM(C52:C61)</f>
        <v>517</v>
      </c>
      <c r="D51" s="323"/>
      <c r="E51" s="323">
        <f t="shared" si="5"/>
        <v>0</v>
      </c>
      <c r="F51" s="323">
        <f t="shared" si="5"/>
        <v>0</v>
      </c>
      <c r="G51" s="325"/>
    </row>
    <row r="52" spans="1:7" s="165" customFormat="1" ht="18.75" customHeight="1">
      <c r="A52" s="322" t="s">
        <v>69</v>
      </c>
      <c r="B52" s="323">
        <f t="shared" si="3"/>
        <v>121</v>
      </c>
      <c r="C52" s="323">
        <v>121</v>
      </c>
      <c r="D52" s="323"/>
      <c r="E52" s="323"/>
      <c r="F52" s="323"/>
      <c r="G52" s="325"/>
    </row>
    <row r="53" spans="1:7" s="165" customFormat="1" ht="18.75" customHeight="1">
      <c r="A53" s="322" t="s">
        <v>70</v>
      </c>
      <c r="B53" s="323">
        <f t="shared" si="3"/>
        <v>0</v>
      </c>
      <c r="C53" s="323"/>
      <c r="D53" s="323"/>
      <c r="E53" s="323"/>
      <c r="F53" s="323"/>
      <c r="G53" s="325"/>
    </row>
    <row r="54" spans="1:7" s="165" customFormat="1" ht="18.75" customHeight="1">
      <c r="A54" s="322" t="s">
        <v>71</v>
      </c>
      <c r="B54" s="323">
        <f t="shared" si="3"/>
        <v>0</v>
      </c>
      <c r="C54" s="323"/>
      <c r="D54" s="323"/>
      <c r="E54" s="323"/>
      <c r="F54" s="323"/>
      <c r="G54" s="325"/>
    </row>
    <row r="55" spans="1:7" s="165" customFormat="1" ht="18.75" customHeight="1">
      <c r="A55" s="322" t="s">
        <v>101</v>
      </c>
      <c r="B55" s="323">
        <f t="shared" si="3"/>
        <v>0</v>
      </c>
      <c r="C55" s="323"/>
      <c r="D55" s="323"/>
      <c r="E55" s="323"/>
      <c r="F55" s="323"/>
      <c r="G55" s="325"/>
    </row>
    <row r="56" spans="1:7" s="165" customFormat="1" ht="18.75" customHeight="1">
      <c r="A56" s="322" t="s">
        <v>102</v>
      </c>
      <c r="B56" s="323">
        <f t="shared" si="3"/>
        <v>144</v>
      </c>
      <c r="C56" s="323">
        <v>144</v>
      </c>
      <c r="D56" s="323"/>
      <c r="E56" s="323"/>
      <c r="F56" s="323"/>
      <c r="G56" s="325"/>
    </row>
    <row r="57" spans="1:7" s="165" customFormat="1" ht="18.75" customHeight="1">
      <c r="A57" s="322" t="s">
        <v>103</v>
      </c>
      <c r="B57" s="323">
        <f t="shared" si="3"/>
        <v>8</v>
      </c>
      <c r="C57" s="323">
        <v>8</v>
      </c>
      <c r="D57" s="323"/>
      <c r="E57" s="323"/>
      <c r="F57" s="323"/>
      <c r="G57" s="325"/>
    </row>
    <row r="58" spans="1:7" s="165" customFormat="1" ht="18.75" customHeight="1">
      <c r="A58" s="322" t="s">
        <v>104</v>
      </c>
      <c r="B58" s="323">
        <f t="shared" si="3"/>
        <v>100</v>
      </c>
      <c r="C58" s="323">
        <v>100</v>
      </c>
      <c r="D58" s="323"/>
      <c r="E58" s="323"/>
      <c r="F58" s="323"/>
      <c r="G58" s="325"/>
    </row>
    <row r="59" spans="1:7" s="165" customFormat="1" ht="18.75" customHeight="1">
      <c r="A59" s="322" t="s">
        <v>105</v>
      </c>
      <c r="B59" s="323">
        <f t="shared" si="3"/>
        <v>0</v>
      </c>
      <c r="C59" s="323"/>
      <c r="D59" s="323"/>
      <c r="E59" s="323"/>
      <c r="F59" s="323"/>
      <c r="G59" s="325"/>
    </row>
    <row r="60" spans="1:7" s="165" customFormat="1" ht="18.75" customHeight="1">
      <c r="A60" s="322" t="s">
        <v>78</v>
      </c>
      <c r="B60" s="323">
        <f t="shared" si="3"/>
        <v>144</v>
      </c>
      <c r="C60" s="323">
        <v>144</v>
      </c>
      <c r="D60" s="323"/>
      <c r="E60" s="323"/>
      <c r="F60" s="323"/>
      <c r="G60" s="325"/>
    </row>
    <row r="61" spans="1:7" s="165" customFormat="1" ht="18.75" customHeight="1">
      <c r="A61" s="322" t="s">
        <v>106</v>
      </c>
      <c r="B61" s="323">
        <f t="shared" si="3"/>
        <v>0</v>
      </c>
      <c r="C61" s="323"/>
      <c r="D61" s="323"/>
      <c r="E61" s="323"/>
      <c r="F61" s="323"/>
      <c r="G61" s="325"/>
    </row>
    <row r="62" spans="1:7" s="165" customFormat="1" ht="18.75" customHeight="1">
      <c r="A62" s="322" t="s">
        <v>107</v>
      </c>
      <c r="B62" s="323">
        <f t="shared" si="3"/>
        <v>1182</v>
      </c>
      <c r="C62" s="323">
        <f aca="true" t="shared" si="6" ref="C62:F62">SUM(C63:C72)</f>
        <v>1182</v>
      </c>
      <c r="D62" s="323"/>
      <c r="E62" s="323">
        <f t="shared" si="6"/>
        <v>0</v>
      </c>
      <c r="F62" s="323">
        <f t="shared" si="6"/>
        <v>0</v>
      </c>
      <c r="G62" s="325"/>
    </row>
    <row r="63" spans="1:7" s="165" customFormat="1" ht="18.75" customHeight="1">
      <c r="A63" s="322" t="s">
        <v>69</v>
      </c>
      <c r="B63" s="323">
        <f t="shared" si="3"/>
        <v>418</v>
      </c>
      <c r="C63" s="323">
        <v>418</v>
      </c>
      <c r="D63" s="323"/>
      <c r="E63" s="323"/>
      <c r="F63" s="323"/>
      <c r="G63" s="325"/>
    </row>
    <row r="64" spans="1:7" s="165" customFormat="1" ht="18.75" customHeight="1">
      <c r="A64" s="322" t="s">
        <v>70</v>
      </c>
      <c r="B64" s="323">
        <f t="shared" si="3"/>
        <v>551</v>
      </c>
      <c r="C64" s="323">
        <v>551</v>
      </c>
      <c r="D64" s="323"/>
      <c r="E64" s="323"/>
      <c r="F64" s="323"/>
      <c r="G64" s="325"/>
    </row>
    <row r="65" spans="1:7" s="165" customFormat="1" ht="18.75" customHeight="1">
      <c r="A65" s="322" t="s">
        <v>71</v>
      </c>
      <c r="B65" s="323">
        <f t="shared" si="3"/>
        <v>0</v>
      </c>
      <c r="C65" s="323"/>
      <c r="D65" s="323"/>
      <c r="E65" s="323"/>
      <c r="F65" s="323"/>
      <c r="G65" s="325"/>
    </row>
    <row r="66" spans="1:7" s="165" customFormat="1" ht="18.75" customHeight="1">
      <c r="A66" s="322" t="s">
        <v>108</v>
      </c>
      <c r="B66" s="323">
        <f t="shared" si="3"/>
        <v>0</v>
      </c>
      <c r="C66" s="323"/>
      <c r="D66" s="323"/>
      <c r="E66" s="323"/>
      <c r="F66" s="323"/>
      <c r="G66" s="325"/>
    </row>
    <row r="67" spans="1:7" s="165" customFormat="1" ht="18.75" customHeight="1">
      <c r="A67" s="322" t="s">
        <v>109</v>
      </c>
      <c r="B67" s="323">
        <f t="shared" si="3"/>
        <v>0</v>
      </c>
      <c r="C67" s="323"/>
      <c r="D67" s="323"/>
      <c r="E67" s="323"/>
      <c r="F67" s="323"/>
      <c r="G67" s="325"/>
    </row>
    <row r="68" spans="1:7" s="165" customFormat="1" ht="18.75" customHeight="1">
      <c r="A68" s="322" t="s">
        <v>110</v>
      </c>
      <c r="B68" s="323">
        <f t="shared" si="3"/>
        <v>0</v>
      </c>
      <c r="C68" s="323"/>
      <c r="D68" s="323"/>
      <c r="E68" s="323"/>
      <c r="F68" s="323"/>
      <c r="G68" s="325"/>
    </row>
    <row r="69" spans="1:7" s="165" customFormat="1" ht="18.75" customHeight="1">
      <c r="A69" s="322" t="s">
        <v>111</v>
      </c>
      <c r="B69" s="323">
        <f t="shared" si="3"/>
        <v>0</v>
      </c>
      <c r="C69" s="323"/>
      <c r="D69" s="323"/>
      <c r="E69" s="323"/>
      <c r="F69" s="323"/>
      <c r="G69" s="325"/>
    </row>
    <row r="70" spans="1:7" s="165" customFormat="1" ht="18.75" customHeight="1">
      <c r="A70" s="322" t="s">
        <v>112</v>
      </c>
      <c r="B70" s="323">
        <f t="shared" si="3"/>
        <v>0</v>
      </c>
      <c r="C70" s="323"/>
      <c r="D70" s="323"/>
      <c r="E70" s="323"/>
      <c r="F70" s="323"/>
      <c r="G70" s="325"/>
    </row>
    <row r="71" spans="1:7" s="165" customFormat="1" ht="18.75" customHeight="1">
      <c r="A71" s="322" t="s">
        <v>78</v>
      </c>
      <c r="B71" s="323">
        <f aca="true" t="shared" si="7" ref="B71:B101">SUM(C71:F71)</f>
        <v>213</v>
      </c>
      <c r="C71" s="323">
        <v>213</v>
      </c>
      <c r="D71" s="323"/>
      <c r="E71" s="323"/>
      <c r="F71" s="323"/>
      <c r="G71" s="325"/>
    </row>
    <row r="72" spans="1:7" s="165" customFormat="1" ht="18.75" customHeight="1">
      <c r="A72" s="322" t="s">
        <v>113</v>
      </c>
      <c r="B72" s="323">
        <f t="shared" si="7"/>
        <v>0</v>
      </c>
      <c r="C72" s="323"/>
      <c r="D72" s="323"/>
      <c r="E72" s="323"/>
      <c r="F72" s="323"/>
      <c r="G72" s="325"/>
    </row>
    <row r="73" spans="1:7" s="165" customFormat="1" ht="18.75" customHeight="1">
      <c r="A73" s="322" t="s">
        <v>114</v>
      </c>
      <c r="B73" s="323">
        <f t="shared" si="7"/>
        <v>815</v>
      </c>
      <c r="C73" s="323">
        <f aca="true" t="shared" si="8" ref="C73:F73">SUM(C74:C84)</f>
        <v>815</v>
      </c>
      <c r="D73" s="323">
        <f t="shared" si="8"/>
        <v>0</v>
      </c>
      <c r="E73" s="323">
        <f t="shared" si="8"/>
        <v>0</v>
      </c>
      <c r="F73" s="323">
        <f t="shared" si="8"/>
        <v>0</v>
      </c>
      <c r="G73" s="325"/>
    </row>
    <row r="74" spans="1:7" s="165" customFormat="1" ht="18.75" customHeight="1">
      <c r="A74" s="322" t="s">
        <v>69</v>
      </c>
      <c r="B74" s="323">
        <f t="shared" si="7"/>
        <v>447</v>
      </c>
      <c r="C74" s="323">
        <v>447</v>
      </c>
      <c r="D74" s="323"/>
      <c r="E74" s="323"/>
      <c r="F74" s="323"/>
      <c r="G74" s="325"/>
    </row>
    <row r="75" spans="1:7" s="165" customFormat="1" ht="18.75" customHeight="1">
      <c r="A75" s="322" t="s">
        <v>70</v>
      </c>
      <c r="B75" s="323">
        <f t="shared" si="7"/>
        <v>315</v>
      </c>
      <c r="C75" s="323">
        <v>315</v>
      </c>
      <c r="D75" s="323"/>
      <c r="E75" s="323"/>
      <c r="F75" s="323"/>
      <c r="G75" s="325"/>
    </row>
    <row r="76" spans="1:7" s="165" customFormat="1" ht="18.75" customHeight="1">
      <c r="A76" s="322" t="s">
        <v>71</v>
      </c>
      <c r="B76" s="323">
        <f t="shared" si="7"/>
        <v>0</v>
      </c>
      <c r="C76" s="323"/>
      <c r="D76" s="323"/>
      <c r="E76" s="323"/>
      <c r="F76" s="323"/>
      <c r="G76" s="325"/>
    </row>
    <row r="77" spans="1:7" s="165" customFormat="1" ht="18.75" customHeight="1">
      <c r="A77" s="322" t="s">
        <v>115</v>
      </c>
      <c r="B77" s="323">
        <f t="shared" si="7"/>
        <v>0</v>
      </c>
      <c r="C77" s="323"/>
      <c r="D77" s="323"/>
      <c r="E77" s="323"/>
      <c r="F77" s="323"/>
      <c r="G77" s="325"/>
    </row>
    <row r="78" spans="1:7" s="165" customFormat="1" ht="18.75" customHeight="1">
      <c r="A78" s="322" t="s">
        <v>116</v>
      </c>
      <c r="B78" s="323">
        <f t="shared" si="7"/>
        <v>0</v>
      </c>
      <c r="C78" s="323"/>
      <c r="D78" s="323"/>
      <c r="E78" s="323"/>
      <c r="F78" s="323"/>
      <c r="G78" s="325"/>
    </row>
    <row r="79" spans="1:7" s="165" customFormat="1" ht="18.75" customHeight="1">
      <c r="A79" s="322" t="s">
        <v>117</v>
      </c>
      <c r="B79" s="323">
        <f t="shared" si="7"/>
        <v>0</v>
      </c>
      <c r="C79" s="323"/>
      <c r="D79" s="323"/>
      <c r="E79" s="323"/>
      <c r="F79" s="323"/>
      <c r="G79" s="325"/>
    </row>
    <row r="80" spans="1:7" s="165" customFormat="1" ht="18.75" customHeight="1">
      <c r="A80" s="322" t="s">
        <v>118</v>
      </c>
      <c r="B80" s="323">
        <f t="shared" si="7"/>
        <v>0</v>
      </c>
      <c r="C80" s="323"/>
      <c r="D80" s="323"/>
      <c r="E80" s="323"/>
      <c r="F80" s="323"/>
      <c r="G80" s="325"/>
    </row>
    <row r="81" spans="1:7" s="165" customFormat="1" ht="18.75" customHeight="1">
      <c r="A81" s="322" t="s">
        <v>119</v>
      </c>
      <c r="B81" s="323">
        <f t="shared" si="7"/>
        <v>0</v>
      </c>
      <c r="C81" s="323"/>
      <c r="D81" s="323"/>
      <c r="E81" s="323"/>
      <c r="F81" s="323"/>
      <c r="G81" s="325"/>
    </row>
    <row r="82" spans="1:7" s="165" customFormat="1" ht="18.75" customHeight="1">
      <c r="A82" s="322" t="s">
        <v>111</v>
      </c>
      <c r="B82" s="323">
        <f t="shared" si="7"/>
        <v>0</v>
      </c>
      <c r="C82" s="323"/>
      <c r="D82" s="323"/>
      <c r="E82" s="323"/>
      <c r="F82" s="323"/>
      <c r="G82" s="325"/>
    </row>
    <row r="83" spans="1:7" s="165" customFormat="1" ht="18.75" customHeight="1">
      <c r="A83" s="322" t="s">
        <v>78</v>
      </c>
      <c r="B83" s="323">
        <f t="shared" si="7"/>
        <v>53</v>
      </c>
      <c r="C83" s="323">
        <v>53</v>
      </c>
      <c r="D83" s="323"/>
      <c r="E83" s="323"/>
      <c r="F83" s="323"/>
      <c r="G83" s="325"/>
    </row>
    <row r="84" spans="1:7" s="165" customFormat="1" ht="18.75" customHeight="1">
      <c r="A84" s="322" t="s">
        <v>120</v>
      </c>
      <c r="B84" s="323">
        <f t="shared" si="7"/>
        <v>0</v>
      </c>
      <c r="C84" s="323"/>
      <c r="D84" s="323"/>
      <c r="E84" s="323"/>
      <c r="F84" s="323"/>
      <c r="G84" s="325"/>
    </row>
    <row r="85" spans="1:7" s="165" customFormat="1" ht="18.75" customHeight="1">
      <c r="A85" s="322" t="s">
        <v>121</v>
      </c>
      <c r="B85" s="323">
        <f t="shared" si="7"/>
        <v>741</v>
      </c>
      <c r="C85" s="323">
        <f aca="true" t="shared" si="9" ref="C85:F85">SUM(C86:C93)</f>
        <v>741</v>
      </c>
      <c r="D85" s="323"/>
      <c r="E85" s="323">
        <f t="shared" si="9"/>
        <v>0</v>
      </c>
      <c r="F85" s="323">
        <f t="shared" si="9"/>
        <v>0</v>
      </c>
      <c r="G85" s="325"/>
    </row>
    <row r="86" spans="1:7" s="165" customFormat="1" ht="18.75" customHeight="1">
      <c r="A86" s="322" t="s">
        <v>69</v>
      </c>
      <c r="B86" s="323">
        <f t="shared" si="7"/>
        <v>175</v>
      </c>
      <c r="C86" s="323">
        <v>175</v>
      </c>
      <c r="D86" s="323"/>
      <c r="E86" s="323"/>
      <c r="F86" s="323"/>
      <c r="G86" s="325"/>
    </row>
    <row r="87" spans="1:7" s="165" customFormat="1" ht="18.75" customHeight="1">
      <c r="A87" s="322" t="s">
        <v>70</v>
      </c>
      <c r="B87" s="323">
        <f t="shared" si="7"/>
        <v>0</v>
      </c>
      <c r="C87" s="323"/>
      <c r="D87" s="323"/>
      <c r="E87" s="323"/>
      <c r="F87" s="323"/>
      <c r="G87" s="325"/>
    </row>
    <row r="88" spans="1:7" s="165" customFormat="1" ht="18.75" customHeight="1">
      <c r="A88" s="322" t="s">
        <v>71</v>
      </c>
      <c r="B88" s="323">
        <f t="shared" si="7"/>
        <v>0</v>
      </c>
      <c r="C88" s="323"/>
      <c r="D88" s="323"/>
      <c r="E88" s="323"/>
      <c r="F88" s="323"/>
      <c r="G88" s="325"/>
    </row>
    <row r="89" spans="1:7" s="165" customFormat="1" ht="18.75" customHeight="1">
      <c r="A89" s="322" t="s">
        <v>122</v>
      </c>
      <c r="B89" s="323">
        <f t="shared" si="7"/>
        <v>336</v>
      </c>
      <c r="C89" s="323">
        <v>336</v>
      </c>
      <c r="D89" s="323"/>
      <c r="E89" s="323"/>
      <c r="F89" s="323"/>
      <c r="G89" s="325"/>
    </row>
    <row r="90" spans="1:7" s="165" customFormat="1" ht="18.75" customHeight="1">
      <c r="A90" s="322" t="s">
        <v>123</v>
      </c>
      <c r="B90" s="323">
        <f t="shared" si="7"/>
        <v>0</v>
      </c>
      <c r="C90" s="323"/>
      <c r="D90" s="323"/>
      <c r="E90" s="323"/>
      <c r="F90" s="323"/>
      <c r="G90" s="325"/>
    </row>
    <row r="91" spans="1:7" s="165" customFormat="1" ht="18.75" customHeight="1">
      <c r="A91" s="322" t="s">
        <v>111</v>
      </c>
      <c r="B91" s="323">
        <f t="shared" si="7"/>
        <v>0</v>
      </c>
      <c r="C91" s="323"/>
      <c r="D91" s="323"/>
      <c r="E91" s="323"/>
      <c r="F91" s="323"/>
      <c r="G91" s="325"/>
    </row>
    <row r="92" spans="1:7" s="165" customFormat="1" ht="18.75" customHeight="1">
      <c r="A92" s="322" t="s">
        <v>78</v>
      </c>
      <c r="B92" s="323">
        <f t="shared" si="7"/>
        <v>150</v>
      </c>
      <c r="C92" s="323">
        <v>150</v>
      </c>
      <c r="D92" s="323"/>
      <c r="E92" s="323"/>
      <c r="F92" s="323"/>
      <c r="G92" s="325"/>
    </row>
    <row r="93" spans="1:7" s="165" customFormat="1" ht="18.75" customHeight="1">
      <c r="A93" s="322" t="s">
        <v>124</v>
      </c>
      <c r="B93" s="323">
        <f t="shared" si="7"/>
        <v>80</v>
      </c>
      <c r="C93" s="323">
        <v>80</v>
      </c>
      <c r="D93" s="323"/>
      <c r="E93" s="323"/>
      <c r="F93" s="323"/>
      <c r="G93" s="325"/>
    </row>
    <row r="94" spans="1:7" s="165" customFormat="1" ht="18.75" customHeight="1">
      <c r="A94" s="322" t="s">
        <v>125</v>
      </c>
      <c r="B94" s="323">
        <f t="shared" si="7"/>
        <v>0</v>
      </c>
      <c r="C94" s="323">
        <f>SUM(C95:C97)</f>
        <v>0</v>
      </c>
      <c r="D94" s="323"/>
      <c r="E94" s="323"/>
      <c r="F94" s="323"/>
      <c r="G94" s="325"/>
    </row>
    <row r="95" spans="1:7" s="165" customFormat="1" ht="18.75" customHeight="1">
      <c r="A95" s="322" t="s">
        <v>69</v>
      </c>
      <c r="B95" s="323">
        <f t="shared" si="7"/>
        <v>0</v>
      </c>
      <c r="C95" s="323"/>
      <c r="D95" s="323"/>
      <c r="E95" s="323"/>
      <c r="F95" s="323"/>
      <c r="G95" s="325"/>
    </row>
    <row r="96" spans="1:7" s="165" customFormat="1" ht="18.75" customHeight="1">
      <c r="A96" s="322" t="s">
        <v>70</v>
      </c>
      <c r="B96" s="323">
        <f t="shared" si="7"/>
        <v>0</v>
      </c>
      <c r="C96" s="323"/>
      <c r="D96" s="323"/>
      <c r="E96" s="323"/>
      <c r="F96" s="323"/>
      <c r="G96" s="325"/>
    </row>
    <row r="97" spans="1:7" s="165" customFormat="1" ht="18.75" customHeight="1">
      <c r="A97" s="322" t="s">
        <v>126</v>
      </c>
      <c r="B97" s="323">
        <f t="shared" si="7"/>
        <v>0</v>
      </c>
      <c r="C97" s="323"/>
      <c r="D97" s="323"/>
      <c r="E97" s="323"/>
      <c r="F97" s="323"/>
      <c r="G97" s="325"/>
    </row>
    <row r="98" spans="1:7" s="165" customFormat="1" ht="18.75" customHeight="1">
      <c r="A98" s="322" t="s">
        <v>127</v>
      </c>
      <c r="B98" s="323">
        <f t="shared" si="7"/>
        <v>0</v>
      </c>
      <c r="C98" s="323">
        <f aca="true" t="shared" si="10" ref="C98:F98">SUM(C99:C104)</f>
        <v>0</v>
      </c>
      <c r="D98" s="323"/>
      <c r="E98" s="323">
        <f t="shared" si="10"/>
        <v>0</v>
      </c>
      <c r="F98" s="323">
        <f t="shared" si="10"/>
        <v>0</v>
      </c>
      <c r="G98" s="325"/>
    </row>
    <row r="99" spans="1:7" s="165" customFormat="1" ht="18.75" customHeight="1">
      <c r="A99" s="322" t="s">
        <v>69</v>
      </c>
      <c r="B99" s="323">
        <f t="shared" si="7"/>
        <v>0</v>
      </c>
      <c r="C99" s="323"/>
      <c r="D99" s="323"/>
      <c r="E99" s="323"/>
      <c r="F99" s="323"/>
      <c r="G99" s="325"/>
    </row>
    <row r="100" spans="1:7" s="165" customFormat="1" ht="18.75" customHeight="1">
      <c r="A100" s="322" t="s">
        <v>70</v>
      </c>
      <c r="B100" s="323">
        <f t="shared" si="7"/>
        <v>0</v>
      </c>
      <c r="C100" s="323"/>
      <c r="D100" s="323"/>
      <c r="E100" s="323"/>
      <c r="F100" s="323"/>
      <c r="G100" s="325"/>
    </row>
    <row r="101" spans="1:7" s="165" customFormat="1" ht="18.75" customHeight="1">
      <c r="A101" s="322" t="s">
        <v>71</v>
      </c>
      <c r="B101" s="323">
        <f t="shared" si="7"/>
        <v>0</v>
      </c>
      <c r="C101" s="323"/>
      <c r="D101" s="323"/>
      <c r="E101" s="323"/>
      <c r="F101" s="323"/>
      <c r="G101" s="325"/>
    </row>
    <row r="102" spans="1:7" s="165" customFormat="1" ht="18.75" customHeight="1">
      <c r="A102" s="322" t="s">
        <v>128</v>
      </c>
      <c r="B102" s="323">
        <f aca="true" t="shared" si="11" ref="B102:B134">SUM(C102:F102)</f>
        <v>0</v>
      </c>
      <c r="C102" s="323"/>
      <c r="D102" s="323"/>
      <c r="E102" s="323"/>
      <c r="F102" s="323"/>
      <c r="G102" s="325"/>
    </row>
    <row r="103" spans="1:7" s="165" customFormat="1" ht="18.75" customHeight="1">
      <c r="A103" s="322" t="s">
        <v>78</v>
      </c>
      <c r="B103" s="323">
        <f t="shared" si="11"/>
        <v>0</v>
      </c>
      <c r="C103" s="323"/>
      <c r="D103" s="323"/>
      <c r="E103" s="323"/>
      <c r="F103" s="323"/>
      <c r="G103" s="325"/>
    </row>
    <row r="104" spans="1:7" s="165" customFormat="1" ht="18.75" customHeight="1">
      <c r="A104" s="322" t="s">
        <v>129</v>
      </c>
      <c r="B104" s="323">
        <f t="shared" si="11"/>
        <v>0</v>
      </c>
      <c r="C104" s="323"/>
      <c r="D104" s="323"/>
      <c r="E104" s="323"/>
      <c r="F104" s="323"/>
      <c r="G104" s="325"/>
    </row>
    <row r="105" spans="1:7" s="165" customFormat="1" ht="18.75" customHeight="1">
      <c r="A105" s="322" t="s">
        <v>130</v>
      </c>
      <c r="B105" s="323">
        <f t="shared" si="11"/>
        <v>1802</v>
      </c>
      <c r="C105" s="323">
        <f>SUM(C106:C113)</f>
        <v>1780</v>
      </c>
      <c r="D105" s="323">
        <f>SUM(D106:D113)</f>
        <v>22</v>
      </c>
      <c r="E105" s="323">
        <f aca="true" t="shared" si="12" ref="C105:F105">SUM(E106:E113)</f>
        <v>0</v>
      </c>
      <c r="F105" s="323">
        <f t="shared" si="12"/>
        <v>0</v>
      </c>
      <c r="G105" s="325"/>
    </row>
    <row r="106" spans="1:7" s="165" customFormat="1" ht="18.75" customHeight="1">
      <c r="A106" s="322" t="s">
        <v>69</v>
      </c>
      <c r="B106" s="323">
        <f t="shared" si="11"/>
        <v>943</v>
      </c>
      <c r="C106" s="323">
        <v>943</v>
      </c>
      <c r="D106" s="323"/>
      <c r="E106" s="323"/>
      <c r="F106" s="323"/>
      <c r="G106" s="325"/>
    </row>
    <row r="107" spans="1:7" s="165" customFormat="1" ht="18.75" customHeight="1">
      <c r="A107" s="322" t="s">
        <v>70</v>
      </c>
      <c r="B107" s="323">
        <f t="shared" si="11"/>
        <v>837</v>
      </c>
      <c r="C107" s="323">
        <v>837</v>
      </c>
      <c r="D107" s="323"/>
      <c r="E107" s="323"/>
      <c r="F107" s="323"/>
      <c r="G107" s="325"/>
    </row>
    <row r="108" spans="1:7" s="165" customFormat="1" ht="18.75" customHeight="1">
      <c r="A108" s="322" t="s">
        <v>71</v>
      </c>
      <c r="B108" s="323">
        <f t="shared" si="11"/>
        <v>0</v>
      </c>
      <c r="C108" s="323"/>
      <c r="D108" s="323"/>
      <c r="E108" s="323"/>
      <c r="F108" s="323"/>
      <c r="G108" s="325"/>
    </row>
    <row r="109" spans="1:7" s="165" customFormat="1" ht="18.75" customHeight="1">
      <c r="A109" s="322" t="s">
        <v>131</v>
      </c>
      <c r="B109" s="323">
        <f t="shared" si="11"/>
        <v>0</v>
      </c>
      <c r="C109" s="323"/>
      <c r="D109" s="323"/>
      <c r="E109" s="323"/>
      <c r="F109" s="323"/>
      <c r="G109" s="325"/>
    </row>
    <row r="110" spans="1:7" s="165" customFormat="1" ht="18.75" customHeight="1">
      <c r="A110" s="322" t="s">
        <v>132</v>
      </c>
      <c r="B110" s="323">
        <f t="shared" si="11"/>
        <v>0</v>
      </c>
      <c r="C110" s="323"/>
      <c r="D110" s="323"/>
      <c r="E110" s="323"/>
      <c r="F110" s="323"/>
      <c r="G110" s="325"/>
    </row>
    <row r="111" spans="1:7" s="165" customFormat="1" ht="18.75" customHeight="1">
      <c r="A111" s="322" t="s">
        <v>133</v>
      </c>
      <c r="B111" s="323">
        <f t="shared" si="11"/>
        <v>0</v>
      </c>
      <c r="C111" s="323"/>
      <c r="D111" s="323"/>
      <c r="E111" s="323"/>
      <c r="F111" s="323"/>
      <c r="G111" s="325"/>
    </row>
    <row r="112" spans="1:7" s="165" customFormat="1" ht="18.75" customHeight="1">
      <c r="A112" s="322" t="s">
        <v>78</v>
      </c>
      <c r="B112" s="323">
        <f t="shared" si="11"/>
        <v>0</v>
      </c>
      <c r="C112" s="323"/>
      <c r="D112" s="323"/>
      <c r="E112" s="323"/>
      <c r="F112" s="323"/>
      <c r="G112" s="325"/>
    </row>
    <row r="113" spans="1:7" s="165" customFormat="1" ht="18.75" customHeight="1">
      <c r="A113" s="322" t="s">
        <v>134</v>
      </c>
      <c r="B113" s="323">
        <f t="shared" si="11"/>
        <v>22</v>
      </c>
      <c r="C113" s="323"/>
      <c r="D113" s="323">
        <v>22</v>
      </c>
      <c r="E113" s="323"/>
      <c r="F113" s="323"/>
      <c r="G113" s="325"/>
    </row>
    <row r="114" spans="1:7" s="165" customFormat="1" ht="18.75" customHeight="1">
      <c r="A114" s="322" t="s">
        <v>135</v>
      </c>
      <c r="B114" s="323">
        <f t="shared" si="11"/>
        <v>337</v>
      </c>
      <c r="C114" s="323">
        <f aca="true" t="shared" si="13" ref="C114:F114">SUM(C115:C121)</f>
        <v>337</v>
      </c>
      <c r="D114" s="323"/>
      <c r="E114" s="323">
        <f t="shared" si="13"/>
        <v>0</v>
      </c>
      <c r="F114" s="323">
        <f t="shared" si="13"/>
        <v>0</v>
      </c>
      <c r="G114" s="325"/>
    </row>
    <row r="115" spans="1:7" s="165" customFormat="1" ht="18.75" customHeight="1">
      <c r="A115" s="322" t="s">
        <v>69</v>
      </c>
      <c r="B115" s="323">
        <f t="shared" si="11"/>
        <v>113</v>
      </c>
      <c r="C115" s="323">
        <v>113</v>
      </c>
      <c r="D115" s="323"/>
      <c r="E115" s="323"/>
      <c r="F115" s="323"/>
      <c r="G115" s="325"/>
    </row>
    <row r="116" spans="1:7" s="165" customFormat="1" ht="18.75" customHeight="1">
      <c r="A116" s="322" t="s">
        <v>70</v>
      </c>
      <c r="B116" s="323">
        <f t="shared" si="11"/>
        <v>0</v>
      </c>
      <c r="C116" s="323"/>
      <c r="D116" s="323"/>
      <c r="E116" s="323"/>
      <c r="F116" s="323"/>
      <c r="G116" s="325"/>
    </row>
    <row r="117" spans="1:7" s="165" customFormat="1" ht="18.75" customHeight="1">
      <c r="A117" s="322" t="s">
        <v>71</v>
      </c>
      <c r="B117" s="323">
        <f t="shared" si="11"/>
        <v>0</v>
      </c>
      <c r="C117" s="323"/>
      <c r="D117" s="323"/>
      <c r="E117" s="323"/>
      <c r="F117" s="323"/>
      <c r="G117" s="325"/>
    </row>
    <row r="118" spans="1:7" s="165" customFormat="1" ht="18.75" customHeight="1">
      <c r="A118" s="322" t="s">
        <v>136</v>
      </c>
      <c r="B118" s="323">
        <f t="shared" si="11"/>
        <v>0</v>
      </c>
      <c r="C118" s="323"/>
      <c r="D118" s="323"/>
      <c r="E118" s="323"/>
      <c r="F118" s="323"/>
      <c r="G118" s="325"/>
    </row>
    <row r="119" spans="1:7" s="165" customFormat="1" ht="18.75" customHeight="1">
      <c r="A119" s="322" t="s">
        <v>137</v>
      </c>
      <c r="B119" s="323">
        <f t="shared" si="11"/>
        <v>180</v>
      </c>
      <c r="C119" s="323">
        <v>180</v>
      </c>
      <c r="D119" s="323"/>
      <c r="E119" s="323"/>
      <c r="F119" s="323"/>
      <c r="G119" s="325"/>
    </row>
    <row r="120" spans="1:7" s="165" customFormat="1" ht="18.75" customHeight="1">
      <c r="A120" s="322" t="s">
        <v>78</v>
      </c>
      <c r="B120" s="323">
        <f t="shared" si="11"/>
        <v>44</v>
      </c>
      <c r="C120" s="323">
        <v>44</v>
      </c>
      <c r="D120" s="323"/>
      <c r="E120" s="323"/>
      <c r="F120" s="323"/>
      <c r="G120" s="325"/>
    </row>
    <row r="121" spans="1:7" s="165" customFormat="1" ht="18.75" customHeight="1">
      <c r="A121" s="322" t="s">
        <v>138</v>
      </c>
      <c r="B121" s="323">
        <f t="shared" si="11"/>
        <v>0</v>
      </c>
      <c r="C121" s="323"/>
      <c r="D121" s="323"/>
      <c r="E121" s="323"/>
      <c r="F121" s="323"/>
      <c r="G121" s="325"/>
    </row>
    <row r="122" spans="1:7" s="165" customFormat="1" ht="18.75" customHeight="1">
      <c r="A122" s="322" t="s">
        <v>139</v>
      </c>
      <c r="B122" s="323">
        <f t="shared" si="11"/>
        <v>5</v>
      </c>
      <c r="C122" s="323">
        <f>SUM(C123:C125)</f>
        <v>0</v>
      </c>
      <c r="D122" s="323">
        <f>SUM(D123:D125)</f>
        <v>5</v>
      </c>
      <c r="E122" s="323"/>
      <c r="F122" s="323"/>
      <c r="G122" s="325"/>
    </row>
    <row r="123" spans="1:7" s="165" customFormat="1" ht="18.75" customHeight="1">
      <c r="A123" s="322" t="s">
        <v>69</v>
      </c>
      <c r="B123" s="323">
        <f t="shared" si="11"/>
        <v>0</v>
      </c>
      <c r="C123" s="323"/>
      <c r="D123" s="323"/>
      <c r="E123" s="323"/>
      <c r="F123" s="323"/>
      <c r="G123" s="325"/>
    </row>
    <row r="124" spans="1:7" s="165" customFormat="1" ht="18.75" customHeight="1">
      <c r="A124" s="322" t="s">
        <v>70</v>
      </c>
      <c r="B124" s="323">
        <f t="shared" si="11"/>
        <v>0</v>
      </c>
      <c r="C124" s="323"/>
      <c r="D124" s="323"/>
      <c r="E124" s="323"/>
      <c r="F124" s="323"/>
      <c r="G124" s="325"/>
    </row>
    <row r="125" spans="1:7" s="165" customFormat="1" ht="18.75" customHeight="1">
      <c r="A125" s="322" t="s">
        <v>140</v>
      </c>
      <c r="B125" s="323">
        <f t="shared" si="11"/>
        <v>5</v>
      </c>
      <c r="C125" s="323"/>
      <c r="D125" s="323">
        <v>5</v>
      </c>
      <c r="E125" s="323"/>
      <c r="F125" s="323"/>
      <c r="G125" s="325"/>
    </row>
    <row r="126" spans="1:7" s="165" customFormat="1" ht="18.75" customHeight="1">
      <c r="A126" s="322" t="s">
        <v>141</v>
      </c>
      <c r="B126" s="323">
        <f t="shared" si="11"/>
        <v>25</v>
      </c>
      <c r="C126" s="323">
        <f>SUM(C127:C132)</f>
        <v>0</v>
      </c>
      <c r="D126" s="323">
        <f>SUM(D127:D132)</f>
        <v>25</v>
      </c>
      <c r="E126" s="323">
        <f aca="true" t="shared" si="14" ref="C126:F126">SUM(E127:E132)</f>
        <v>0</v>
      </c>
      <c r="F126" s="323">
        <f t="shared" si="14"/>
        <v>0</v>
      </c>
      <c r="G126" s="326"/>
    </row>
    <row r="127" spans="1:7" s="165" customFormat="1" ht="18.75" customHeight="1">
      <c r="A127" s="322" t="s">
        <v>69</v>
      </c>
      <c r="B127" s="323">
        <f t="shared" si="11"/>
        <v>0</v>
      </c>
      <c r="C127" s="323"/>
      <c r="D127" s="323"/>
      <c r="E127" s="323"/>
      <c r="F127" s="323"/>
      <c r="G127" s="325"/>
    </row>
    <row r="128" spans="1:7" s="165" customFormat="1" ht="18.75" customHeight="1">
      <c r="A128" s="322" t="s">
        <v>70</v>
      </c>
      <c r="B128" s="323">
        <f t="shared" si="11"/>
        <v>0</v>
      </c>
      <c r="C128" s="323"/>
      <c r="D128" s="323"/>
      <c r="E128" s="323"/>
      <c r="F128" s="323"/>
      <c r="G128" s="325"/>
    </row>
    <row r="129" spans="1:7" s="165" customFormat="1" ht="18.75" customHeight="1">
      <c r="A129" s="322" t="s">
        <v>71</v>
      </c>
      <c r="B129" s="323">
        <f t="shared" si="11"/>
        <v>0</v>
      </c>
      <c r="C129" s="323"/>
      <c r="D129" s="323"/>
      <c r="E129" s="323"/>
      <c r="F129" s="323"/>
      <c r="G129" s="325"/>
    </row>
    <row r="130" spans="1:7" s="165" customFormat="1" ht="18.75" customHeight="1">
      <c r="A130" s="322" t="s">
        <v>142</v>
      </c>
      <c r="B130" s="323">
        <f t="shared" si="11"/>
        <v>0</v>
      </c>
      <c r="C130" s="323"/>
      <c r="D130" s="323"/>
      <c r="E130" s="323"/>
      <c r="F130" s="323"/>
      <c r="G130" s="325"/>
    </row>
    <row r="131" spans="1:7" s="165" customFormat="1" ht="18.75" customHeight="1">
      <c r="A131" s="322" t="s">
        <v>78</v>
      </c>
      <c r="B131" s="323">
        <f t="shared" si="11"/>
        <v>0</v>
      </c>
      <c r="C131" s="323"/>
      <c r="D131" s="323"/>
      <c r="E131" s="323"/>
      <c r="F131" s="323"/>
      <c r="G131" s="326"/>
    </row>
    <row r="132" spans="1:7" s="165" customFormat="1" ht="18.75" customHeight="1">
      <c r="A132" s="322" t="s">
        <v>143</v>
      </c>
      <c r="B132" s="323">
        <f t="shared" si="11"/>
        <v>25</v>
      </c>
      <c r="C132" s="323"/>
      <c r="D132" s="323">
        <v>25</v>
      </c>
      <c r="E132" s="323"/>
      <c r="F132" s="323"/>
      <c r="G132" s="325"/>
    </row>
    <row r="133" spans="1:7" s="165" customFormat="1" ht="18.75" customHeight="1">
      <c r="A133" s="322" t="s">
        <v>144</v>
      </c>
      <c r="B133" s="323">
        <f t="shared" si="11"/>
        <v>0</v>
      </c>
      <c r="C133" s="323"/>
      <c r="D133" s="323"/>
      <c r="E133" s="323"/>
      <c r="F133" s="323"/>
      <c r="G133" s="325"/>
    </row>
    <row r="134" spans="1:7" s="165" customFormat="1" ht="18.75" customHeight="1">
      <c r="A134" s="322" t="s">
        <v>69</v>
      </c>
      <c r="B134" s="323">
        <f t="shared" si="11"/>
        <v>0</v>
      </c>
      <c r="C134" s="323"/>
      <c r="D134" s="323"/>
      <c r="E134" s="323"/>
      <c r="F134" s="323"/>
      <c r="G134" s="325"/>
    </row>
    <row r="135" spans="1:7" s="165" customFormat="1" ht="18.75" customHeight="1">
      <c r="A135" s="322" t="s">
        <v>145</v>
      </c>
      <c r="B135" s="323">
        <f aca="true" t="shared" si="15" ref="B135:B198">SUM(C135:F135)</f>
        <v>0</v>
      </c>
      <c r="C135" s="323"/>
      <c r="D135" s="323"/>
      <c r="E135" s="323"/>
      <c r="F135" s="323"/>
      <c r="G135" s="325"/>
    </row>
    <row r="136" spans="1:7" s="165" customFormat="1" ht="18.75" customHeight="1">
      <c r="A136" s="322" t="s">
        <v>146</v>
      </c>
      <c r="B136" s="323">
        <f t="shared" si="15"/>
        <v>272</v>
      </c>
      <c r="C136" s="323">
        <f aca="true" t="shared" si="16" ref="C136:F136">SUM(C137:C141)</f>
        <v>272</v>
      </c>
      <c r="D136" s="323">
        <f t="shared" si="16"/>
        <v>0</v>
      </c>
      <c r="E136" s="323">
        <f t="shared" si="16"/>
        <v>0</v>
      </c>
      <c r="F136" s="323">
        <f t="shared" si="16"/>
        <v>0</v>
      </c>
      <c r="G136" s="325"/>
    </row>
    <row r="137" spans="1:7" s="165" customFormat="1" ht="18.75" customHeight="1">
      <c r="A137" s="322" t="s">
        <v>69</v>
      </c>
      <c r="B137" s="323">
        <f t="shared" si="15"/>
        <v>112</v>
      </c>
      <c r="C137" s="323">
        <v>112</v>
      </c>
      <c r="D137" s="323"/>
      <c r="E137" s="323"/>
      <c r="F137" s="323"/>
      <c r="G137" s="325"/>
    </row>
    <row r="138" spans="1:7" s="165" customFormat="1" ht="18.75" customHeight="1">
      <c r="A138" s="322" t="s">
        <v>70</v>
      </c>
      <c r="B138" s="323">
        <f t="shared" si="15"/>
        <v>0</v>
      </c>
      <c r="C138" s="323"/>
      <c r="D138" s="323"/>
      <c r="E138" s="323"/>
      <c r="F138" s="323"/>
      <c r="G138" s="325"/>
    </row>
    <row r="139" spans="1:7" s="165" customFormat="1" ht="18.75" customHeight="1">
      <c r="A139" s="322" t="s">
        <v>71</v>
      </c>
      <c r="B139" s="323">
        <f t="shared" si="15"/>
        <v>0</v>
      </c>
      <c r="C139" s="323"/>
      <c r="D139" s="323"/>
      <c r="E139" s="323"/>
      <c r="F139" s="323"/>
      <c r="G139" s="325"/>
    </row>
    <row r="140" spans="1:7" s="165" customFormat="1" ht="18.75" customHeight="1">
      <c r="A140" s="322" t="s">
        <v>147</v>
      </c>
      <c r="B140" s="323">
        <f t="shared" si="15"/>
        <v>160</v>
      </c>
      <c r="C140" s="323">
        <v>160</v>
      </c>
      <c r="D140" s="323"/>
      <c r="E140" s="323"/>
      <c r="F140" s="323"/>
      <c r="G140" s="325"/>
    </row>
    <row r="141" spans="1:7" s="165" customFormat="1" ht="18.75" customHeight="1">
      <c r="A141" s="322" t="s">
        <v>148</v>
      </c>
      <c r="B141" s="323">
        <f t="shared" si="15"/>
        <v>0</v>
      </c>
      <c r="C141" s="323"/>
      <c r="D141" s="323"/>
      <c r="E141" s="323"/>
      <c r="F141" s="323"/>
      <c r="G141" s="325"/>
    </row>
    <row r="142" spans="1:7" s="165" customFormat="1" ht="18.75" customHeight="1">
      <c r="A142" s="322" t="s">
        <v>149</v>
      </c>
      <c r="B142" s="323">
        <f t="shared" si="15"/>
        <v>118</v>
      </c>
      <c r="C142" s="323">
        <f aca="true" t="shared" si="17" ref="C142:F142">SUM(C143:C148)</f>
        <v>118</v>
      </c>
      <c r="D142" s="323"/>
      <c r="E142" s="323">
        <f t="shared" si="17"/>
        <v>0</v>
      </c>
      <c r="F142" s="323">
        <f t="shared" si="17"/>
        <v>0</v>
      </c>
      <c r="G142" s="325"/>
    </row>
    <row r="143" spans="1:7" s="165" customFormat="1" ht="18.75" customHeight="1">
      <c r="A143" s="322" t="s">
        <v>69</v>
      </c>
      <c r="B143" s="323">
        <f t="shared" si="15"/>
        <v>53</v>
      </c>
      <c r="C143" s="323">
        <v>53</v>
      </c>
      <c r="D143" s="323"/>
      <c r="E143" s="323"/>
      <c r="F143" s="323"/>
      <c r="G143" s="325"/>
    </row>
    <row r="144" spans="1:7" s="165" customFormat="1" ht="18.75" customHeight="1">
      <c r="A144" s="322" t="s">
        <v>70</v>
      </c>
      <c r="B144" s="323">
        <f t="shared" si="15"/>
        <v>65</v>
      </c>
      <c r="C144" s="323">
        <v>65</v>
      </c>
      <c r="D144" s="323"/>
      <c r="E144" s="323"/>
      <c r="F144" s="323"/>
      <c r="G144" s="325"/>
    </row>
    <row r="145" spans="1:7" s="165" customFormat="1" ht="18.75" customHeight="1">
      <c r="A145" s="322" t="s">
        <v>71</v>
      </c>
      <c r="B145" s="323">
        <f t="shared" si="15"/>
        <v>0</v>
      </c>
      <c r="C145" s="323"/>
      <c r="D145" s="323"/>
      <c r="E145" s="323"/>
      <c r="F145" s="323"/>
      <c r="G145" s="325"/>
    </row>
    <row r="146" spans="1:7" s="165" customFormat="1" ht="18.75" customHeight="1">
      <c r="A146" s="322" t="s">
        <v>83</v>
      </c>
      <c r="B146" s="323">
        <f t="shared" si="15"/>
        <v>0</v>
      </c>
      <c r="C146" s="323"/>
      <c r="D146" s="323"/>
      <c r="E146" s="323"/>
      <c r="F146" s="323"/>
      <c r="G146" s="325"/>
    </row>
    <row r="147" spans="1:7" s="165" customFormat="1" ht="18.75" customHeight="1">
      <c r="A147" s="322" t="s">
        <v>78</v>
      </c>
      <c r="B147" s="323">
        <f t="shared" si="15"/>
        <v>0</v>
      </c>
      <c r="C147" s="323"/>
      <c r="D147" s="323"/>
      <c r="E147" s="323"/>
      <c r="F147" s="323"/>
      <c r="G147" s="325"/>
    </row>
    <row r="148" spans="1:7" s="165" customFormat="1" ht="18.75" customHeight="1">
      <c r="A148" s="322" t="s">
        <v>150</v>
      </c>
      <c r="B148" s="323">
        <f t="shared" si="15"/>
        <v>0</v>
      </c>
      <c r="C148" s="323"/>
      <c r="D148" s="323"/>
      <c r="E148" s="323"/>
      <c r="F148" s="323"/>
      <c r="G148" s="325"/>
    </row>
    <row r="149" spans="1:7" s="165" customFormat="1" ht="18.75" customHeight="1">
      <c r="A149" s="322" t="s">
        <v>151</v>
      </c>
      <c r="B149" s="323">
        <f t="shared" si="15"/>
        <v>424</v>
      </c>
      <c r="C149" s="323">
        <f aca="true" t="shared" si="18" ref="C149:F149">SUM(C150:C155)</f>
        <v>424</v>
      </c>
      <c r="D149" s="323"/>
      <c r="E149" s="323">
        <f t="shared" si="18"/>
        <v>0</v>
      </c>
      <c r="F149" s="323">
        <f t="shared" si="18"/>
        <v>0</v>
      </c>
      <c r="G149" s="325"/>
    </row>
    <row r="150" spans="1:7" s="165" customFormat="1" ht="18.75" customHeight="1">
      <c r="A150" s="322" t="s">
        <v>69</v>
      </c>
      <c r="B150" s="323">
        <f t="shared" si="15"/>
        <v>209</v>
      </c>
      <c r="C150" s="323">
        <v>209</v>
      </c>
      <c r="D150" s="323"/>
      <c r="E150" s="323"/>
      <c r="F150" s="323"/>
      <c r="G150" s="325"/>
    </row>
    <row r="151" spans="1:7" s="165" customFormat="1" ht="18.75" customHeight="1">
      <c r="A151" s="322" t="s">
        <v>70</v>
      </c>
      <c r="B151" s="323">
        <f t="shared" si="15"/>
        <v>0</v>
      </c>
      <c r="C151" s="323"/>
      <c r="D151" s="323"/>
      <c r="E151" s="323"/>
      <c r="F151" s="323"/>
      <c r="G151" s="325"/>
    </row>
    <row r="152" spans="1:7" s="165" customFormat="1" ht="18.75" customHeight="1">
      <c r="A152" s="322" t="s">
        <v>71</v>
      </c>
      <c r="B152" s="323">
        <f t="shared" si="15"/>
        <v>0</v>
      </c>
      <c r="C152" s="323"/>
      <c r="D152" s="323"/>
      <c r="E152" s="323"/>
      <c r="F152" s="323"/>
      <c r="G152" s="325"/>
    </row>
    <row r="153" spans="1:7" s="165" customFormat="1" ht="18.75" customHeight="1">
      <c r="A153" s="322" t="s">
        <v>152</v>
      </c>
      <c r="B153" s="323">
        <f t="shared" si="15"/>
        <v>0</v>
      </c>
      <c r="C153" s="323"/>
      <c r="D153" s="323"/>
      <c r="E153" s="323"/>
      <c r="F153" s="323"/>
      <c r="G153" s="325"/>
    </row>
    <row r="154" spans="1:7" s="165" customFormat="1" ht="18.75" customHeight="1">
      <c r="A154" s="322" t="s">
        <v>78</v>
      </c>
      <c r="B154" s="323">
        <f t="shared" si="15"/>
        <v>13</v>
      </c>
      <c r="C154" s="323">
        <v>13</v>
      </c>
      <c r="D154" s="323"/>
      <c r="E154" s="323"/>
      <c r="F154" s="323"/>
      <c r="G154" s="325"/>
    </row>
    <row r="155" spans="1:7" s="165" customFormat="1" ht="18.75" customHeight="1">
      <c r="A155" s="322" t="s">
        <v>153</v>
      </c>
      <c r="B155" s="323">
        <f t="shared" si="15"/>
        <v>202</v>
      </c>
      <c r="C155" s="323">
        <v>202</v>
      </c>
      <c r="D155" s="323"/>
      <c r="E155" s="323"/>
      <c r="F155" s="323"/>
      <c r="G155" s="325"/>
    </row>
    <row r="156" spans="1:7" s="165" customFormat="1" ht="18.75" customHeight="1">
      <c r="A156" s="322" t="s">
        <v>154</v>
      </c>
      <c r="B156" s="323">
        <f t="shared" si="15"/>
        <v>2305</v>
      </c>
      <c r="C156" s="323">
        <f>SUM(C157:C162)</f>
        <v>2304</v>
      </c>
      <c r="D156" s="323">
        <f>SUM(D157:D162)</f>
        <v>1</v>
      </c>
      <c r="E156" s="323">
        <f aca="true" t="shared" si="19" ref="C156:F156">SUM(E157:E162)</f>
        <v>0</v>
      </c>
      <c r="F156" s="323">
        <f t="shared" si="19"/>
        <v>0</v>
      </c>
      <c r="G156" s="325"/>
    </row>
    <row r="157" spans="1:7" s="165" customFormat="1" ht="18.75" customHeight="1">
      <c r="A157" s="322" t="s">
        <v>69</v>
      </c>
      <c r="B157" s="323">
        <f t="shared" si="15"/>
        <v>1062</v>
      </c>
      <c r="C157" s="323">
        <v>1062</v>
      </c>
      <c r="D157" s="323"/>
      <c r="E157" s="323"/>
      <c r="F157" s="323"/>
      <c r="G157" s="325"/>
    </row>
    <row r="158" spans="1:7" s="165" customFormat="1" ht="18.75" customHeight="1">
      <c r="A158" s="322" t="s">
        <v>70</v>
      </c>
      <c r="B158" s="323">
        <f t="shared" si="15"/>
        <v>861</v>
      </c>
      <c r="C158" s="323">
        <v>861</v>
      </c>
      <c r="D158" s="323"/>
      <c r="E158" s="323"/>
      <c r="F158" s="323"/>
      <c r="G158" s="325"/>
    </row>
    <row r="159" spans="1:7" s="165" customFormat="1" ht="18.75" customHeight="1">
      <c r="A159" s="322" t="s">
        <v>71</v>
      </c>
      <c r="B159" s="323">
        <f t="shared" si="15"/>
        <v>0</v>
      </c>
      <c r="C159" s="323"/>
      <c r="D159" s="323"/>
      <c r="E159" s="323"/>
      <c r="F159" s="323"/>
      <c r="G159" s="325"/>
    </row>
    <row r="160" spans="1:7" s="165" customFormat="1" ht="18.75" customHeight="1">
      <c r="A160" s="322" t="s">
        <v>155</v>
      </c>
      <c r="B160" s="323">
        <f t="shared" si="15"/>
        <v>0</v>
      </c>
      <c r="C160" s="323"/>
      <c r="D160" s="323"/>
      <c r="E160" s="323"/>
      <c r="F160" s="323"/>
      <c r="G160" s="325"/>
    </row>
    <row r="161" spans="1:7" s="165" customFormat="1" ht="18.75" customHeight="1">
      <c r="A161" s="322" t="s">
        <v>78</v>
      </c>
      <c r="B161" s="323">
        <f t="shared" si="15"/>
        <v>381</v>
      </c>
      <c r="C161" s="323">
        <v>381</v>
      </c>
      <c r="D161" s="323"/>
      <c r="E161" s="323"/>
      <c r="F161" s="323"/>
      <c r="G161" s="325"/>
    </row>
    <row r="162" spans="1:7" s="165" customFormat="1" ht="18.75" customHeight="1">
      <c r="A162" s="322" t="s">
        <v>156</v>
      </c>
      <c r="B162" s="323">
        <f t="shared" si="15"/>
        <v>1</v>
      </c>
      <c r="C162" s="323"/>
      <c r="D162" s="323">
        <v>1</v>
      </c>
      <c r="E162" s="323"/>
      <c r="F162" s="323"/>
      <c r="G162" s="325"/>
    </row>
    <row r="163" spans="1:7" s="165" customFormat="1" ht="18.75" customHeight="1">
      <c r="A163" s="322" t="s">
        <v>157</v>
      </c>
      <c r="B163" s="323">
        <f t="shared" si="15"/>
        <v>763</v>
      </c>
      <c r="C163" s="323">
        <f aca="true" t="shared" si="20" ref="C163:F163">SUM(C164:C169)</f>
        <v>763</v>
      </c>
      <c r="D163" s="323">
        <f t="shared" si="20"/>
        <v>0</v>
      </c>
      <c r="E163" s="323">
        <f t="shared" si="20"/>
        <v>0</v>
      </c>
      <c r="F163" s="323">
        <f t="shared" si="20"/>
        <v>0</v>
      </c>
      <c r="G163" s="325"/>
    </row>
    <row r="164" spans="1:7" s="165" customFormat="1" ht="18.75" customHeight="1">
      <c r="A164" s="322" t="s">
        <v>69</v>
      </c>
      <c r="B164" s="323">
        <f t="shared" si="15"/>
        <v>389</v>
      </c>
      <c r="C164" s="323">
        <v>389</v>
      </c>
      <c r="D164" s="323"/>
      <c r="E164" s="323"/>
      <c r="F164" s="323"/>
      <c r="G164" s="325"/>
    </row>
    <row r="165" spans="1:7" s="165" customFormat="1" ht="18.75" customHeight="1">
      <c r="A165" s="322" t="s">
        <v>70</v>
      </c>
      <c r="B165" s="323">
        <f t="shared" si="15"/>
        <v>209</v>
      </c>
      <c r="C165" s="323">
        <v>209</v>
      </c>
      <c r="D165" s="323"/>
      <c r="E165" s="323"/>
      <c r="F165" s="323"/>
      <c r="G165" s="325"/>
    </row>
    <row r="166" spans="1:7" s="165" customFormat="1" ht="18.75" customHeight="1">
      <c r="A166" s="322" t="s">
        <v>71</v>
      </c>
      <c r="B166" s="323">
        <f t="shared" si="15"/>
        <v>0</v>
      </c>
      <c r="C166" s="323"/>
      <c r="D166" s="323"/>
      <c r="E166" s="323"/>
      <c r="F166" s="323"/>
      <c r="G166" s="325"/>
    </row>
    <row r="167" spans="1:7" s="165" customFormat="1" ht="18.75" customHeight="1">
      <c r="A167" s="322" t="s">
        <v>158</v>
      </c>
      <c r="B167" s="323">
        <f t="shared" si="15"/>
        <v>0</v>
      </c>
      <c r="C167" s="323"/>
      <c r="D167" s="323"/>
      <c r="E167" s="323"/>
      <c r="F167" s="323"/>
      <c r="G167" s="325"/>
    </row>
    <row r="168" spans="1:7" s="165" customFormat="1" ht="18.75" customHeight="1">
      <c r="A168" s="322" t="s">
        <v>78</v>
      </c>
      <c r="B168" s="323">
        <f t="shared" si="15"/>
        <v>165</v>
      </c>
      <c r="C168" s="323">
        <v>165</v>
      </c>
      <c r="D168" s="323"/>
      <c r="E168" s="323"/>
      <c r="F168" s="323"/>
      <c r="G168" s="325"/>
    </row>
    <row r="169" spans="1:7" s="165" customFormat="1" ht="18.75" customHeight="1">
      <c r="A169" s="322" t="s">
        <v>159</v>
      </c>
      <c r="B169" s="323">
        <f t="shared" si="15"/>
        <v>0</v>
      </c>
      <c r="C169" s="323"/>
      <c r="D169" s="323"/>
      <c r="E169" s="323"/>
      <c r="F169" s="323"/>
      <c r="G169" s="325"/>
    </row>
    <row r="170" spans="1:7" s="165" customFormat="1" ht="18.75" customHeight="1">
      <c r="A170" s="322" t="s">
        <v>160</v>
      </c>
      <c r="B170" s="323">
        <f t="shared" si="15"/>
        <v>713</v>
      </c>
      <c r="C170" s="323">
        <f aca="true" t="shared" si="21" ref="C170:F170">SUM(C171:C175)</f>
        <v>713</v>
      </c>
      <c r="D170" s="323"/>
      <c r="E170" s="323">
        <f t="shared" si="21"/>
        <v>0</v>
      </c>
      <c r="F170" s="323">
        <f t="shared" si="21"/>
        <v>0</v>
      </c>
      <c r="G170" s="325"/>
    </row>
    <row r="171" spans="1:7" s="165" customFormat="1" ht="18.75" customHeight="1">
      <c r="A171" s="322" t="s">
        <v>69</v>
      </c>
      <c r="B171" s="323">
        <f t="shared" si="15"/>
        <v>196</v>
      </c>
      <c r="C171" s="323">
        <v>196</v>
      </c>
      <c r="D171" s="323"/>
      <c r="E171" s="323"/>
      <c r="F171" s="323"/>
      <c r="G171" s="325"/>
    </row>
    <row r="172" spans="1:7" s="165" customFormat="1" ht="18.75" customHeight="1">
      <c r="A172" s="322" t="s">
        <v>70</v>
      </c>
      <c r="B172" s="323">
        <f t="shared" si="15"/>
        <v>395</v>
      </c>
      <c r="C172" s="323">
        <v>395</v>
      </c>
      <c r="D172" s="323"/>
      <c r="E172" s="323"/>
      <c r="F172" s="323"/>
      <c r="G172" s="325"/>
    </row>
    <row r="173" spans="1:7" s="165" customFormat="1" ht="18.75" customHeight="1">
      <c r="A173" s="322" t="s">
        <v>71</v>
      </c>
      <c r="B173" s="323">
        <f t="shared" si="15"/>
        <v>0</v>
      </c>
      <c r="C173" s="323"/>
      <c r="D173" s="323"/>
      <c r="E173" s="323"/>
      <c r="F173" s="323"/>
      <c r="G173" s="325"/>
    </row>
    <row r="174" spans="1:7" s="165" customFormat="1" ht="18.75" customHeight="1">
      <c r="A174" s="322" t="s">
        <v>78</v>
      </c>
      <c r="B174" s="323">
        <f t="shared" si="15"/>
        <v>122</v>
      </c>
      <c r="C174" s="323">
        <v>122</v>
      </c>
      <c r="D174" s="323"/>
      <c r="E174" s="323"/>
      <c r="F174" s="323"/>
      <c r="G174" s="325"/>
    </row>
    <row r="175" spans="1:7" s="165" customFormat="1" ht="18.75" customHeight="1">
      <c r="A175" s="322" t="s">
        <v>162</v>
      </c>
      <c r="B175" s="323">
        <f t="shared" si="15"/>
        <v>0</v>
      </c>
      <c r="C175" s="323"/>
      <c r="D175" s="323"/>
      <c r="E175" s="323"/>
      <c r="F175" s="323"/>
      <c r="G175" s="325"/>
    </row>
    <row r="176" spans="1:7" s="165" customFormat="1" ht="18.75" customHeight="1">
      <c r="A176" s="322" t="s">
        <v>163</v>
      </c>
      <c r="B176" s="323">
        <f t="shared" si="15"/>
        <v>242</v>
      </c>
      <c r="C176" s="323">
        <f>SUM(C177:C183)</f>
        <v>232</v>
      </c>
      <c r="D176" s="323">
        <f>SUM(D177:D183)</f>
        <v>10</v>
      </c>
      <c r="E176" s="323">
        <f aca="true" t="shared" si="22" ref="C176:F176">SUM(E177:E183)</f>
        <v>0</v>
      </c>
      <c r="F176" s="323">
        <f t="shared" si="22"/>
        <v>0</v>
      </c>
      <c r="G176" s="325"/>
    </row>
    <row r="177" spans="1:7" s="165" customFormat="1" ht="18.75" customHeight="1">
      <c r="A177" s="322" t="s">
        <v>69</v>
      </c>
      <c r="B177" s="323">
        <f t="shared" si="15"/>
        <v>137</v>
      </c>
      <c r="C177" s="323">
        <v>137</v>
      </c>
      <c r="D177" s="323"/>
      <c r="E177" s="323"/>
      <c r="F177" s="323"/>
      <c r="G177" s="325"/>
    </row>
    <row r="178" spans="1:7" s="165" customFormat="1" ht="18.75" customHeight="1">
      <c r="A178" s="322" t="s">
        <v>70</v>
      </c>
      <c r="B178" s="323">
        <f t="shared" si="15"/>
        <v>72</v>
      </c>
      <c r="C178" s="323">
        <v>72</v>
      </c>
      <c r="D178" s="323"/>
      <c r="E178" s="323"/>
      <c r="F178" s="323"/>
      <c r="G178" s="325"/>
    </row>
    <row r="179" spans="1:7" s="165" customFormat="1" ht="18.75" customHeight="1">
      <c r="A179" s="322" t="s">
        <v>71</v>
      </c>
      <c r="B179" s="323">
        <f t="shared" si="15"/>
        <v>0</v>
      </c>
      <c r="C179" s="323"/>
      <c r="D179" s="323"/>
      <c r="E179" s="323"/>
      <c r="F179" s="323"/>
      <c r="G179" s="325"/>
    </row>
    <row r="180" spans="1:7" s="165" customFormat="1" ht="18.75" customHeight="1">
      <c r="A180" s="322" t="s">
        <v>164</v>
      </c>
      <c r="B180" s="323">
        <f t="shared" si="15"/>
        <v>10</v>
      </c>
      <c r="C180" s="323"/>
      <c r="D180" s="323">
        <v>10</v>
      </c>
      <c r="E180" s="323"/>
      <c r="F180" s="323"/>
      <c r="G180" s="325"/>
    </row>
    <row r="181" spans="1:7" s="165" customFormat="1" ht="18.75" customHeight="1">
      <c r="A181" s="322" t="s">
        <v>165</v>
      </c>
      <c r="B181" s="323">
        <f t="shared" si="15"/>
        <v>0</v>
      </c>
      <c r="C181" s="323"/>
      <c r="D181" s="323"/>
      <c r="E181" s="323"/>
      <c r="F181" s="323"/>
      <c r="G181" s="325"/>
    </row>
    <row r="182" spans="1:7" s="165" customFormat="1" ht="18.75" customHeight="1">
      <c r="A182" s="322" t="s">
        <v>78</v>
      </c>
      <c r="B182" s="323">
        <f t="shared" si="15"/>
        <v>23</v>
      </c>
      <c r="C182" s="323">
        <v>23</v>
      </c>
      <c r="D182" s="323"/>
      <c r="E182" s="323"/>
      <c r="F182" s="323"/>
      <c r="G182" s="325"/>
    </row>
    <row r="183" spans="1:7" s="165" customFormat="1" ht="18.75" customHeight="1">
      <c r="A183" s="322" t="s">
        <v>166</v>
      </c>
      <c r="B183" s="323">
        <f t="shared" si="15"/>
        <v>0</v>
      </c>
      <c r="C183" s="323"/>
      <c r="D183" s="323"/>
      <c r="E183" s="323"/>
      <c r="F183" s="323"/>
      <c r="G183" s="326"/>
    </row>
    <row r="184" spans="1:7" s="165" customFormat="1" ht="18.75" customHeight="1">
      <c r="A184" s="322" t="s">
        <v>167</v>
      </c>
      <c r="B184" s="323">
        <f t="shared" si="15"/>
        <v>0</v>
      </c>
      <c r="C184" s="323"/>
      <c r="D184" s="323"/>
      <c r="E184" s="323"/>
      <c r="F184" s="323"/>
      <c r="G184" s="325"/>
    </row>
    <row r="185" spans="1:7" s="165" customFormat="1" ht="18.75" customHeight="1">
      <c r="A185" s="322" t="s">
        <v>69</v>
      </c>
      <c r="B185" s="323">
        <f t="shared" si="15"/>
        <v>0</v>
      </c>
      <c r="C185" s="323"/>
      <c r="D185" s="323"/>
      <c r="E185" s="323"/>
      <c r="F185" s="323"/>
      <c r="G185" s="325"/>
    </row>
    <row r="186" spans="1:7" s="165" customFormat="1" ht="18.75" customHeight="1">
      <c r="A186" s="322" t="s">
        <v>70</v>
      </c>
      <c r="B186" s="323">
        <f t="shared" si="15"/>
        <v>0</v>
      </c>
      <c r="C186" s="323"/>
      <c r="D186" s="323"/>
      <c r="E186" s="323"/>
      <c r="F186" s="323"/>
      <c r="G186" s="325"/>
    </row>
    <row r="187" spans="1:7" s="165" customFormat="1" ht="18.75" customHeight="1">
      <c r="A187" s="322" t="s">
        <v>168</v>
      </c>
      <c r="B187" s="323">
        <f t="shared" si="15"/>
        <v>0</v>
      </c>
      <c r="C187" s="323"/>
      <c r="D187" s="323"/>
      <c r="E187" s="323"/>
      <c r="F187" s="323"/>
      <c r="G187" s="325"/>
    </row>
    <row r="188" spans="1:7" s="165" customFormat="1" ht="18.75" customHeight="1">
      <c r="A188" s="322" t="s">
        <v>169</v>
      </c>
      <c r="B188" s="323">
        <f t="shared" si="15"/>
        <v>0</v>
      </c>
      <c r="C188" s="323"/>
      <c r="D188" s="323"/>
      <c r="E188" s="323"/>
      <c r="F188" s="323"/>
      <c r="G188" s="325"/>
    </row>
    <row r="189" spans="1:7" s="165" customFormat="1" ht="18.75" customHeight="1">
      <c r="A189" s="322" t="s">
        <v>69</v>
      </c>
      <c r="B189" s="323">
        <f t="shared" si="15"/>
        <v>0</v>
      </c>
      <c r="C189" s="323"/>
      <c r="D189" s="323"/>
      <c r="E189" s="323"/>
      <c r="F189" s="323"/>
      <c r="G189" s="325"/>
    </row>
    <row r="190" spans="1:7" s="165" customFormat="1" ht="18.75" customHeight="1">
      <c r="A190" s="322" t="s">
        <v>70</v>
      </c>
      <c r="B190" s="323">
        <f t="shared" si="15"/>
        <v>0</v>
      </c>
      <c r="C190" s="323"/>
      <c r="D190" s="323"/>
      <c r="E190" s="323"/>
      <c r="F190" s="323"/>
      <c r="G190" s="325"/>
    </row>
    <row r="191" spans="1:7" s="165" customFormat="1" ht="18.75" customHeight="1">
      <c r="A191" s="322" t="s">
        <v>71</v>
      </c>
      <c r="B191" s="323">
        <f t="shared" si="15"/>
        <v>0</v>
      </c>
      <c r="C191" s="323"/>
      <c r="D191" s="323"/>
      <c r="E191" s="323"/>
      <c r="F191" s="323"/>
      <c r="G191" s="325"/>
    </row>
    <row r="192" spans="1:7" s="165" customFormat="1" ht="18.75" customHeight="1">
      <c r="A192" s="322" t="s">
        <v>78</v>
      </c>
      <c r="B192" s="323">
        <f t="shared" si="15"/>
        <v>0</v>
      </c>
      <c r="C192" s="323"/>
      <c r="D192" s="323"/>
      <c r="E192" s="323"/>
      <c r="F192" s="323"/>
      <c r="G192" s="325"/>
    </row>
    <row r="193" spans="1:7" s="165" customFormat="1" ht="18.75" customHeight="1">
      <c r="A193" s="322" t="s">
        <v>170</v>
      </c>
      <c r="B193" s="323">
        <f t="shared" si="15"/>
        <v>0</v>
      </c>
      <c r="C193" s="323"/>
      <c r="D193" s="323"/>
      <c r="E193" s="323"/>
      <c r="F193" s="323"/>
      <c r="G193" s="325"/>
    </row>
    <row r="194" spans="1:7" s="165" customFormat="1" ht="18.75" customHeight="1">
      <c r="A194" s="322" t="s">
        <v>171</v>
      </c>
      <c r="B194" s="323">
        <f t="shared" si="15"/>
        <v>0</v>
      </c>
      <c r="C194" s="323"/>
      <c r="D194" s="323"/>
      <c r="E194" s="323"/>
      <c r="F194" s="323"/>
      <c r="G194" s="325"/>
    </row>
    <row r="195" spans="1:7" s="165" customFormat="1" ht="18.75" customHeight="1">
      <c r="A195" s="322" t="s">
        <v>69</v>
      </c>
      <c r="B195" s="323">
        <f t="shared" si="15"/>
        <v>0</v>
      </c>
      <c r="C195" s="323"/>
      <c r="D195" s="323"/>
      <c r="E195" s="323"/>
      <c r="F195" s="323"/>
      <c r="G195" s="325"/>
    </row>
    <row r="196" spans="1:7" s="165" customFormat="1" ht="18.75" customHeight="1">
      <c r="A196" s="322" t="s">
        <v>78</v>
      </c>
      <c r="B196" s="323">
        <f t="shared" si="15"/>
        <v>0</v>
      </c>
      <c r="C196" s="323"/>
      <c r="D196" s="323"/>
      <c r="E196" s="323"/>
      <c r="F196" s="323"/>
      <c r="G196" s="325"/>
    </row>
    <row r="197" spans="1:7" s="165" customFormat="1" ht="18.75" customHeight="1">
      <c r="A197" s="322" t="s">
        <v>172</v>
      </c>
      <c r="B197" s="323">
        <f t="shared" si="15"/>
        <v>0</v>
      </c>
      <c r="C197" s="323"/>
      <c r="D197" s="323"/>
      <c r="E197" s="323"/>
      <c r="F197" s="323"/>
      <c r="G197" s="325"/>
    </row>
    <row r="198" spans="1:7" s="165" customFormat="1" ht="18.75" customHeight="1">
      <c r="A198" s="322" t="s">
        <v>173</v>
      </c>
      <c r="B198" s="323">
        <f t="shared" si="15"/>
        <v>1151</v>
      </c>
      <c r="C198" s="323">
        <f aca="true" t="shared" si="23" ref="C198:F198">SUM(C199:C215)</f>
        <v>1092</v>
      </c>
      <c r="D198" s="323">
        <f t="shared" si="23"/>
        <v>59</v>
      </c>
      <c r="E198" s="323">
        <f t="shared" si="23"/>
        <v>0</v>
      </c>
      <c r="F198" s="323">
        <f t="shared" si="23"/>
        <v>0</v>
      </c>
      <c r="G198" s="325"/>
    </row>
    <row r="199" spans="1:7" s="165" customFormat="1" ht="18.75" customHeight="1">
      <c r="A199" s="322" t="s">
        <v>69</v>
      </c>
      <c r="B199" s="323">
        <f>SUM(C199:F199)</f>
        <v>677</v>
      </c>
      <c r="C199" s="323">
        <v>677</v>
      </c>
      <c r="D199" s="323"/>
      <c r="E199" s="323"/>
      <c r="F199" s="323"/>
      <c r="G199" s="325"/>
    </row>
    <row r="200" spans="1:7" s="165" customFormat="1" ht="18.75" customHeight="1">
      <c r="A200" s="322" t="s">
        <v>70</v>
      </c>
      <c r="B200" s="323">
        <f>SUM(C200:F200)</f>
        <v>70</v>
      </c>
      <c r="C200" s="323">
        <v>49</v>
      </c>
      <c r="D200" s="323">
        <v>21</v>
      </c>
      <c r="E200" s="323"/>
      <c r="F200" s="323"/>
      <c r="G200" s="325"/>
    </row>
    <row r="201" spans="1:7" s="165" customFormat="1" ht="18.75" customHeight="1">
      <c r="A201" s="322" t="s">
        <v>174</v>
      </c>
      <c r="B201" s="323">
        <f>SUM(C201:F201)</f>
        <v>24</v>
      </c>
      <c r="C201" s="323">
        <v>24</v>
      </c>
      <c r="D201" s="323"/>
      <c r="E201" s="323"/>
      <c r="F201" s="323"/>
      <c r="G201" s="325"/>
    </row>
    <row r="202" spans="1:7" s="165" customFormat="1" ht="18.75" customHeight="1">
      <c r="A202" s="322" t="s">
        <v>71</v>
      </c>
      <c r="B202" s="323">
        <f aca="true" t="shared" si="24" ref="B202:B234">SUM(C202:F202)</f>
        <v>0</v>
      </c>
      <c r="C202" s="323"/>
      <c r="D202" s="323"/>
      <c r="E202" s="323"/>
      <c r="F202" s="323"/>
      <c r="G202" s="325"/>
    </row>
    <row r="203" spans="1:7" s="165" customFormat="1" ht="18.75" customHeight="1">
      <c r="A203" s="322" t="s">
        <v>175</v>
      </c>
      <c r="B203" s="323">
        <f t="shared" si="24"/>
        <v>0</v>
      </c>
      <c r="C203" s="323"/>
      <c r="D203" s="323"/>
      <c r="E203" s="323"/>
      <c r="F203" s="323"/>
      <c r="G203" s="325"/>
    </row>
    <row r="204" spans="1:7" s="165" customFormat="1" ht="18.75" customHeight="1">
      <c r="A204" s="322" t="s">
        <v>176</v>
      </c>
      <c r="B204" s="323">
        <f t="shared" si="24"/>
        <v>51</v>
      </c>
      <c r="C204" s="323">
        <v>51</v>
      </c>
      <c r="D204" s="323"/>
      <c r="E204" s="323"/>
      <c r="F204" s="323"/>
      <c r="G204" s="325"/>
    </row>
    <row r="205" spans="1:7" s="165" customFormat="1" ht="18.75" customHeight="1">
      <c r="A205" s="322" t="s">
        <v>177</v>
      </c>
      <c r="B205" s="323">
        <f t="shared" si="24"/>
        <v>0</v>
      </c>
      <c r="C205" s="323"/>
      <c r="D205" s="323"/>
      <c r="E205" s="323"/>
      <c r="F205" s="323"/>
      <c r="G205" s="325"/>
    </row>
    <row r="206" spans="1:7" s="165" customFormat="1" ht="18.75" customHeight="1">
      <c r="A206" s="322" t="s">
        <v>178</v>
      </c>
      <c r="B206" s="323">
        <f t="shared" si="24"/>
        <v>0</v>
      </c>
      <c r="C206" s="323"/>
      <c r="D206" s="323"/>
      <c r="E206" s="323"/>
      <c r="F206" s="323"/>
      <c r="G206" s="325"/>
    </row>
    <row r="207" spans="1:7" s="165" customFormat="1" ht="18.75" customHeight="1">
      <c r="A207" s="322" t="s">
        <v>111</v>
      </c>
      <c r="B207" s="323">
        <f t="shared" si="24"/>
        <v>0</v>
      </c>
      <c r="C207" s="323"/>
      <c r="D207" s="323"/>
      <c r="E207" s="323"/>
      <c r="F207" s="323"/>
      <c r="G207" s="325"/>
    </row>
    <row r="208" spans="1:7" s="165" customFormat="1" ht="18.75" customHeight="1">
      <c r="A208" s="322" t="s">
        <v>179</v>
      </c>
      <c r="B208" s="323">
        <f t="shared" si="24"/>
        <v>0</v>
      </c>
      <c r="C208" s="323"/>
      <c r="D208" s="323"/>
      <c r="E208" s="323"/>
      <c r="F208" s="323"/>
      <c r="G208" s="325"/>
    </row>
    <row r="209" spans="1:7" s="165" customFormat="1" ht="18.75" customHeight="1">
      <c r="A209" s="322" t="s">
        <v>180</v>
      </c>
      <c r="B209" s="323">
        <f t="shared" si="24"/>
        <v>0</v>
      </c>
      <c r="C209" s="323"/>
      <c r="D209" s="323"/>
      <c r="E209" s="323"/>
      <c r="F209" s="323"/>
      <c r="G209" s="325"/>
    </row>
    <row r="210" spans="1:7" s="165" customFormat="1" ht="18.75" customHeight="1">
      <c r="A210" s="322" t="s">
        <v>181</v>
      </c>
      <c r="B210" s="323">
        <f t="shared" si="24"/>
        <v>0</v>
      </c>
      <c r="C210" s="323"/>
      <c r="D210" s="323"/>
      <c r="E210" s="323"/>
      <c r="F210" s="323"/>
      <c r="G210" s="325"/>
    </row>
    <row r="211" spans="1:7" s="165" customFormat="1" ht="18.75" customHeight="1">
      <c r="A211" s="322" t="s">
        <v>182</v>
      </c>
      <c r="B211" s="323">
        <f t="shared" si="24"/>
        <v>0</v>
      </c>
      <c r="C211" s="323"/>
      <c r="D211" s="323"/>
      <c r="E211" s="323"/>
      <c r="F211" s="323"/>
      <c r="G211" s="325"/>
    </row>
    <row r="212" spans="1:7" s="165" customFormat="1" ht="18.75" customHeight="1">
      <c r="A212" s="322" t="s">
        <v>183</v>
      </c>
      <c r="B212" s="323">
        <f t="shared" si="24"/>
        <v>0</v>
      </c>
      <c r="C212" s="323"/>
      <c r="D212" s="323"/>
      <c r="E212" s="323"/>
      <c r="F212" s="323"/>
      <c r="G212" s="325"/>
    </row>
    <row r="213" spans="1:7" s="165" customFormat="1" ht="18.75" customHeight="1">
      <c r="A213" s="322" t="s">
        <v>184</v>
      </c>
      <c r="B213" s="323">
        <f t="shared" si="24"/>
        <v>49</v>
      </c>
      <c r="C213" s="323">
        <v>49</v>
      </c>
      <c r="D213" s="323"/>
      <c r="E213" s="323"/>
      <c r="F213" s="323"/>
      <c r="G213" s="325"/>
    </row>
    <row r="214" spans="1:7" s="165" customFormat="1" ht="18.75" customHeight="1">
      <c r="A214" s="322" t="s">
        <v>78</v>
      </c>
      <c r="B214" s="323">
        <f t="shared" si="24"/>
        <v>242</v>
      </c>
      <c r="C214" s="323">
        <v>242</v>
      </c>
      <c r="D214" s="323"/>
      <c r="E214" s="323"/>
      <c r="F214" s="323"/>
      <c r="G214" s="325"/>
    </row>
    <row r="215" spans="1:7" s="165" customFormat="1" ht="18.75" customHeight="1">
      <c r="A215" s="322" t="s">
        <v>185</v>
      </c>
      <c r="B215" s="323">
        <f t="shared" si="24"/>
        <v>38</v>
      </c>
      <c r="C215" s="323"/>
      <c r="D215" s="323">
        <v>38</v>
      </c>
      <c r="E215" s="323"/>
      <c r="F215" s="323"/>
      <c r="G215" s="325"/>
    </row>
    <row r="216" spans="1:7" s="165" customFormat="1" ht="18.75" customHeight="1">
      <c r="A216" s="322" t="s">
        <v>1286</v>
      </c>
      <c r="B216" s="323">
        <f t="shared" si="24"/>
        <v>281</v>
      </c>
      <c r="C216" s="323">
        <f>SUM(C217:C220)</f>
        <v>281</v>
      </c>
      <c r="D216" s="323">
        <f>SUM(D217:D220)</f>
        <v>0</v>
      </c>
      <c r="E216" s="323">
        <f>SUM(E217:E220)</f>
        <v>0</v>
      </c>
      <c r="F216" s="323">
        <f>SUM(F217:F220)</f>
        <v>0</v>
      </c>
      <c r="G216" s="325"/>
    </row>
    <row r="217" spans="1:7" s="165" customFormat="1" ht="18.75" customHeight="1">
      <c r="A217" s="322" t="s">
        <v>69</v>
      </c>
      <c r="B217" s="323">
        <f t="shared" si="24"/>
        <v>129</v>
      </c>
      <c r="C217" s="323">
        <v>129</v>
      </c>
      <c r="D217" s="323"/>
      <c r="E217" s="323"/>
      <c r="F217" s="323"/>
      <c r="G217" s="325"/>
    </row>
    <row r="218" spans="1:7" s="165" customFormat="1" ht="18.75" customHeight="1">
      <c r="A218" s="322" t="s">
        <v>70</v>
      </c>
      <c r="B218" s="323">
        <f t="shared" si="24"/>
        <v>30</v>
      </c>
      <c r="C218" s="323">
        <v>30</v>
      </c>
      <c r="D218" s="323"/>
      <c r="E218" s="323"/>
      <c r="F218" s="323"/>
      <c r="G218" s="325"/>
    </row>
    <row r="219" spans="1:7" s="165" customFormat="1" ht="18.75" customHeight="1">
      <c r="A219" s="322" t="s">
        <v>71</v>
      </c>
      <c r="B219" s="323">
        <f t="shared" si="24"/>
        <v>69</v>
      </c>
      <c r="C219" s="323">
        <v>69</v>
      </c>
      <c r="D219" s="323"/>
      <c r="E219" s="323"/>
      <c r="F219" s="323"/>
      <c r="G219" s="325"/>
    </row>
    <row r="220" spans="1:7" s="165" customFormat="1" ht="18.75" customHeight="1">
      <c r="A220" s="322" t="s">
        <v>1287</v>
      </c>
      <c r="B220" s="323">
        <f t="shared" si="24"/>
        <v>53</v>
      </c>
      <c r="C220" s="323">
        <v>53</v>
      </c>
      <c r="D220" s="323"/>
      <c r="E220" s="323"/>
      <c r="F220" s="323"/>
      <c r="G220" s="325"/>
    </row>
    <row r="221" spans="1:7" s="165" customFormat="1" ht="18.75" customHeight="1">
      <c r="A221" s="322" t="s">
        <v>186</v>
      </c>
      <c r="B221" s="323">
        <f t="shared" si="24"/>
        <v>0</v>
      </c>
      <c r="C221" s="323">
        <f>SUM(C222:C223)</f>
        <v>0</v>
      </c>
      <c r="D221" s="323">
        <f>SUM(D222:D223)</f>
        <v>0</v>
      </c>
      <c r="E221" s="323">
        <f>SUM(E222:E223)</f>
        <v>0</v>
      </c>
      <c r="F221" s="323"/>
      <c r="G221" s="325"/>
    </row>
    <row r="222" spans="1:7" s="165" customFormat="1" ht="18.75" customHeight="1">
      <c r="A222" s="322" t="s">
        <v>187</v>
      </c>
      <c r="B222" s="323">
        <f t="shared" si="24"/>
        <v>0</v>
      </c>
      <c r="C222" s="323"/>
      <c r="D222" s="323"/>
      <c r="E222" s="323"/>
      <c r="F222" s="323"/>
      <c r="G222" s="325"/>
    </row>
    <row r="223" spans="1:7" s="165" customFormat="1" ht="18.75" customHeight="1">
      <c r="A223" s="322" t="s">
        <v>188</v>
      </c>
      <c r="B223" s="323">
        <f t="shared" si="24"/>
        <v>0</v>
      </c>
      <c r="C223" s="323"/>
      <c r="D223" s="323"/>
      <c r="E223" s="323"/>
      <c r="F223" s="323"/>
      <c r="G223" s="325"/>
    </row>
    <row r="224" spans="1:7" s="165" customFormat="1" ht="18.75" customHeight="1">
      <c r="A224" s="322" t="s">
        <v>189</v>
      </c>
      <c r="B224" s="323">
        <f t="shared" si="24"/>
        <v>0</v>
      </c>
      <c r="C224" s="323"/>
      <c r="D224" s="323"/>
      <c r="E224" s="323"/>
      <c r="F224" s="323"/>
      <c r="G224" s="198"/>
    </row>
    <row r="225" spans="1:7" s="165" customFormat="1" ht="18.75" customHeight="1">
      <c r="A225" s="322" t="s">
        <v>190</v>
      </c>
      <c r="B225" s="323">
        <f t="shared" si="24"/>
        <v>0</v>
      </c>
      <c r="C225" s="323"/>
      <c r="D225" s="323"/>
      <c r="E225" s="323"/>
      <c r="F225" s="323"/>
      <c r="G225" s="325"/>
    </row>
    <row r="226" spans="1:7" s="165" customFormat="1" ht="18.75" customHeight="1">
      <c r="A226" s="322" t="s">
        <v>69</v>
      </c>
      <c r="B226" s="323">
        <f t="shared" si="24"/>
        <v>0</v>
      </c>
      <c r="C226" s="323"/>
      <c r="D226" s="323"/>
      <c r="E226" s="323"/>
      <c r="F226" s="323"/>
      <c r="G226" s="325"/>
    </row>
    <row r="227" spans="1:7" s="165" customFormat="1" ht="18.75" customHeight="1">
      <c r="A227" s="322" t="s">
        <v>191</v>
      </c>
      <c r="B227" s="323">
        <f t="shared" si="24"/>
        <v>0</v>
      </c>
      <c r="C227" s="323"/>
      <c r="D227" s="323"/>
      <c r="E227" s="323"/>
      <c r="F227" s="323"/>
      <c r="G227" s="325"/>
    </row>
    <row r="228" spans="1:7" s="165" customFormat="1" ht="18.75" customHeight="1">
      <c r="A228" s="322" t="s">
        <v>192</v>
      </c>
      <c r="B228" s="323">
        <f t="shared" si="24"/>
        <v>0</v>
      </c>
      <c r="C228" s="323"/>
      <c r="D228" s="323"/>
      <c r="E228" s="323"/>
      <c r="F228" s="323"/>
      <c r="G228" s="325"/>
    </row>
    <row r="229" spans="1:7" s="165" customFormat="1" ht="18.75" customHeight="1">
      <c r="A229" s="322" t="s">
        <v>193</v>
      </c>
      <c r="B229" s="323">
        <f t="shared" si="24"/>
        <v>0</v>
      </c>
      <c r="C229" s="323"/>
      <c r="D229" s="323"/>
      <c r="E229" s="323"/>
      <c r="F229" s="323"/>
      <c r="G229" s="325"/>
    </row>
    <row r="230" spans="1:7" s="165" customFormat="1" ht="18.75" customHeight="1">
      <c r="A230" s="322" t="s">
        <v>194</v>
      </c>
      <c r="B230" s="323">
        <f t="shared" si="24"/>
        <v>0</v>
      </c>
      <c r="C230" s="323"/>
      <c r="D230" s="323"/>
      <c r="E230" s="323"/>
      <c r="F230" s="323"/>
      <c r="G230" s="325"/>
    </row>
    <row r="231" spans="1:7" s="165" customFormat="1" ht="18.75" customHeight="1">
      <c r="A231" s="322" t="s">
        <v>195</v>
      </c>
      <c r="B231" s="323">
        <f t="shared" si="24"/>
        <v>0</v>
      </c>
      <c r="C231" s="323"/>
      <c r="D231" s="323"/>
      <c r="E231" s="323"/>
      <c r="F231" s="323"/>
      <c r="G231" s="325"/>
    </row>
    <row r="232" spans="1:7" s="165" customFormat="1" ht="18.75" customHeight="1">
      <c r="A232" s="322" t="s">
        <v>196</v>
      </c>
      <c r="B232" s="323">
        <f t="shared" si="24"/>
        <v>0</v>
      </c>
      <c r="C232" s="323"/>
      <c r="D232" s="323"/>
      <c r="E232" s="323"/>
      <c r="F232" s="323"/>
      <c r="G232" s="325"/>
    </row>
    <row r="233" spans="1:7" s="165" customFormat="1" ht="18.75" customHeight="1">
      <c r="A233" s="322" t="s">
        <v>197</v>
      </c>
      <c r="B233" s="323">
        <f t="shared" si="24"/>
        <v>0</v>
      </c>
      <c r="C233" s="323"/>
      <c r="D233" s="323"/>
      <c r="E233" s="323"/>
      <c r="F233" s="323"/>
      <c r="G233" s="325"/>
    </row>
    <row r="234" spans="1:7" s="165" customFormat="1" ht="18.75" customHeight="1">
      <c r="A234" s="322" t="s">
        <v>198</v>
      </c>
      <c r="B234" s="323">
        <f t="shared" si="24"/>
        <v>0</v>
      </c>
      <c r="C234" s="323"/>
      <c r="D234" s="323"/>
      <c r="E234" s="323"/>
      <c r="F234" s="323"/>
      <c r="G234" s="325"/>
    </row>
    <row r="235" spans="1:7" s="165" customFormat="1" ht="18.75" customHeight="1">
      <c r="A235" s="322" t="s">
        <v>199</v>
      </c>
      <c r="B235" s="323">
        <f aca="true" t="shared" si="25" ref="B235:B298">SUM(C235:F235)</f>
        <v>0</v>
      </c>
      <c r="C235" s="323"/>
      <c r="D235" s="323"/>
      <c r="E235" s="323"/>
      <c r="F235" s="323"/>
      <c r="G235" s="325"/>
    </row>
    <row r="236" spans="1:7" s="165" customFormat="1" ht="18.75" customHeight="1">
      <c r="A236" s="322" t="s">
        <v>200</v>
      </c>
      <c r="B236" s="323">
        <f t="shared" si="25"/>
        <v>0</v>
      </c>
      <c r="C236" s="323"/>
      <c r="D236" s="323"/>
      <c r="E236" s="323"/>
      <c r="F236" s="323"/>
      <c r="G236" s="325"/>
    </row>
    <row r="237" spans="1:7" s="165" customFormat="1" ht="18.75" customHeight="1">
      <c r="A237" s="322" t="s">
        <v>201</v>
      </c>
      <c r="B237" s="323">
        <f t="shared" si="25"/>
        <v>0</v>
      </c>
      <c r="C237" s="323"/>
      <c r="D237" s="323"/>
      <c r="E237" s="323"/>
      <c r="F237" s="323"/>
      <c r="G237" s="325"/>
    </row>
    <row r="238" spans="1:7" s="165" customFormat="1" ht="18.75" customHeight="1">
      <c r="A238" s="322" t="s">
        <v>202</v>
      </c>
      <c r="B238" s="323">
        <f t="shared" si="25"/>
        <v>0</v>
      </c>
      <c r="C238" s="323"/>
      <c r="D238" s="323"/>
      <c r="E238" s="323"/>
      <c r="F238" s="323"/>
      <c r="G238" s="325"/>
    </row>
    <row r="239" spans="1:7" s="165" customFormat="1" ht="18.75" customHeight="1">
      <c r="A239" s="322" t="s">
        <v>203</v>
      </c>
      <c r="B239" s="323">
        <f t="shared" si="25"/>
        <v>0</v>
      </c>
      <c r="C239" s="323"/>
      <c r="D239" s="323"/>
      <c r="E239" s="323"/>
      <c r="F239" s="323"/>
      <c r="G239" s="325"/>
    </row>
    <row r="240" spans="1:7" s="165" customFormat="1" ht="18.75" customHeight="1">
      <c r="A240" s="322" t="s">
        <v>69</v>
      </c>
      <c r="B240" s="323">
        <f t="shared" si="25"/>
        <v>0</v>
      </c>
      <c r="C240" s="323"/>
      <c r="D240" s="323"/>
      <c r="E240" s="323"/>
      <c r="F240" s="323"/>
      <c r="G240" s="325"/>
    </row>
    <row r="241" spans="1:7" s="165" customFormat="1" ht="18.75" customHeight="1">
      <c r="A241" s="322" t="s">
        <v>204</v>
      </c>
      <c r="B241" s="323">
        <f t="shared" si="25"/>
        <v>0</v>
      </c>
      <c r="C241" s="323"/>
      <c r="D241" s="323"/>
      <c r="E241" s="323"/>
      <c r="F241" s="323"/>
      <c r="G241" s="325"/>
    </row>
    <row r="242" spans="1:7" s="165" customFormat="1" ht="18.75" customHeight="1">
      <c r="A242" s="322" t="s">
        <v>205</v>
      </c>
      <c r="B242" s="323">
        <f t="shared" si="25"/>
        <v>0</v>
      </c>
      <c r="C242" s="323"/>
      <c r="D242" s="323"/>
      <c r="E242" s="323"/>
      <c r="F242" s="323"/>
      <c r="G242" s="325"/>
    </row>
    <row r="243" spans="1:7" s="165" customFormat="1" ht="18.75" customHeight="1">
      <c r="A243" s="322" t="s">
        <v>206</v>
      </c>
      <c r="B243" s="323">
        <f t="shared" si="25"/>
        <v>345</v>
      </c>
      <c r="C243" s="323">
        <f>C244+C246+C248+C250+C260</f>
        <v>0</v>
      </c>
      <c r="D243" s="323">
        <f>D244+D246+D248+D250+D260</f>
        <v>345</v>
      </c>
      <c r="E243" s="323">
        <f>E244+E246+E248+E250+E260</f>
        <v>0</v>
      </c>
      <c r="F243" s="323"/>
      <c r="G243" s="198"/>
    </row>
    <row r="244" spans="1:7" s="165" customFormat="1" ht="18" customHeight="1">
      <c r="A244" s="322" t="s">
        <v>207</v>
      </c>
      <c r="B244" s="323">
        <f t="shared" si="25"/>
        <v>0</v>
      </c>
      <c r="C244" s="323"/>
      <c r="D244" s="323"/>
      <c r="E244" s="323"/>
      <c r="F244" s="323"/>
      <c r="G244" s="325"/>
    </row>
    <row r="245" spans="1:7" s="165" customFormat="1" ht="18.75" customHeight="1">
      <c r="A245" s="322" t="s">
        <v>208</v>
      </c>
      <c r="B245" s="323">
        <f t="shared" si="25"/>
        <v>0</v>
      </c>
      <c r="C245" s="323"/>
      <c r="D245" s="323"/>
      <c r="E245" s="323"/>
      <c r="F245" s="323"/>
      <c r="G245" s="325"/>
    </row>
    <row r="246" spans="1:7" s="165" customFormat="1" ht="18.75" customHeight="1">
      <c r="A246" s="322" t="s">
        <v>209</v>
      </c>
      <c r="B246" s="323">
        <f t="shared" si="25"/>
        <v>0</v>
      </c>
      <c r="C246" s="323"/>
      <c r="D246" s="323"/>
      <c r="E246" s="323"/>
      <c r="F246" s="323"/>
      <c r="G246" s="325"/>
    </row>
    <row r="247" spans="1:7" s="165" customFormat="1" ht="18.75" customHeight="1">
      <c r="A247" s="322" t="s">
        <v>210</v>
      </c>
      <c r="B247" s="323">
        <f t="shared" si="25"/>
        <v>0</v>
      </c>
      <c r="C247" s="323"/>
      <c r="D247" s="323"/>
      <c r="E247" s="323"/>
      <c r="F247" s="323"/>
      <c r="G247" s="325"/>
    </row>
    <row r="248" spans="1:7" s="165" customFormat="1" ht="18.75" customHeight="1">
      <c r="A248" s="322" t="s">
        <v>211</v>
      </c>
      <c r="B248" s="323">
        <f t="shared" si="25"/>
        <v>0</v>
      </c>
      <c r="C248" s="323"/>
      <c r="D248" s="323"/>
      <c r="E248" s="323"/>
      <c r="F248" s="323"/>
      <c r="G248" s="325"/>
    </row>
    <row r="249" spans="1:7" s="165" customFormat="1" ht="18.75" customHeight="1">
      <c r="A249" s="322" t="s">
        <v>212</v>
      </c>
      <c r="B249" s="323">
        <f t="shared" si="25"/>
        <v>0</v>
      </c>
      <c r="C249" s="323"/>
      <c r="D249" s="323"/>
      <c r="E249" s="323"/>
      <c r="F249" s="323"/>
      <c r="G249" s="326"/>
    </row>
    <row r="250" spans="1:7" s="165" customFormat="1" ht="18.75" customHeight="1">
      <c r="A250" s="322" t="s">
        <v>213</v>
      </c>
      <c r="B250" s="323">
        <f t="shared" si="25"/>
        <v>345</v>
      </c>
      <c r="C250" s="323">
        <f>SUM(C251:C259)</f>
        <v>0</v>
      </c>
      <c r="D250" s="323">
        <f>SUM(D251:D259)</f>
        <v>345</v>
      </c>
      <c r="E250" s="323">
        <f aca="true" t="shared" si="26" ref="C250:F250">SUM(E251:E259)</f>
        <v>0</v>
      </c>
      <c r="F250" s="323">
        <f t="shared" si="26"/>
        <v>0</v>
      </c>
      <c r="G250" s="325"/>
    </row>
    <row r="251" spans="1:7" s="165" customFormat="1" ht="18.75" customHeight="1">
      <c r="A251" s="322" t="s">
        <v>214</v>
      </c>
      <c r="B251" s="323">
        <f t="shared" si="25"/>
        <v>0</v>
      </c>
      <c r="C251" s="323"/>
      <c r="D251" s="323"/>
      <c r="E251" s="323"/>
      <c r="F251" s="323"/>
      <c r="G251" s="325"/>
    </row>
    <row r="252" spans="1:7" s="165" customFormat="1" ht="18.75" customHeight="1">
      <c r="A252" s="322" t="s">
        <v>215</v>
      </c>
      <c r="B252" s="323">
        <f t="shared" si="25"/>
        <v>0</v>
      </c>
      <c r="C252" s="323"/>
      <c r="D252" s="323"/>
      <c r="E252" s="323"/>
      <c r="F252" s="323"/>
      <c r="G252" s="325"/>
    </row>
    <row r="253" spans="1:7" s="165" customFormat="1" ht="18.75" customHeight="1">
      <c r="A253" s="322" t="s">
        <v>216</v>
      </c>
      <c r="B253" s="323">
        <f t="shared" si="25"/>
        <v>345</v>
      </c>
      <c r="C253" s="323"/>
      <c r="D253" s="323">
        <v>345</v>
      </c>
      <c r="E253" s="323"/>
      <c r="F253" s="323"/>
      <c r="G253" s="325"/>
    </row>
    <row r="254" spans="1:7" s="165" customFormat="1" ht="18.75" customHeight="1">
      <c r="A254" s="322" t="s">
        <v>217</v>
      </c>
      <c r="B254" s="323">
        <f t="shared" si="25"/>
        <v>0</v>
      </c>
      <c r="C254" s="323"/>
      <c r="D254" s="323"/>
      <c r="E254" s="323"/>
      <c r="F254" s="323"/>
      <c r="G254" s="325"/>
    </row>
    <row r="255" spans="1:7" s="165" customFormat="1" ht="18.75" customHeight="1">
      <c r="A255" s="322" t="s">
        <v>218</v>
      </c>
      <c r="B255" s="323">
        <f t="shared" si="25"/>
        <v>0</v>
      </c>
      <c r="C255" s="323"/>
      <c r="D255" s="323"/>
      <c r="E255" s="323"/>
      <c r="F255" s="323"/>
      <c r="G255" s="325"/>
    </row>
    <row r="256" spans="1:7" s="165" customFormat="1" ht="18.75" customHeight="1">
      <c r="A256" s="322" t="s">
        <v>219</v>
      </c>
      <c r="B256" s="323">
        <f t="shared" si="25"/>
        <v>0</v>
      </c>
      <c r="C256" s="323"/>
      <c r="D256" s="323"/>
      <c r="E256" s="323"/>
      <c r="F256" s="323"/>
      <c r="G256" s="325"/>
    </row>
    <row r="257" spans="1:7" s="165" customFormat="1" ht="18.75" customHeight="1">
      <c r="A257" s="322" t="s">
        <v>220</v>
      </c>
      <c r="B257" s="323">
        <f t="shared" si="25"/>
        <v>0</v>
      </c>
      <c r="C257" s="323"/>
      <c r="D257" s="323"/>
      <c r="E257" s="323"/>
      <c r="F257" s="323"/>
      <c r="G257" s="325"/>
    </row>
    <row r="258" spans="1:7" s="165" customFormat="1" ht="18.75" customHeight="1">
      <c r="A258" s="322" t="s">
        <v>221</v>
      </c>
      <c r="B258" s="323">
        <f t="shared" si="25"/>
        <v>0</v>
      </c>
      <c r="C258" s="323"/>
      <c r="D258" s="323"/>
      <c r="E258" s="323"/>
      <c r="F258" s="323"/>
      <c r="G258" s="325"/>
    </row>
    <row r="259" spans="1:7" s="165" customFormat="1" ht="18.75" customHeight="1">
      <c r="A259" s="322" t="s">
        <v>222</v>
      </c>
      <c r="B259" s="323">
        <f t="shared" si="25"/>
        <v>0</v>
      </c>
      <c r="C259" s="323"/>
      <c r="D259" s="323"/>
      <c r="E259" s="323"/>
      <c r="F259" s="323"/>
      <c r="G259" s="325"/>
    </row>
    <row r="260" spans="1:7" s="165" customFormat="1" ht="18.75" customHeight="1">
      <c r="A260" s="322" t="s">
        <v>223</v>
      </c>
      <c r="B260" s="323">
        <f t="shared" si="25"/>
        <v>0</v>
      </c>
      <c r="C260" s="323">
        <f>C261</f>
        <v>0</v>
      </c>
      <c r="D260" s="323"/>
      <c r="E260" s="323"/>
      <c r="F260" s="323"/>
      <c r="G260" s="325"/>
    </row>
    <row r="261" spans="1:7" s="165" customFormat="1" ht="18.75" customHeight="1">
      <c r="A261" s="322" t="s">
        <v>224</v>
      </c>
      <c r="B261" s="323">
        <f t="shared" si="25"/>
        <v>0</v>
      </c>
      <c r="C261" s="323"/>
      <c r="D261" s="323"/>
      <c r="E261" s="323"/>
      <c r="F261" s="323"/>
      <c r="G261" s="325"/>
    </row>
    <row r="262" spans="1:7" s="165" customFormat="1" ht="18.75" customHeight="1">
      <c r="A262" s="322" t="s">
        <v>225</v>
      </c>
      <c r="B262" s="323">
        <f t="shared" si="25"/>
        <v>5430</v>
      </c>
      <c r="C262" s="323">
        <f>C263+C266+C275+C282+C290+C299+C316+C320+C322+C324</f>
        <v>4863</v>
      </c>
      <c r="D262" s="323">
        <f>D263+D266+D275+D282+D290+D299+D316+D320+D322+D324</f>
        <v>567</v>
      </c>
      <c r="E262" s="323">
        <f aca="true" t="shared" si="27" ref="C262:F262">E263+E266+E275+E282+E290+E299+E316+E320+E322+E324</f>
        <v>0</v>
      </c>
      <c r="F262" s="323">
        <f t="shared" si="27"/>
        <v>0</v>
      </c>
      <c r="G262" s="198"/>
    </row>
    <row r="263" spans="1:7" s="165" customFormat="1" ht="18.75" customHeight="1">
      <c r="A263" s="322" t="s">
        <v>226</v>
      </c>
      <c r="B263" s="323">
        <f t="shared" si="25"/>
        <v>0</v>
      </c>
      <c r="C263" s="323"/>
      <c r="D263" s="323"/>
      <c r="E263" s="323"/>
      <c r="F263" s="323"/>
      <c r="G263" s="325"/>
    </row>
    <row r="264" spans="1:7" s="165" customFormat="1" ht="18.75" customHeight="1">
      <c r="A264" s="322" t="s">
        <v>227</v>
      </c>
      <c r="B264" s="323">
        <f t="shared" si="25"/>
        <v>0</v>
      </c>
      <c r="C264" s="323"/>
      <c r="D264" s="323"/>
      <c r="E264" s="323"/>
      <c r="F264" s="323"/>
      <c r="G264" s="325"/>
    </row>
    <row r="265" spans="1:7" s="165" customFormat="1" ht="18.75" customHeight="1">
      <c r="A265" s="322" t="s">
        <v>228</v>
      </c>
      <c r="B265" s="323">
        <f t="shared" si="25"/>
        <v>0</v>
      </c>
      <c r="C265" s="323"/>
      <c r="D265" s="323"/>
      <c r="E265" s="323"/>
      <c r="F265" s="323"/>
      <c r="G265" s="325"/>
    </row>
    <row r="266" spans="1:7" s="165" customFormat="1" ht="18.75" customHeight="1">
      <c r="A266" s="322" t="s">
        <v>229</v>
      </c>
      <c r="B266" s="323">
        <f t="shared" si="25"/>
        <v>4213</v>
      </c>
      <c r="C266" s="323">
        <f>SUM(C267:C274)</f>
        <v>3914</v>
      </c>
      <c r="D266" s="323">
        <f>SUM(D267:D274)</f>
        <v>299</v>
      </c>
      <c r="E266" s="323">
        <f aca="true" t="shared" si="28" ref="C266:F266">SUM(E267:E274)</f>
        <v>0</v>
      </c>
      <c r="F266" s="323">
        <f t="shared" si="28"/>
        <v>0</v>
      </c>
      <c r="G266" s="325"/>
    </row>
    <row r="267" spans="1:7" s="165" customFormat="1" ht="18.75" customHeight="1">
      <c r="A267" s="322" t="s">
        <v>69</v>
      </c>
      <c r="B267" s="323">
        <f t="shared" si="25"/>
        <v>3379</v>
      </c>
      <c r="C267" s="323">
        <v>3379</v>
      </c>
      <c r="D267" s="323"/>
      <c r="E267" s="323"/>
      <c r="F267" s="323"/>
      <c r="G267" s="325"/>
    </row>
    <row r="268" spans="1:7" s="165" customFormat="1" ht="18.75" customHeight="1">
      <c r="A268" s="322" t="s">
        <v>70</v>
      </c>
      <c r="B268" s="323">
        <f t="shared" si="25"/>
        <v>415</v>
      </c>
      <c r="C268" s="323">
        <v>116</v>
      </c>
      <c r="D268" s="323">
        <v>299</v>
      </c>
      <c r="E268" s="323"/>
      <c r="F268" s="323"/>
      <c r="G268" s="325"/>
    </row>
    <row r="269" spans="1:7" s="165" customFormat="1" ht="18.75" customHeight="1">
      <c r="A269" s="322" t="s">
        <v>71</v>
      </c>
      <c r="B269" s="323">
        <f t="shared" si="25"/>
        <v>0</v>
      </c>
      <c r="C269" s="323"/>
      <c r="D269" s="323"/>
      <c r="E269" s="323"/>
      <c r="F269" s="323"/>
      <c r="G269" s="325"/>
    </row>
    <row r="270" spans="1:7" s="165" customFormat="1" ht="18.75" customHeight="1">
      <c r="A270" s="322" t="s">
        <v>111</v>
      </c>
      <c r="B270" s="323">
        <f t="shared" si="25"/>
        <v>210</v>
      </c>
      <c r="C270" s="323">
        <v>210</v>
      </c>
      <c r="D270" s="323"/>
      <c r="E270" s="323"/>
      <c r="F270" s="323"/>
      <c r="G270" s="325"/>
    </row>
    <row r="271" spans="1:7" s="165" customFormat="1" ht="18.75" customHeight="1">
      <c r="A271" s="322" t="s">
        <v>230</v>
      </c>
      <c r="B271" s="323">
        <f t="shared" si="25"/>
        <v>155</v>
      </c>
      <c r="C271" s="323">
        <v>155</v>
      </c>
      <c r="D271" s="323"/>
      <c r="E271" s="323"/>
      <c r="F271" s="323"/>
      <c r="G271" s="325"/>
    </row>
    <row r="272" spans="1:7" s="165" customFormat="1" ht="18.75" customHeight="1">
      <c r="A272" s="322" t="s">
        <v>231</v>
      </c>
      <c r="B272" s="323">
        <f t="shared" si="25"/>
        <v>9</v>
      </c>
      <c r="C272" s="323">
        <v>9</v>
      </c>
      <c r="D272" s="323"/>
      <c r="E272" s="323"/>
      <c r="F272" s="323"/>
      <c r="G272" s="325"/>
    </row>
    <row r="273" spans="1:7" s="165" customFormat="1" ht="18.75" customHeight="1">
      <c r="A273" s="322" t="s">
        <v>78</v>
      </c>
      <c r="B273" s="323">
        <f t="shared" si="25"/>
        <v>45</v>
      </c>
      <c r="C273" s="323">
        <v>45</v>
      </c>
      <c r="D273" s="323"/>
      <c r="E273" s="323"/>
      <c r="F273" s="323"/>
      <c r="G273" s="325"/>
    </row>
    <row r="274" spans="1:7" s="165" customFormat="1" ht="18.75" customHeight="1">
      <c r="A274" s="322" t="s">
        <v>232</v>
      </c>
      <c r="B274" s="323">
        <f t="shared" si="25"/>
        <v>0</v>
      </c>
      <c r="C274" s="323"/>
      <c r="D274" s="323"/>
      <c r="E274" s="323"/>
      <c r="F274" s="323"/>
      <c r="G274" s="325"/>
    </row>
    <row r="275" spans="1:7" s="165" customFormat="1" ht="18.75" customHeight="1">
      <c r="A275" s="322" t="s">
        <v>233</v>
      </c>
      <c r="B275" s="323">
        <f t="shared" si="25"/>
        <v>0</v>
      </c>
      <c r="C275" s="323"/>
      <c r="D275" s="323"/>
      <c r="E275" s="323"/>
      <c r="F275" s="323"/>
      <c r="G275" s="325"/>
    </row>
    <row r="276" spans="1:7" s="165" customFormat="1" ht="18.75" customHeight="1">
      <c r="A276" s="322" t="s">
        <v>69</v>
      </c>
      <c r="B276" s="323">
        <f t="shared" si="25"/>
        <v>0</v>
      </c>
      <c r="C276" s="323"/>
      <c r="D276" s="323"/>
      <c r="E276" s="323"/>
      <c r="F276" s="323"/>
      <c r="G276" s="325"/>
    </row>
    <row r="277" spans="1:7" s="165" customFormat="1" ht="18.75" customHeight="1">
      <c r="A277" s="322" t="s">
        <v>70</v>
      </c>
      <c r="B277" s="323">
        <f t="shared" si="25"/>
        <v>0</v>
      </c>
      <c r="C277" s="323"/>
      <c r="D277" s="323"/>
      <c r="E277" s="323"/>
      <c r="F277" s="323"/>
      <c r="G277" s="325"/>
    </row>
    <row r="278" spans="1:7" s="165" customFormat="1" ht="18.75" customHeight="1">
      <c r="A278" s="322" t="s">
        <v>71</v>
      </c>
      <c r="B278" s="323">
        <f t="shared" si="25"/>
        <v>0</v>
      </c>
      <c r="C278" s="323"/>
      <c r="D278" s="323"/>
      <c r="E278" s="323"/>
      <c r="F278" s="323"/>
      <c r="G278" s="325"/>
    </row>
    <row r="279" spans="1:7" s="165" customFormat="1" ht="18.75" customHeight="1">
      <c r="A279" s="322" t="s">
        <v>234</v>
      </c>
      <c r="B279" s="323">
        <f t="shared" si="25"/>
        <v>0</v>
      </c>
      <c r="C279" s="323"/>
      <c r="D279" s="323"/>
      <c r="E279" s="323"/>
      <c r="F279" s="323"/>
      <c r="G279" s="325"/>
    </row>
    <row r="280" spans="1:7" s="165" customFormat="1" ht="18.75" customHeight="1">
      <c r="A280" s="322" t="s">
        <v>78</v>
      </c>
      <c r="B280" s="323">
        <f t="shared" si="25"/>
        <v>0</v>
      </c>
      <c r="C280" s="323"/>
      <c r="D280" s="323"/>
      <c r="E280" s="323"/>
      <c r="F280" s="323"/>
      <c r="G280" s="325"/>
    </row>
    <row r="281" spans="1:7" s="165" customFormat="1" ht="18.75" customHeight="1">
      <c r="A281" s="322" t="s">
        <v>235</v>
      </c>
      <c r="B281" s="323">
        <f t="shared" si="25"/>
        <v>0</v>
      </c>
      <c r="C281" s="323"/>
      <c r="D281" s="323"/>
      <c r="E281" s="323"/>
      <c r="F281" s="323"/>
      <c r="G281" s="325"/>
    </row>
    <row r="282" spans="1:7" s="165" customFormat="1" ht="18.75" customHeight="1">
      <c r="A282" s="322" t="s">
        <v>236</v>
      </c>
      <c r="B282" s="323">
        <f t="shared" si="25"/>
        <v>95</v>
      </c>
      <c r="C282" s="323">
        <f aca="true" t="shared" si="29" ref="C282:F282">SUM(C283:C289)</f>
        <v>95</v>
      </c>
      <c r="D282" s="323"/>
      <c r="E282" s="323">
        <f t="shared" si="29"/>
        <v>0</v>
      </c>
      <c r="F282" s="323">
        <f t="shared" si="29"/>
        <v>0</v>
      </c>
      <c r="G282" s="325"/>
    </row>
    <row r="283" spans="1:7" s="165" customFormat="1" ht="18.75" customHeight="1">
      <c r="A283" s="322" t="s">
        <v>69</v>
      </c>
      <c r="B283" s="323">
        <f t="shared" si="25"/>
        <v>85</v>
      </c>
      <c r="C283" s="323">
        <v>85</v>
      </c>
      <c r="D283" s="323"/>
      <c r="E283" s="323"/>
      <c r="F283" s="323"/>
      <c r="G283" s="325"/>
    </row>
    <row r="284" spans="1:7" s="165" customFormat="1" ht="18.75" customHeight="1">
      <c r="A284" s="322" t="s">
        <v>70</v>
      </c>
      <c r="B284" s="323">
        <f t="shared" si="25"/>
        <v>0</v>
      </c>
      <c r="C284" s="323"/>
      <c r="D284" s="323"/>
      <c r="E284" s="323"/>
      <c r="F284" s="323"/>
      <c r="G284" s="325"/>
    </row>
    <row r="285" spans="1:7" s="165" customFormat="1" ht="18.75" customHeight="1">
      <c r="A285" s="322" t="s">
        <v>71</v>
      </c>
      <c r="B285" s="323">
        <f t="shared" si="25"/>
        <v>0</v>
      </c>
      <c r="C285" s="323"/>
      <c r="D285" s="323"/>
      <c r="E285" s="323"/>
      <c r="F285" s="323"/>
      <c r="G285" s="325"/>
    </row>
    <row r="286" spans="1:7" s="165" customFormat="1" ht="18.75" customHeight="1">
      <c r="A286" s="322" t="s">
        <v>237</v>
      </c>
      <c r="B286" s="323">
        <f t="shared" si="25"/>
        <v>0</v>
      </c>
      <c r="C286" s="323"/>
      <c r="D286" s="323"/>
      <c r="E286" s="323"/>
      <c r="F286" s="323"/>
      <c r="G286" s="325"/>
    </row>
    <row r="287" spans="1:7" s="165" customFormat="1" ht="18.75" customHeight="1">
      <c r="A287" s="322" t="s">
        <v>238</v>
      </c>
      <c r="B287" s="323">
        <f t="shared" si="25"/>
        <v>0</v>
      </c>
      <c r="C287" s="323"/>
      <c r="D287" s="323"/>
      <c r="E287" s="323"/>
      <c r="F287" s="323"/>
      <c r="G287" s="325"/>
    </row>
    <row r="288" spans="1:7" s="165" customFormat="1" ht="18.75" customHeight="1">
      <c r="A288" s="322" t="s">
        <v>78</v>
      </c>
      <c r="B288" s="323">
        <f t="shared" si="25"/>
        <v>10</v>
      </c>
      <c r="C288" s="323">
        <v>10</v>
      </c>
      <c r="D288" s="323"/>
      <c r="E288" s="323"/>
      <c r="F288" s="323"/>
      <c r="G288" s="325"/>
    </row>
    <row r="289" spans="1:7" s="165" customFormat="1" ht="18.75" customHeight="1">
      <c r="A289" s="322" t="s">
        <v>239</v>
      </c>
      <c r="B289" s="323">
        <f t="shared" si="25"/>
        <v>0</v>
      </c>
      <c r="C289" s="323"/>
      <c r="D289" s="323"/>
      <c r="E289" s="323"/>
      <c r="F289" s="323"/>
      <c r="G289" s="325"/>
    </row>
    <row r="290" spans="1:7" s="165" customFormat="1" ht="18.75" customHeight="1">
      <c r="A290" s="322" t="s">
        <v>240</v>
      </c>
      <c r="B290" s="323">
        <f t="shared" si="25"/>
        <v>389</v>
      </c>
      <c r="C290" s="323">
        <f>SUM(C291:C298)</f>
        <v>175</v>
      </c>
      <c r="D290" s="323">
        <f>SUM(D291:D298)</f>
        <v>214</v>
      </c>
      <c r="E290" s="323">
        <f aca="true" t="shared" si="30" ref="C290:F290">SUM(E291:E298)</f>
        <v>0</v>
      </c>
      <c r="F290" s="323">
        <f t="shared" si="30"/>
        <v>0</v>
      </c>
      <c r="G290" s="325"/>
    </row>
    <row r="291" spans="1:7" s="165" customFormat="1" ht="18.75" customHeight="1">
      <c r="A291" s="322" t="s">
        <v>69</v>
      </c>
      <c r="B291" s="323">
        <f t="shared" si="25"/>
        <v>175</v>
      </c>
      <c r="C291" s="323">
        <v>175</v>
      </c>
      <c r="D291" s="323"/>
      <c r="E291" s="323"/>
      <c r="F291" s="323"/>
      <c r="G291" s="325"/>
    </row>
    <row r="292" spans="1:7" s="165" customFormat="1" ht="18.75" customHeight="1">
      <c r="A292" s="322" t="s">
        <v>70</v>
      </c>
      <c r="B292" s="323">
        <f t="shared" si="25"/>
        <v>0</v>
      </c>
      <c r="C292" s="323"/>
      <c r="D292" s="323"/>
      <c r="E292" s="323"/>
      <c r="F292" s="323"/>
      <c r="G292" s="325"/>
    </row>
    <row r="293" spans="1:7" s="165" customFormat="1" ht="18.75" customHeight="1">
      <c r="A293" s="322" t="s">
        <v>71</v>
      </c>
      <c r="B293" s="323">
        <f t="shared" si="25"/>
        <v>0</v>
      </c>
      <c r="C293" s="323"/>
      <c r="D293" s="323"/>
      <c r="E293" s="323"/>
      <c r="F293" s="323"/>
      <c r="G293" s="325"/>
    </row>
    <row r="294" spans="1:7" s="165" customFormat="1" ht="18.75" customHeight="1">
      <c r="A294" s="322" t="s">
        <v>241</v>
      </c>
      <c r="B294" s="323">
        <f t="shared" si="25"/>
        <v>0</v>
      </c>
      <c r="C294" s="323"/>
      <c r="D294" s="323"/>
      <c r="E294" s="323"/>
      <c r="F294" s="323"/>
      <c r="G294" s="325"/>
    </row>
    <row r="295" spans="1:7" s="165" customFormat="1" ht="18.75" customHeight="1">
      <c r="A295" s="322" t="s">
        <v>242</v>
      </c>
      <c r="B295" s="323">
        <f t="shared" si="25"/>
        <v>0</v>
      </c>
      <c r="C295" s="323"/>
      <c r="D295" s="323"/>
      <c r="E295" s="323"/>
      <c r="F295" s="323"/>
      <c r="G295" s="325"/>
    </row>
    <row r="296" spans="1:7" s="165" customFormat="1" ht="18.75" customHeight="1">
      <c r="A296" s="322" t="s">
        <v>243</v>
      </c>
      <c r="B296" s="323">
        <f t="shared" si="25"/>
        <v>214</v>
      </c>
      <c r="C296" s="323"/>
      <c r="D296" s="323">
        <v>214</v>
      </c>
      <c r="E296" s="323"/>
      <c r="F296" s="323"/>
      <c r="G296" s="325"/>
    </row>
    <row r="297" spans="1:7" s="165" customFormat="1" ht="18.75" customHeight="1">
      <c r="A297" s="322" t="s">
        <v>78</v>
      </c>
      <c r="B297" s="323">
        <f t="shared" si="25"/>
        <v>0</v>
      </c>
      <c r="C297" s="323"/>
      <c r="D297" s="323"/>
      <c r="E297" s="323"/>
      <c r="F297" s="323"/>
      <c r="G297" s="325"/>
    </row>
    <row r="298" spans="1:7" s="165" customFormat="1" ht="18.75" customHeight="1">
      <c r="A298" s="322" t="s">
        <v>244</v>
      </c>
      <c r="B298" s="323">
        <f t="shared" si="25"/>
        <v>0</v>
      </c>
      <c r="C298" s="323"/>
      <c r="D298" s="323"/>
      <c r="E298" s="323"/>
      <c r="F298" s="323"/>
      <c r="G298" s="325"/>
    </row>
    <row r="299" spans="1:7" s="165" customFormat="1" ht="18.75" customHeight="1">
      <c r="A299" s="322" t="s">
        <v>245</v>
      </c>
      <c r="B299" s="323">
        <f aca="true" t="shared" si="31" ref="B299:B306">SUM(C299:F299)</f>
        <v>733</v>
      </c>
      <c r="C299" s="323">
        <f>SUM(C300:C315)</f>
        <v>679</v>
      </c>
      <c r="D299" s="323">
        <f>SUM(D300:D315)</f>
        <v>54</v>
      </c>
      <c r="E299" s="323">
        <f aca="true" t="shared" si="32" ref="C299:F299">SUM(E300:E315)</f>
        <v>0</v>
      </c>
      <c r="F299" s="323">
        <f t="shared" si="32"/>
        <v>0</v>
      </c>
      <c r="G299" s="325"/>
    </row>
    <row r="300" spans="1:7" s="165" customFormat="1" ht="18.75" customHeight="1">
      <c r="A300" s="322" t="s">
        <v>69</v>
      </c>
      <c r="B300" s="323">
        <f t="shared" si="31"/>
        <v>612</v>
      </c>
      <c r="C300" s="323">
        <v>612</v>
      </c>
      <c r="D300" s="323"/>
      <c r="E300" s="323"/>
      <c r="F300" s="323"/>
      <c r="G300" s="325"/>
    </row>
    <row r="301" spans="1:7" s="165" customFormat="1" ht="18.75" customHeight="1">
      <c r="A301" s="322" t="s">
        <v>70</v>
      </c>
      <c r="B301" s="323">
        <f t="shared" si="31"/>
        <v>54</v>
      </c>
      <c r="C301" s="323"/>
      <c r="D301" s="323">
        <v>54</v>
      </c>
      <c r="E301" s="323"/>
      <c r="F301" s="323"/>
      <c r="G301" s="325"/>
    </row>
    <row r="302" spans="1:7" s="165" customFormat="1" ht="18.75" customHeight="1">
      <c r="A302" s="322" t="s">
        <v>71</v>
      </c>
      <c r="B302" s="323">
        <f t="shared" si="31"/>
        <v>0</v>
      </c>
      <c r="C302" s="323"/>
      <c r="D302" s="323"/>
      <c r="E302" s="323"/>
      <c r="F302" s="323"/>
      <c r="G302" s="325"/>
    </row>
    <row r="303" spans="1:7" s="165" customFormat="1" ht="18.75" customHeight="1">
      <c r="A303" s="322" t="s">
        <v>246</v>
      </c>
      <c r="B303" s="323">
        <f t="shared" si="31"/>
        <v>8</v>
      </c>
      <c r="C303" s="323">
        <v>8</v>
      </c>
      <c r="D303" s="323"/>
      <c r="E303" s="323"/>
      <c r="F303" s="323"/>
      <c r="G303" s="325"/>
    </row>
    <row r="304" spans="1:7" s="165" customFormat="1" ht="18.75" customHeight="1">
      <c r="A304" s="322" t="s">
        <v>247</v>
      </c>
      <c r="B304" s="323">
        <f t="shared" si="31"/>
        <v>6</v>
      </c>
      <c r="C304" s="323">
        <v>6</v>
      </c>
      <c r="D304" s="323"/>
      <c r="E304" s="323"/>
      <c r="F304" s="323"/>
      <c r="G304" s="325"/>
    </row>
    <row r="305" spans="1:7" s="165" customFormat="1" ht="18.75" customHeight="1">
      <c r="A305" s="322" t="s">
        <v>248</v>
      </c>
      <c r="B305" s="323">
        <f t="shared" si="31"/>
        <v>0</v>
      </c>
      <c r="C305" s="323"/>
      <c r="D305" s="323"/>
      <c r="E305" s="323"/>
      <c r="F305" s="323"/>
      <c r="G305" s="325"/>
    </row>
    <row r="306" spans="1:7" s="165" customFormat="1" ht="18.75" customHeight="1">
      <c r="A306" s="322" t="s">
        <v>249</v>
      </c>
      <c r="B306" s="323">
        <f t="shared" si="31"/>
        <v>8</v>
      </c>
      <c r="C306" s="323">
        <v>8</v>
      </c>
      <c r="D306" s="323"/>
      <c r="E306" s="323"/>
      <c r="F306" s="323"/>
      <c r="G306" s="325"/>
    </row>
    <row r="307" spans="1:7" s="165" customFormat="1" ht="18.75" customHeight="1">
      <c r="A307" s="322" t="s">
        <v>250</v>
      </c>
      <c r="B307" s="323">
        <f aca="true" t="shared" si="33" ref="B307:B363">SUM(C307:F307)</f>
        <v>0</v>
      </c>
      <c r="C307" s="323"/>
      <c r="D307" s="323"/>
      <c r="E307" s="323"/>
      <c r="F307" s="323"/>
      <c r="G307" s="325"/>
    </row>
    <row r="308" spans="1:7" s="165" customFormat="1" ht="18.75" customHeight="1">
      <c r="A308" s="322" t="s">
        <v>251</v>
      </c>
      <c r="B308" s="323">
        <f t="shared" si="33"/>
        <v>0</v>
      </c>
      <c r="C308" s="323"/>
      <c r="D308" s="323"/>
      <c r="E308" s="323"/>
      <c r="F308" s="323"/>
      <c r="G308" s="325"/>
    </row>
    <row r="309" spans="1:7" s="165" customFormat="1" ht="18.75" customHeight="1">
      <c r="A309" s="322" t="s">
        <v>252</v>
      </c>
      <c r="B309" s="323">
        <f t="shared" si="33"/>
        <v>0</v>
      </c>
      <c r="C309" s="323"/>
      <c r="D309" s="323"/>
      <c r="E309" s="323"/>
      <c r="F309" s="323"/>
      <c r="G309" s="325"/>
    </row>
    <row r="310" spans="1:7" s="165" customFormat="1" ht="18.75" customHeight="1">
      <c r="A310" s="322" t="s">
        <v>253</v>
      </c>
      <c r="B310" s="323">
        <f t="shared" si="33"/>
        <v>6</v>
      </c>
      <c r="C310" s="323">
        <v>6</v>
      </c>
      <c r="D310" s="323"/>
      <c r="E310" s="323"/>
      <c r="F310" s="323"/>
      <c r="G310" s="325"/>
    </row>
    <row r="311" spans="1:7" s="165" customFormat="1" ht="18.75" customHeight="1">
      <c r="A311" s="322" t="s">
        <v>254</v>
      </c>
      <c r="B311" s="323">
        <f t="shared" si="33"/>
        <v>0</v>
      </c>
      <c r="C311" s="323"/>
      <c r="D311" s="323"/>
      <c r="E311" s="323"/>
      <c r="F311" s="323"/>
      <c r="G311" s="325"/>
    </row>
    <row r="312" spans="1:7" s="165" customFormat="1" ht="18.75" customHeight="1">
      <c r="A312" s="322" t="s">
        <v>255</v>
      </c>
      <c r="B312" s="323">
        <f t="shared" si="33"/>
        <v>16</v>
      </c>
      <c r="C312" s="323">
        <v>16</v>
      </c>
      <c r="D312" s="323"/>
      <c r="E312" s="323"/>
      <c r="F312" s="323"/>
      <c r="G312" s="325"/>
    </row>
    <row r="313" spans="1:7" s="165" customFormat="1" ht="18.75" customHeight="1">
      <c r="A313" s="322" t="s">
        <v>111</v>
      </c>
      <c r="B313" s="323">
        <f t="shared" si="33"/>
        <v>0</v>
      </c>
      <c r="C313" s="323"/>
      <c r="D313" s="323"/>
      <c r="E313" s="323"/>
      <c r="F313" s="323"/>
      <c r="G313" s="325"/>
    </row>
    <row r="314" spans="1:7" s="165" customFormat="1" ht="18.75" customHeight="1">
      <c r="A314" s="322" t="s">
        <v>78</v>
      </c>
      <c r="B314" s="323">
        <f t="shared" si="33"/>
        <v>23</v>
      </c>
      <c r="C314" s="323">
        <v>23</v>
      </c>
      <c r="D314" s="323"/>
      <c r="E314" s="323"/>
      <c r="F314" s="323"/>
      <c r="G314" s="325"/>
    </row>
    <row r="315" spans="1:7" s="165" customFormat="1" ht="18.75" customHeight="1">
      <c r="A315" s="322" t="s">
        <v>256</v>
      </c>
      <c r="B315" s="323">
        <f t="shared" si="33"/>
        <v>0</v>
      </c>
      <c r="C315" s="323"/>
      <c r="D315" s="323"/>
      <c r="E315" s="323"/>
      <c r="F315" s="323"/>
      <c r="G315" s="325"/>
    </row>
    <row r="316" spans="1:7" s="165" customFormat="1" ht="18.75" customHeight="1">
      <c r="A316" s="322" t="s">
        <v>257</v>
      </c>
      <c r="B316" s="323">
        <f t="shared" si="33"/>
        <v>0</v>
      </c>
      <c r="C316" s="323"/>
      <c r="D316" s="323"/>
      <c r="E316" s="323"/>
      <c r="F316" s="323"/>
      <c r="G316" s="325"/>
    </row>
    <row r="317" spans="1:7" s="165" customFormat="1" ht="18.75" customHeight="1">
      <c r="A317" s="322" t="s">
        <v>69</v>
      </c>
      <c r="B317" s="323">
        <f t="shared" si="33"/>
        <v>0</v>
      </c>
      <c r="C317" s="323"/>
      <c r="D317" s="323"/>
      <c r="E317" s="323"/>
      <c r="F317" s="323"/>
      <c r="G317" s="325"/>
    </row>
    <row r="318" spans="1:7" s="165" customFormat="1" ht="18.75" customHeight="1">
      <c r="A318" s="322" t="s">
        <v>258</v>
      </c>
      <c r="B318" s="323">
        <f t="shared" si="33"/>
        <v>0</v>
      </c>
      <c r="C318" s="323"/>
      <c r="D318" s="323"/>
      <c r="E318" s="323"/>
      <c r="F318" s="323"/>
      <c r="G318" s="325"/>
    </row>
    <row r="319" spans="1:7" s="165" customFormat="1" ht="18.75" customHeight="1">
      <c r="A319" s="322" t="s">
        <v>69</v>
      </c>
      <c r="B319" s="323">
        <f t="shared" si="33"/>
        <v>0</v>
      </c>
      <c r="C319" s="323"/>
      <c r="D319" s="323"/>
      <c r="E319" s="323"/>
      <c r="F319" s="323"/>
      <c r="G319" s="325"/>
    </row>
    <row r="320" spans="1:7" s="165" customFormat="1" ht="18.75" customHeight="1">
      <c r="A320" s="322" t="s">
        <v>259</v>
      </c>
      <c r="B320" s="323">
        <f t="shared" si="33"/>
        <v>0</v>
      </c>
      <c r="C320" s="323"/>
      <c r="D320" s="323"/>
      <c r="E320" s="323"/>
      <c r="F320" s="323"/>
      <c r="G320" s="325"/>
    </row>
    <row r="321" spans="1:7" s="165" customFormat="1" ht="18.75" customHeight="1">
      <c r="A321" s="322" t="s">
        <v>69</v>
      </c>
      <c r="B321" s="323">
        <f t="shared" si="33"/>
        <v>0</v>
      </c>
      <c r="C321" s="323"/>
      <c r="D321" s="323"/>
      <c r="E321" s="323"/>
      <c r="F321" s="323"/>
      <c r="G321" s="325"/>
    </row>
    <row r="322" spans="1:7" s="165" customFormat="1" ht="18.75" customHeight="1">
      <c r="A322" s="322" t="s">
        <v>260</v>
      </c>
      <c r="B322" s="323">
        <f t="shared" si="33"/>
        <v>0</v>
      </c>
      <c r="C322" s="323"/>
      <c r="D322" s="323"/>
      <c r="E322" s="323"/>
      <c r="F322" s="323"/>
      <c r="G322" s="325"/>
    </row>
    <row r="323" spans="1:7" s="165" customFormat="1" ht="18.75" customHeight="1">
      <c r="A323" s="322" t="s">
        <v>69</v>
      </c>
      <c r="B323" s="323">
        <f t="shared" si="33"/>
        <v>0</v>
      </c>
      <c r="C323" s="323"/>
      <c r="D323" s="323"/>
      <c r="E323" s="323"/>
      <c r="F323" s="323"/>
      <c r="G323" s="325"/>
    </row>
    <row r="324" spans="1:7" s="165" customFormat="1" ht="18.75" customHeight="1">
      <c r="A324" s="322" t="s">
        <v>261</v>
      </c>
      <c r="B324" s="323">
        <f t="shared" si="33"/>
        <v>0</v>
      </c>
      <c r="C324" s="323"/>
      <c r="D324" s="323"/>
      <c r="E324" s="323"/>
      <c r="F324" s="323"/>
      <c r="G324" s="325"/>
    </row>
    <row r="325" spans="1:7" s="165" customFormat="1" ht="18.75" customHeight="1">
      <c r="A325" s="322" t="s">
        <v>262</v>
      </c>
      <c r="B325" s="323">
        <f t="shared" si="33"/>
        <v>0</v>
      </c>
      <c r="C325" s="323"/>
      <c r="D325" s="323"/>
      <c r="E325" s="323"/>
      <c r="F325" s="323"/>
      <c r="G325" s="325"/>
    </row>
    <row r="326" spans="1:7" s="165" customFormat="1" ht="18.75" customHeight="1">
      <c r="A326" s="322" t="s">
        <v>263</v>
      </c>
      <c r="B326" s="323">
        <f t="shared" si="33"/>
        <v>31672</v>
      </c>
      <c r="C326" s="323">
        <f aca="true" t="shared" si="34" ref="C326:F326">C327+C332+C341+C348+C354+C358+C362+C366+C372+C379</f>
        <v>28373</v>
      </c>
      <c r="D326" s="323">
        <f t="shared" si="34"/>
        <v>3299</v>
      </c>
      <c r="E326" s="323">
        <f t="shared" si="34"/>
        <v>0</v>
      </c>
      <c r="F326" s="323">
        <f t="shared" si="34"/>
        <v>0</v>
      </c>
      <c r="G326" s="198"/>
    </row>
    <row r="327" spans="1:7" s="165" customFormat="1" ht="18.75" customHeight="1">
      <c r="A327" s="322" t="s">
        <v>264</v>
      </c>
      <c r="B327" s="323">
        <f t="shared" si="33"/>
        <v>417</v>
      </c>
      <c r="C327" s="323">
        <f>SUM(C328:C331)</f>
        <v>387</v>
      </c>
      <c r="D327" s="323">
        <f>SUM(D328:D331)</f>
        <v>30</v>
      </c>
      <c r="E327" s="323">
        <f aca="true" t="shared" si="35" ref="C327:F327">SUM(E328:E331)</f>
        <v>0</v>
      </c>
      <c r="F327" s="323">
        <f t="shared" si="35"/>
        <v>0</v>
      </c>
      <c r="G327" s="325"/>
    </row>
    <row r="328" spans="1:7" s="165" customFormat="1" ht="18.75" customHeight="1">
      <c r="A328" s="322" t="s">
        <v>69</v>
      </c>
      <c r="B328" s="323">
        <f t="shared" si="33"/>
        <v>135</v>
      </c>
      <c r="C328" s="323">
        <v>135</v>
      </c>
      <c r="D328" s="323"/>
      <c r="E328" s="323"/>
      <c r="F328" s="323"/>
      <c r="G328" s="325"/>
    </row>
    <row r="329" spans="1:7" s="165" customFormat="1" ht="18.75" customHeight="1">
      <c r="A329" s="322" t="s">
        <v>70</v>
      </c>
      <c r="B329" s="323">
        <f t="shared" si="33"/>
        <v>120</v>
      </c>
      <c r="C329" s="323">
        <v>120</v>
      </c>
      <c r="D329" s="323"/>
      <c r="E329" s="323"/>
      <c r="F329" s="323"/>
      <c r="G329" s="325"/>
    </row>
    <row r="330" spans="1:7" s="165" customFormat="1" ht="18.75" customHeight="1">
      <c r="A330" s="322" t="s">
        <v>71</v>
      </c>
      <c r="B330" s="323">
        <f t="shared" si="33"/>
        <v>162</v>
      </c>
      <c r="C330" s="323">
        <v>132</v>
      </c>
      <c r="D330" s="323">
        <v>30</v>
      </c>
      <c r="E330" s="323"/>
      <c r="F330" s="323"/>
      <c r="G330" s="325"/>
    </row>
    <row r="331" spans="1:7" s="165" customFormat="1" ht="18.75" customHeight="1">
      <c r="A331" s="322" t="s">
        <v>265</v>
      </c>
      <c r="B331" s="323">
        <f t="shared" si="33"/>
        <v>0</v>
      </c>
      <c r="C331" s="323"/>
      <c r="D331" s="323"/>
      <c r="E331" s="323"/>
      <c r="F331" s="323"/>
      <c r="G331" s="325"/>
    </row>
    <row r="332" spans="1:7" s="165" customFormat="1" ht="18.75" customHeight="1">
      <c r="A332" s="322" t="s">
        <v>266</v>
      </c>
      <c r="B332" s="323">
        <f t="shared" si="33"/>
        <v>29886</v>
      </c>
      <c r="C332" s="323">
        <f aca="true" t="shared" si="36" ref="C332:F332">SUM(C333:C340)</f>
        <v>26648</v>
      </c>
      <c r="D332" s="323">
        <f t="shared" si="36"/>
        <v>3238</v>
      </c>
      <c r="E332" s="323">
        <f t="shared" si="36"/>
        <v>0</v>
      </c>
      <c r="F332" s="323">
        <f t="shared" si="36"/>
        <v>0</v>
      </c>
      <c r="G332" s="325"/>
    </row>
    <row r="333" spans="1:7" s="165" customFormat="1" ht="18.75" customHeight="1">
      <c r="A333" s="322" t="s">
        <v>267</v>
      </c>
      <c r="B333" s="323">
        <f t="shared" si="33"/>
        <v>1951</v>
      </c>
      <c r="C333" s="323">
        <v>1589</v>
      </c>
      <c r="D333" s="323">
        <v>362</v>
      </c>
      <c r="E333" s="323"/>
      <c r="F333" s="323"/>
      <c r="G333" s="325"/>
    </row>
    <row r="334" spans="1:7" s="165" customFormat="1" ht="18.75" customHeight="1">
      <c r="A334" s="322" t="s">
        <v>268</v>
      </c>
      <c r="B334" s="323">
        <f t="shared" si="33"/>
        <v>18309</v>
      </c>
      <c r="C334" s="323">
        <v>17642</v>
      </c>
      <c r="D334" s="323">
        <v>667</v>
      </c>
      <c r="E334" s="323"/>
      <c r="F334" s="323"/>
      <c r="G334" s="325"/>
    </row>
    <row r="335" spans="1:7" s="165" customFormat="1" ht="18.75" customHeight="1">
      <c r="A335" s="322" t="s">
        <v>269</v>
      </c>
      <c r="B335" s="323">
        <f t="shared" si="33"/>
        <v>4312</v>
      </c>
      <c r="C335" s="323">
        <v>3885</v>
      </c>
      <c r="D335" s="323">
        <v>427</v>
      </c>
      <c r="E335" s="323"/>
      <c r="F335" s="323"/>
      <c r="G335" s="325"/>
    </row>
    <row r="336" spans="1:7" s="165" customFormat="1" ht="18.75" customHeight="1">
      <c r="A336" s="322" t="s">
        <v>270</v>
      </c>
      <c r="B336" s="323">
        <f t="shared" si="33"/>
        <v>4769</v>
      </c>
      <c r="C336" s="323">
        <v>3532</v>
      </c>
      <c r="D336" s="323">
        <v>1237</v>
      </c>
      <c r="E336" s="323"/>
      <c r="F336" s="323"/>
      <c r="G336" s="325"/>
    </row>
    <row r="337" spans="1:7" s="165" customFormat="1" ht="18.75" customHeight="1">
      <c r="A337" s="322" t="s">
        <v>271</v>
      </c>
      <c r="B337" s="323">
        <f t="shared" si="33"/>
        <v>0</v>
      </c>
      <c r="C337" s="323"/>
      <c r="D337" s="323"/>
      <c r="E337" s="323"/>
      <c r="F337" s="323"/>
      <c r="G337" s="325"/>
    </row>
    <row r="338" spans="1:7" s="165" customFormat="1" ht="18.75" customHeight="1">
      <c r="A338" s="322" t="s">
        <v>272</v>
      </c>
      <c r="B338" s="323">
        <f t="shared" si="33"/>
        <v>0</v>
      </c>
      <c r="C338" s="323"/>
      <c r="D338" s="323"/>
      <c r="E338" s="323"/>
      <c r="F338" s="323"/>
      <c r="G338" s="325"/>
    </row>
    <row r="339" spans="1:7" s="165" customFormat="1" ht="18.75" customHeight="1">
      <c r="A339" s="322" t="s">
        <v>273</v>
      </c>
      <c r="B339" s="323">
        <f t="shared" si="33"/>
        <v>0</v>
      </c>
      <c r="C339" s="323"/>
      <c r="D339" s="323"/>
      <c r="E339" s="323"/>
      <c r="F339" s="323"/>
      <c r="G339" s="325"/>
    </row>
    <row r="340" spans="1:7" s="165" customFormat="1" ht="18.75" customHeight="1">
      <c r="A340" s="322" t="s">
        <v>274</v>
      </c>
      <c r="B340" s="323">
        <f t="shared" si="33"/>
        <v>545</v>
      </c>
      <c r="C340" s="323"/>
      <c r="D340" s="323">
        <v>545</v>
      </c>
      <c r="E340" s="323"/>
      <c r="F340" s="323"/>
      <c r="G340" s="325"/>
    </row>
    <row r="341" spans="1:7" s="165" customFormat="1" ht="18.75" customHeight="1">
      <c r="A341" s="322" t="s">
        <v>275</v>
      </c>
      <c r="B341" s="323">
        <f t="shared" si="33"/>
        <v>1062</v>
      </c>
      <c r="C341" s="323">
        <f>SUM(C342:C347)</f>
        <v>1032</v>
      </c>
      <c r="D341" s="323">
        <f>SUM(D342:D347)</f>
        <v>30</v>
      </c>
      <c r="E341" s="323">
        <f aca="true" t="shared" si="37" ref="C341:F341">SUM(E342:E347)</f>
        <v>0</v>
      </c>
      <c r="F341" s="323">
        <f t="shared" si="37"/>
        <v>0</v>
      </c>
      <c r="G341" s="325"/>
    </row>
    <row r="342" spans="1:7" s="165" customFormat="1" ht="18.75" customHeight="1">
      <c r="A342" s="322" t="s">
        <v>276</v>
      </c>
      <c r="B342" s="323">
        <f t="shared" si="33"/>
        <v>0</v>
      </c>
      <c r="C342" s="323"/>
      <c r="D342" s="323"/>
      <c r="E342" s="323"/>
      <c r="F342" s="323"/>
      <c r="G342" s="325"/>
    </row>
    <row r="343" spans="1:7" s="165" customFormat="1" ht="18.75" customHeight="1">
      <c r="A343" s="322" t="s">
        <v>277</v>
      </c>
      <c r="B343" s="323">
        <f t="shared" si="33"/>
        <v>0</v>
      </c>
      <c r="C343" s="323"/>
      <c r="D343" s="323"/>
      <c r="E343" s="323"/>
      <c r="F343" s="323"/>
      <c r="G343" s="325"/>
    </row>
    <row r="344" spans="1:7" s="165" customFormat="1" ht="18.75" customHeight="1">
      <c r="A344" s="322" t="s">
        <v>278</v>
      </c>
      <c r="B344" s="323">
        <f t="shared" si="33"/>
        <v>0</v>
      </c>
      <c r="C344" s="323"/>
      <c r="D344" s="323"/>
      <c r="E344" s="323"/>
      <c r="F344" s="323"/>
      <c r="G344" s="325"/>
    </row>
    <row r="345" spans="1:7" s="165" customFormat="1" ht="18.75" customHeight="1">
      <c r="A345" s="322" t="s">
        <v>279</v>
      </c>
      <c r="B345" s="323">
        <f t="shared" si="33"/>
        <v>1062</v>
      </c>
      <c r="C345" s="323">
        <v>1032</v>
      </c>
      <c r="D345" s="323">
        <v>30</v>
      </c>
      <c r="E345" s="323"/>
      <c r="F345" s="323"/>
      <c r="G345" s="325"/>
    </row>
    <row r="346" spans="1:7" s="165" customFormat="1" ht="18.75" customHeight="1">
      <c r="A346" s="322" t="s">
        <v>280</v>
      </c>
      <c r="B346" s="323">
        <f t="shared" si="33"/>
        <v>0</v>
      </c>
      <c r="C346" s="323"/>
      <c r="D346" s="323"/>
      <c r="E346" s="323"/>
      <c r="F346" s="323"/>
      <c r="G346" s="325"/>
    </row>
    <row r="347" spans="1:7" s="165" customFormat="1" ht="18.75" customHeight="1">
      <c r="A347" s="322" t="s">
        <v>281</v>
      </c>
      <c r="B347" s="323">
        <f t="shared" si="33"/>
        <v>0</v>
      </c>
      <c r="C347" s="323"/>
      <c r="D347" s="323"/>
      <c r="E347" s="323"/>
      <c r="F347" s="323"/>
      <c r="G347" s="325"/>
    </row>
    <row r="348" spans="1:7" s="165" customFormat="1" ht="18.75" customHeight="1">
      <c r="A348" s="322" t="s">
        <v>282</v>
      </c>
      <c r="B348" s="323">
        <f t="shared" si="33"/>
        <v>0</v>
      </c>
      <c r="C348" s="323"/>
      <c r="D348" s="323"/>
      <c r="E348" s="323"/>
      <c r="F348" s="323"/>
      <c r="G348" s="325"/>
    </row>
    <row r="349" spans="1:7" s="165" customFormat="1" ht="18.75" customHeight="1">
      <c r="A349" s="322" t="s">
        <v>283</v>
      </c>
      <c r="B349" s="323">
        <f t="shared" si="33"/>
        <v>0</v>
      </c>
      <c r="C349" s="323"/>
      <c r="D349" s="323"/>
      <c r="E349" s="323"/>
      <c r="F349" s="323"/>
      <c r="G349" s="325"/>
    </row>
    <row r="350" spans="1:7" s="165" customFormat="1" ht="18.75" customHeight="1">
      <c r="A350" s="322" t="s">
        <v>284</v>
      </c>
      <c r="B350" s="323">
        <f t="shared" si="33"/>
        <v>0</v>
      </c>
      <c r="C350" s="323"/>
      <c r="D350" s="323"/>
      <c r="E350" s="323"/>
      <c r="F350" s="323"/>
      <c r="G350" s="325"/>
    </row>
    <row r="351" spans="1:7" s="165" customFormat="1" ht="18.75" customHeight="1">
      <c r="A351" s="322" t="s">
        <v>285</v>
      </c>
      <c r="B351" s="323">
        <f t="shared" si="33"/>
        <v>0</v>
      </c>
      <c r="C351" s="323"/>
      <c r="D351" s="323"/>
      <c r="E351" s="323"/>
      <c r="F351" s="323"/>
      <c r="G351" s="325"/>
    </row>
    <row r="352" spans="1:7" s="165" customFormat="1" ht="18.75" customHeight="1">
      <c r="A352" s="322" t="s">
        <v>286</v>
      </c>
      <c r="B352" s="323">
        <f t="shared" si="33"/>
        <v>0</v>
      </c>
      <c r="C352" s="323"/>
      <c r="D352" s="323"/>
      <c r="E352" s="323"/>
      <c r="F352" s="323"/>
      <c r="G352" s="325"/>
    </row>
    <row r="353" spans="1:7" s="165" customFormat="1" ht="18.75" customHeight="1">
      <c r="A353" s="322" t="s">
        <v>287</v>
      </c>
      <c r="B353" s="323">
        <f t="shared" si="33"/>
        <v>0</v>
      </c>
      <c r="C353" s="323"/>
      <c r="D353" s="323"/>
      <c r="E353" s="323"/>
      <c r="F353" s="323"/>
      <c r="G353" s="325"/>
    </row>
    <row r="354" spans="1:7" s="165" customFormat="1" ht="18.75" customHeight="1">
      <c r="A354" s="322" t="s">
        <v>288</v>
      </c>
      <c r="B354" s="323">
        <f t="shared" si="33"/>
        <v>0</v>
      </c>
      <c r="C354" s="323"/>
      <c r="D354" s="323"/>
      <c r="E354" s="323"/>
      <c r="F354" s="323"/>
      <c r="G354" s="326"/>
    </row>
    <row r="355" spans="1:7" s="165" customFormat="1" ht="18.75" customHeight="1">
      <c r="A355" s="322" t="s">
        <v>289</v>
      </c>
      <c r="B355" s="323">
        <f t="shared" si="33"/>
        <v>0</v>
      </c>
      <c r="C355" s="323"/>
      <c r="D355" s="323"/>
      <c r="E355" s="323"/>
      <c r="F355" s="323"/>
      <c r="G355" s="325"/>
    </row>
    <row r="356" spans="1:7" s="165" customFormat="1" ht="18.75" customHeight="1">
      <c r="A356" s="322" t="s">
        <v>290</v>
      </c>
      <c r="B356" s="323">
        <f t="shared" si="33"/>
        <v>0</v>
      </c>
      <c r="C356" s="323"/>
      <c r="D356" s="323"/>
      <c r="E356" s="323"/>
      <c r="F356" s="323"/>
      <c r="G356" s="325"/>
    </row>
    <row r="357" spans="1:7" s="165" customFormat="1" ht="18.75" customHeight="1">
      <c r="A357" s="322" t="s">
        <v>291</v>
      </c>
      <c r="B357" s="323">
        <f t="shared" si="33"/>
        <v>0</v>
      </c>
      <c r="C357" s="323"/>
      <c r="D357" s="323"/>
      <c r="E357" s="323"/>
      <c r="F357" s="323"/>
      <c r="G357" s="325"/>
    </row>
    <row r="358" spans="1:7" s="165" customFormat="1" ht="18.75" customHeight="1">
      <c r="A358" s="322" t="s">
        <v>292</v>
      </c>
      <c r="B358" s="323">
        <f t="shared" si="33"/>
        <v>0</v>
      </c>
      <c r="C358" s="323"/>
      <c r="D358" s="323"/>
      <c r="E358" s="323"/>
      <c r="F358" s="323"/>
      <c r="G358" s="325"/>
    </row>
    <row r="359" spans="1:7" s="165" customFormat="1" ht="18.75" customHeight="1">
      <c r="A359" s="322" t="s">
        <v>293</v>
      </c>
      <c r="B359" s="323">
        <f t="shared" si="33"/>
        <v>0</v>
      </c>
      <c r="C359" s="323"/>
      <c r="D359" s="323"/>
      <c r="E359" s="323"/>
      <c r="F359" s="323"/>
      <c r="G359" s="325"/>
    </row>
    <row r="360" spans="1:7" s="165" customFormat="1" ht="18.75" customHeight="1">
      <c r="A360" s="322" t="s">
        <v>294</v>
      </c>
      <c r="B360" s="323">
        <f t="shared" si="33"/>
        <v>0</v>
      </c>
      <c r="C360" s="323"/>
      <c r="D360" s="323"/>
      <c r="E360" s="323"/>
      <c r="F360" s="323"/>
      <c r="G360" s="325"/>
    </row>
    <row r="361" spans="1:7" s="165" customFormat="1" ht="18.75" customHeight="1">
      <c r="A361" s="322" t="s">
        <v>295</v>
      </c>
      <c r="B361" s="323">
        <f t="shared" si="33"/>
        <v>0</v>
      </c>
      <c r="C361" s="323"/>
      <c r="D361" s="323"/>
      <c r="E361" s="323"/>
      <c r="F361" s="323"/>
      <c r="G361" s="325"/>
    </row>
    <row r="362" spans="1:7" s="165" customFormat="1" ht="18.75" customHeight="1">
      <c r="A362" s="322" t="s">
        <v>296</v>
      </c>
      <c r="B362" s="323">
        <f t="shared" si="33"/>
        <v>307</v>
      </c>
      <c r="C362" s="323">
        <f>SUM(C363:C365)</f>
        <v>306</v>
      </c>
      <c r="D362" s="323">
        <f>SUM(D363:D365)</f>
        <v>1</v>
      </c>
      <c r="E362" s="323">
        <f aca="true" t="shared" si="38" ref="C362:F362">SUM(E363:E365)</f>
        <v>0</v>
      </c>
      <c r="F362" s="323">
        <f t="shared" si="38"/>
        <v>0</v>
      </c>
      <c r="G362" s="325"/>
    </row>
    <row r="363" spans="1:7" s="165" customFormat="1" ht="18.75" customHeight="1">
      <c r="A363" s="322" t="s">
        <v>297</v>
      </c>
      <c r="B363" s="323">
        <f t="shared" si="33"/>
        <v>307</v>
      </c>
      <c r="C363" s="323">
        <v>306</v>
      </c>
      <c r="D363" s="323">
        <v>1</v>
      </c>
      <c r="E363" s="323"/>
      <c r="F363" s="323"/>
      <c r="G363" s="325"/>
    </row>
    <row r="364" spans="1:7" s="165" customFormat="1" ht="18.75" customHeight="1">
      <c r="A364" s="322" t="s">
        <v>298</v>
      </c>
      <c r="B364" s="323">
        <f aca="true" t="shared" si="39" ref="B364:B427">SUM(C364:F364)</f>
        <v>0</v>
      </c>
      <c r="C364" s="323"/>
      <c r="D364" s="323"/>
      <c r="E364" s="323"/>
      <c r="F364" s="323"/>
      <c r="G364" s="325"/>
    </row>
    <row r="365" spans="1:7" s="165" customFormat="1" ht="18.75" customHeight="1">
      <c r="A365" s="322" t="s">
        <v>299</v>
      </c>
      <c r="B365" s="323">
        <f t="shared" si="39"/>
        <v>0</v>
      </c>
      <c r="C365" s="323"/>
      <c r="D365" s="323"/>
      <c r="E365" s="323"/>
      <c r="F365" s="323"/>
      <c r="G365" s="325"/>
    </row>
    <row r="366" spans="1:7" s="165" customFormat="1" ht="18.75" customHeight="1">
      <c r="A366" s="322" t="s">
        <v>300</v>
      </c>
      <c r="B366" s="323">
        <f t="shared" si="39"/>
        <v>0</v>
      </c>
      <c r="C366" s="323">
        <f aca="true" t="shared" si="40" ref="C366:F366">SUM(C367:C371)</f>
        <v>0</v>
      </c>
      <c r="D366" s="323"/>
      <c r="E366" s="323">
        <f t="shared" si="40"/>
        <v>0</v>
      </c>
      <c r="F366" s="323">
        <f t="shared" si="40"/>
        <v>0</v>
      </c>
      <c r="G366" s="325"/>
    </row>
    <row r="367" spans="1:7" s="165" customFormat="1" ht="18.75" customHeight="1">
      <c r="A367" s="322" t="s">
        <v>301</v>
      </c>
      <c r="B367" s="323">
        <f t="shared" si="39"/>
        <v>0</v>
      </c>
      <c r="C367" s="323"/>
      <c r="D367" s="323"/>
      <c r="E367" s="323"/>
      <c r="F367" s="323"/>
      <c r="G367" s="325"/>
    </row>
    <row r="368" spans="1:7" s="165" customFormat="1" ht="18.75" customHeight="1">
      <c r="A368" s="322" t="s">
        <v>302</v>
      </c>
      <c r="B368" s="323">
        <f t="shared" si="39"/>
        <v>0</v>
      </c>
      <c r="C368" s="323"/>
      <c r="D368" s="323"/>
      <c r="E368" s="323"/>
      <c r="F368" s="323"/>
      <c r="G368" s="325"/>
    </row>
    <row r="369" spans="1:7" s="165" customFormat="1" ht="18.75" customHeight="1">
      <c r="A369" s="322" t="s">
        <v>303</v>
      </c>
      <c r="B369" s="323">
        <f t="shared" si="39"/>
        <v>0</v>
      </c>
      <c r="C369" s="323"/>
      <c r="D369" s="323"/>
      <c r="E369" s="323"/>
      <c r="F369" s="323"/>
      <c r="G369" s="325"/>
    </row>
    <row r="370" spans="1:7" s="165" customFormat="1" ht="18.75" customHeight="1">
      <c r="A370" s="322" t="s">
        <v>304</v>
      </c>
      <c r="B370" s="323">
        <f t="shared" si="39"/>
        <v>0</v>
      </c>
      <c r="C370" s="323"/>
      <c r="D370" s="323"/>
      <c r="E370" s="323"/>
      <c r="F370" s="323"/>
      <c r="G370" s="325"/>
    </row>
    <row r="371" spans="1:7" s="165" customFormat="1" ht="18.75" customHeight="1">
      <c r="A371" s="322" t="s">
        <v>305</v>
      </c>
      <c r="B371" s="323">
        <f t="shared" si="39"/>
        <v>0</v>
      </c>
      <c r="C371" s="323"/>
      <c r="D371" s="323"/>
      <c r="E371" s="323"/>
      <c r="F371" s="323"/>
      <c r="G371" s="325"/>
    </row>
    <row r="372" spans="1:7" s="165" customFormat="1" ht="18.75" customHeight="1">
      <c r="A372" s="322" t="s">
        <v>306</v>
      </c>
      <c r="B372" s="323">
        <f t="shared" si="39"/>
        <v>0</v>
      </c>
      <c r="C372" s="323"/>
      <c r="D372" s="323"/>
      <c r="E372" s="323"/>
      <c r="F372" s="323"/>
      <c r="G372" s="325"/>
    </row>
    <row r="373" spans="1:7" s="165" customFormat="1" ht="18.75" customHeight="1">
      <c r="A373" s="322" t="s">
        <v>307</v>
      </c>
      <c r="B373" s="323">
        <f t="shared" si="39"/>
        <v>0</v>
      </c>
      <c r="C373" s="323"/>
      <c r="D373" s="323"/>
      <c r="E373" s="323"/>
      <c r="F373" s="323"/>
      <c r="G373" s="325"/>
    </row>
    <row r="374" spans="1:7" s="165" customFormat="1" ht="18.75" customHeight="1">
      <c r="A374" s="322" t="s">
        <v>308</v>
      </c>
      <c r="B374" s="323">
        <f t="shared" si="39"/>
        <v>0</v>
      </c>
      <c r="C374" s="323"/>
      <c r="D374" s="323"/>
      <c r="E374" s="323"/>
      <c r="F374" s="323"/>
      <c r="G374" s="325"/>
    </row>
    <row r="375" spans="1:7" s="165" customFormat="1" ht="18.75" customHeight="1">
      <c r="A375" s="322" t="s">
        <v>309</v>
      </c>
      <c r="B375" s="323">
        <f t="shared" si="39"/>
        <v>0</v>
      </c>
      <c r="C375" s="323"/>
      <c r="D375" s="323"/>
      <c r="E375" s="323"/>
      <c r="F375" s="323"/>
      <c r="G375" s="325"/>
    </row>
    <row r="376" spans="1:7" s="165" customFormat="1" ht="18.75" customHeight="1">
      <c r="A376" s="322" t="s">
        <v>310</v>
      </c>
      <c r="B376" s="323">
        <f t="shared" si="39"/>
        <v>0</v>
      </c>
      <c r="C376" s="323"/>
      <c r="D376" s="323"/>
      <c r="E376" s="323"/>
      <c r="F376" s="323"/>
      <c r="G376" s="325"/>
    </row>
    <row r="377" spans="1:7" s="165" customFormat="1" ht="18.75" customHeight="1">
      <c r="A377" s="322" t="s">
        <v>311</v>
      </c>
      <c r="B377" s="323">
        <f t="shared" si="39"/>
        <v>0</v>
      </c>
      <c r="C377" s="323"/>
      <c r="D377" s="323"/>
      <c r="E377" s="323"/>
      <c r="F377" s="323"/>
      <c r="G377" s="325"/>
    </row>
    <row r="378" spans="1:7" s="165" customFormat="1" ht="18.75" customHeight="1">
      <c r="A378" s="322" t="s">
        <v>312</v>
      </c>
      <c r="B378" s="323">
        <f t="shared" si="39"/>
        <v>0</v>
      </c>
      <c r="C378" s="323"/>
      <c r="D378" s="323"/>
      <c r="E378" s="323"/>
      <c r="F378" s="323"/>
      <c r="G378" s="325"/>
    </row>
    <row r="379" spans="1:7" s="165" customFormat="1" ht="18.75" customHeight="1">
      <c r="A379" s="322" t="s">
        <v>313</v>
      </c>
      <c r="B379" s="323">
        <f t="shared" si="39"/>
        <v>0</v>
      </c>
      <c r="C379" s="323">
        <f aca="true" t="shared" si="41" ref="C379:F379">C380</f>
        <v>0</v>
      </c>
      <c r="D379" s="323"/>
      <c r="E379" s="323">
        <f t="shared" si="41"/>
        <v>0</v>
      </c>
      <c r="F379" s="323">
        <f t="shared" si="41"/>
        <v>0</v>
      </c>
      <c r="G379" s="325"/>
    </row>
    <row r="380" spans="1:7" s="165" customFormat="1" ht="18.75" customHeight="1">
      <c r="A380" s="322" t="s">
        <v>314</v>
      </c>
      <c r="B380" s="323">
        <f t="shared" si="39"/>
        <v>0</v>
      </c>
      <c r="C380" s="323"/>
      <c r="D380" s="323"/>
      <c r="E380" s="323"/>
      <c r="F380" s="323"/>
      <c r="G380" s="325"/>
    </row>
    <row r="381" spans="1:7" s="165" customFormat="1" ht="18.75" customHeight="1">
      <c r="A381" s="322" t="s">
        <v>315</v>
      </c>
      <c r="B381" s="323">
        <f t="shared" si="39"/>
        <v>500</v>
      </c>
      <c r="C381" s="323">
        <f>C382+C387+C396+C402+C408+C413+C418+C425+C429+C432</f>
        <v>297</v>
      </c>
      <c r="D381" s="323">
        <f>D382+D387+D396+D402+D408+D413+D418+D425+D429+D432</f>
        <v>203</v>
      </c>
      <c r="E381" s="323">
        <f>E382+E387+E396+E402+E408+E413+E418+E425+E429+E432</f>
        <v>0</v>
      </c>
      <c r="F381" s="323"/>
      <c r="G381" s="198"/>
    </row>
    <row r="382" spans="1:7" s="165" customFormat="1" ht="18.75" customHeight="1">
      <c r="A382" s="322" t="s">
        <v>316</v>
      </c>
      <c r="B382" s="323">
        <f t="shared" si="39"/>
        <v>0</v>
      </c>
      <c r="C382" s="323">
        <f>SUM(C383:C386)</f>
        <v>0</v>
      </c>
      <c r="D382" s="323"/>
      <c r="E382" s="323"/>
      <c r="F382" s="323"/>
      <c r="G382" s="325"/>
    </row>
    <row r="383" spans="1:7" s="165" customFormat="1" ht="18.75" customHeight="1">
      <c r="A383" s="322" t="s">
        <v>69</v>
      </c>
      <c r="B383" s="323">
        <f t="shared" si="39"/>
        <v>0</v>
      </c>
      <c r="C383" s="323"/>
      <c r="D383" s="323"/>
      <c r="E383" s="323"/>
      <c r="F383" s="323"/>
      <c r="G383" s="325"/>
    </row>
    <row r="384" spans="1:7" s="165" customFormat="1" ht="18.75" customHeight="1">
      <c r="A384" s="322" t="s">
        <v>70</v>
      </c>
      <c r="B384" s="323">
        <f t="shared" si="39"/>
        <v>0</v>
      </c>
      <c r="C384" s="323"/>
      <c r="D384" s="323"/>
      <c r="E384" s="323"/>
      <c r="F384" s="323"/>
      <c r="G384" s="325"/>
    </row>
    <row r="385" spans="1:7" s="165" customFormat="1" ht="18.75" customHeight="1">
      <c r="A385" s="322" t="s">
        <v>71</v>
      </c>
      <c r="B385" s="323">
        <f t="shared" si="39"/>
        <v>0</v>
      </c>
      <c r="C385" s="323"/>
      <c r="D385" s="323"/>
      <c r="E385" s="323"/>
      <c r="F385" s="323"/>
      <c r="G385" s="325"/>
    </row>
    <row r="386" spans="1:7" s="165" customFormat="1" ht="18.75" customHeight="1">
      <c r="A386" s="322" t="s">
        <v>317</v>
      </c>
      <c r="B386" s="323">
        <f t="shared" si="39"/>
        <v>0</v>
      </c>
      <c r="C386" s="323"/>
      <c r="D386" s="323"/>
      <c r="E386" s="323"/>
      <c r="F386" s="323"/>
      <c r="G386" s="325"/>
    </row>
    <row r="387" spans="1:7" s="165" customFormat="1" ht="18.75" customHeight="1">
      <c r="A387" s="322" t="s">
        <v>318</v>
      </c>
      <c r="B387" s="323">
        <f t="shared" si="39"/>
        <v>0</v>
      </c>
      <c r="C387" s="323"/>
      <c r="D387" s="323"/>
      <c r="E387" s="323"/>
      <c r="F387" s="323"/>
      <c r="G387" s="325"/>
    </row>
    <row r="388" spans="1:7" s="165" customFormat="1" ht="18.75" customHeight="1">
      <c r="A388" s="322" t="s">
        <v>319</v>
      </c>
      <c r="B388" s="323">
        <f t="shared" si="39"/>
        <v>0</v>
      </c>
      <c r="C388" s="323"/>
      <c r="D388" s="323"/>
      <c r="E388" s="323"/>
      <c r="F388" s="323"/>
      <c r="G388" s="325"/>
    </row>
    <row r="389" spans="1:7" s="165" customFormat="1" ht="18.75" customHeight="1">
      <c r="A389" s="322" t="s">
        <v>320</v>
      </c>
      <c r="B389" s="323">
        <f t="shared" si="39"/>
        <v>0</v>
      </c>
      <c r="C389" s="323"/>
      <c r="D389" s="323"/>
      <c r="E389" s="323"/>
      <c r="F389" s="323"/>
      <c r="G389" s="325"/>
    </row>
    <row r="390" spans="1:7" s="165" customFormat="1" ht="18.75" customHeight="1">
      <c r="A390" s="322" t="s">
        <v>321</v>
      </c>
      <c r="B390" s="323">
        <f t="shared" si="39"/>
        <v>0</v>
      </c>
      <c r="C390" s="323"/>
      <c r="D390" s="323"/>
      <c r="E390" s="323"/>
      <c r="F390" s="323"/>
      <c r="G390" s="325"/>
    </row>
    <row r="391" spans="1:7" s="165" customFormat="1" ht="18.75" customHeight="1">
      <c r="A391" s="322" t="s">
        <v>322</v>
      </c>
      <c r="B391" s="323">
        <f t="shared" si="39"/>
        <v>0</v>
      </c>
      <c r="C391" s="323"/>
      <c r="D391" s="323"/>
      <c r="E391" s="323"/>
      <c r="F391" s="323"/>
      <c r="G391" s="325"/>
    </row>
    <row r="392" spans="1:7" s="165" customFormat="1" ht="18.75" customHeight="1">
      <c r="A392" s="322" t="s">
        <v>1288</v>
      </c>
      <c r="B392" s="323">
        <f t="shared" si="39"/>
        <v>0</v>
      </c>
      <c r="C392" s="323"/>
      <c r="D392" s="323"/>
      <c r="E392" s="323"/>
      <c r="F392" s="323"/>
      <c r="G392" s="325"/>
    </row>
    <row r="393" spans="1:7" s="165" customFormat="1" ht="18.75" customHeight="1">
      <c r="A393" s="322" t="s">
        <v>324</v>
      </c>
      <c r="B393" s="323">
        <f t="shared" si="39"/>
        <v>0</v>
      </c>
      <c r="C393" s="323"/>
      <c r="D393" s="323"/>
      <c r="E393" s="323"/>
      <c r="F393" s="323"/>
      <c r="G393" s="325"/>
    </row>
    <row r="394" spans="1:7" s="165" customFormat="1" ht="18.75" customHeight="1">
      <c r="A394" s="322" t="s">
        <v>325</v>
      </c>
      <c r="B394" s="323">
        <f t="shared" si="39"/>
        <v>0</v>
      </c>
      <c r="C394" s="323"/>
      <c r="D394" s="323"/>
      <c r="E394" s="323"/>
      <c r="F394" s="323"/>
      <c r="G394" s="325"/>
    </row>
    <row r="395" spans="1:7" s="165" customFormat="1" ht="18.75" customHeight="1">
      <c r="A395" s="322" t="s">
        <v>326</v>
      </c>
      <c r="B395" s="323">
        <f t="shared" si="39"/>
        <v>0</v>
      </c>
      <c r="C395" s="323"/>
      <c r="D395" s="323"/>
      <c r="E395" s="323"/>
      <c r="F395" s="323"/>
      <c r="G395" s="325"/>
    </row>
    <row r="396" spans="1:7" s="165" customFormat="1" ht="18.75" customHeight="1">
      <c r="A396" s="322" t="s">
        <v>327</v>
      </c>
      <c r="B396" s="323">
        <f t="shared" si="39"/>
        <v>0</v>
      </c>
      <c r="C396" s="323"/>
      <c r="D396" s="323"/>
      <c r="E396" s="323"/>
      <c r="F396" s="323"/>
      <c r="G396" s="325"/>
    </row>
    <row r="397" spans="1:7" s="165" customFormat="1" ht="18.75" customHeight="1">
      <c r="A397" s="322" t="s">
        <v>319</v>
      </c>
      <c r="B397" s="323">
        <f t="shared" si="39"/>
        <v>0</v>
      </c>
      <c r="C397" s="323"/>
      <c r="D397" s="323"/>
      <c r="E397" s="323"/>
      <c r="F397" s="323"/>
      <c r="G397" s="325"/>
    </row>
    <row r="398" spans="1:7" s="165" customFormat="1" ht="18.75" customHeight="1">
      <c r="A398" s="322" t="s">
        <v>328</v>
      </c>
      <c r="B398" s="323">
        <f t="shared" si="39"/>
        <v>0</v>
      </c>
      <c r="C398" s="323"/>
      <c r="D398" s="323"/>
      <c r="E398" s="323"/>
      <c r="F398" s="323"/>
      <c r="G398" s="325"/>
    </row>
    <row r="399" spans="1:7" s="165" customFormat="1" ht="18.75" customHeight="1">
      <c r="A399" s="322" t="s">
        <v>329</v>
      </c>
      <c r="B399" s="323">
        <f t="shared" si="39"/>
        <v>0</v>
      </c>
      <c r="C399" s="323"/>
      <c r="D399" s="323"/>
      <c r="E399" s="323"/>
      <c r="F399" s="323"/>
      <c r="G399" s="325"/>
    </row>
    <row r="400" spans="1:7" s="165" customFormat="1" ht="18.75" customHeight="1">
      <c r="A400" s="322" t="s">
        <v>330</v>
      </c>
      <c r="B400" s="323">
        <f t="shared" si="39"/>
        <v>0</v>
      </c>
      <c r="C400" s="323"/>
      <c r="D400" s="323"/>
      <c r="E400" s="323"/>
      <c r="F400" s="323"/>
      <c r="G400" s="325"/>
    </row>
    <row r="401" spans="1:7" s="165" customFormat="1" ht="18.75" customHeight="1">
      <c r="A401" s="322" t="s">
        <v>331</v>
      </c>
      <c r="B401" s="323">
        <f t="shared" si="39"/>
        <v>0</v>
      </c>
      <c r="C401" s="323"/>
      <c r="D401" s="323"/>
      <c r="E401" s="323"/>
      <c r="F401" s="323"/>
      <c r="G401" s="325"/>
    </row>
    <row r="402" spans="1:7" s="165" customFormat="1" ht="18.75" customHeight="1">
      <c r="A402" s="322" t="s">
        <v>332</v>
      </c>
      <c r="B402" s="323">
        <f t="shared" si="39"/>
        <v>10</v>
      </c>
      <c r="C402" s="323">
        <f>SUM(C403:C407)</f>
        <v>0</v>
      </c>
      <c r="D402" s="323">
        <f>SUM(D403:D407)</f>
        <v>10</v>
      </c>
      <c r="E402" s="323">
        <f>SUM(E403:E407)</f>
        <v>0</v>
      </c>
      <c r="F402" s="323"/>
      <c r="G402" s="325"/>
    </row>
    <row r="403" spans="1:7" s="165" customFormat="1" ht="18.75" customHeight="1">
      <c r="A403" s="322" t="s">
        <v>319</v>
      </c>
      <c r="B403" s="323">
        <f t="shared" si="39"/>
        <v>0</v>
      </c>
      <c r="C403" s="323"/>
      <c r="D403" s="323"/>
      <c r="E403" s="323"/>
      <c r="F403" s="323"/>
      <c r="G403" s="325"/>
    </row>
    <row r="404" spans="1:7" s="165" customFormat="1" ht="18.75" customHeight="1">
      <c r="A404" s="322" t="s">
        <v>333</v>
      </c>
      <c r="B404" s="323">
        <f t="shared" si="39"/>
        <v>0</v>
      </c>
      <c r="C404" s="323"/>
      <c r="D404" s="323"/>
      <c r="E404" s="323"/>
      <c r="F404" s="323"/>
      <c r="G404" s="325"/>
    </row>
    <row r="405" spans="1:7" s="165" customFormat="1" ht="18.75" customHeight="1">
      <c r="A405" s="322" t="s">
        <v>334</v>
      </c>
      <c r="B405" s="323">
        <f t="shared" si="39"/>
        <v>0</v>
      </c>
      <c r="C405" s="323"/>
      <c r="D405" s="323"/>
      <c r="E405" s="323"/>
      <c r="F405" s="323"/>
      <c r="G405" s="325"/>
    </row>
    <row r="406" spans="1:7" s="165" customFormat="1" ht="18.75" customHeight="1">
      <c r="A406" s="322" t="s">
        <v>335</v>
      </c>
      <c r="B406" s="323">
        <f t="shared" si="39"/>
        <v>10</v>
      </c>
      <c r="C406" s="323"/>
      <c r="D406" s="323">
        <v>10</v>
      </c>
      <c r="E406" s="323"/>
      <c r="F406" s="323"/>
      <c r="G406" s="326"/>
    </row>
    <row r="407" spans="1:7" s="165" customFormat="1" ht="18.75" customHeight="1">
      <c r="A407" s="322" t="s">
        <v>336</v>
      </c>
      <c r="B407" s="323">
        <f t="shared" si="39"/>
        <v>0</v>
      </c>
      <c r="C407" s="323"/>
      <c r="D407" s="323"/>
      <c r="E407" s="323"/>
      <c r="F407" s="323"/>
      <c r="G407" s="325"/>
    </row>
    <row r="408" spans="1:7" s="165" customFormat="1" ht="18.75" customHeight="1">
      <c r="A408" s="322" t="s">
        <v>337</v>
      </c>
      <c r="B408" s="323">
        <f t="shared" si="39"/>
        <v>13</v>
      </c>
      <c r="C408" s="323">
        <f>SUM(C409:C412)</f>
        <v>0</v>
      </c>
      <c r="D408" s="323">
        <f>SUM(D409:D412)</f>
        <v>13</v>
      </c>
      <c r="E408" s="323">
        <f>SUM(E409:E412)</f>
        <v>0</v>
      </c>
      <c r="F408" s="323"/>
      <c r="G408" s="325"/>
    </row>
    <row r="409" spans="1:7" s="165" customFormat="1" ht="18.75" customHeight="1">
      <c r="A409" s="322" t="s">
        <v>319</v>
      </c>
      <c r="B409" s="323">
        <f t="shared" si="39"/>
        <v>0</v>
      </c>
      <c r="C409" s="323"/>
      <c r="D409" s="323"/>
      <c r="E409" s="323"/>
      <c r="F409" s="323"/>
      <c r="G409" s="325"/>
    </row>
    <row r="410" spans="1:7" s="165" customFormat="1" ht="18.75" customHeight="1">
      <c r="A410" s="322" t="s">
        <v>338</v>
      </c>
      <c r="B410" s="323">
        <f t="shared" si="39"/>
        <v>0</v>
      </c>
      <c r="C410" s="323"/>
      <c r="D410" s="323"/>
      <c r="E410" s="323"/>
      <c r="F410" s="323"/>
      <c r="G410" s="325"/>
    </row>
    <row r="411" spans="1:7" s="165" customFormat="1" ht="18.75" customHeight="1">
      <c r="A411" s="322" t="s">
        <v>339</v>
      </c>
      <c r="B411" s="323">
        <f t="shared" si="39"/>
        <v>0</v>
      </c>
      <c r="C411" s="323"/>
      <c r="D411" s="323"/>
      <c r="E411" s="323"/>
      <c r="F411" s="323"/>
      <c r="G411" s="325"/>
    </row>
    <row r="412" spans="1:7" s="165" customFormat="1" ht="18.75" customHeight="1">
      <c r="A412" s="322" t="s">
        <v>340</v>
      </c>
      <c r="B412" s="323">
        <f t="shared" si="39"/>
        <v>13</v>
      </c>
      <c r="C412" s="323"/>
      <c r="D412" s="323">
        <v>13</v>
      </c>
      <c r="E412" s="323"/>
      <c r="F412" s="323"/>
      <c r="G412" s="325"/>
    </row>
    <row r="413" spans="1:7" s="165" customFormat="1" ht="18.75" customHeight="1">
      <c r="A413" s="322" t="s">
        <v>341</v>
      </c>
      <c r="B413" s="323">
        <f t="shared" si="39"/>
        <v>0</v>
      </c>
      <c r="C413" s="323"/>
      <c r="D413" s="323"/>
      <c r="E413" s="323"/>
      <c r="F413" s="323"/>
      <c r="G413" s="325"/>
    </row>
    <row r="414" spans="1:7" s="165" customFormat="1" ht="18.75" customHeight="1">
      <c r="A414" s="322" t="s">
        <v>342</v>
      </c>
      <c r="B414" s="323">
        <f t="shared" si="39"/>
        <v>0</v>
      </c>
      <c r="C414" s="323"/>
      <c r="D414" s="323"/>
      <c r="E414" s="323"/>
      <c r="F414" s="323"/>
      <c r="G414" s="325"/>
    </row>
    <row r="415" spans="1:7" s="165" customFormat="1" ht="18.75" customHeight="1">
      <c r="A415" s="322" t="s">
        <v>343</v>
      </c>
      <c r="B415" s="323">
        <f t="shared" si="39"/>
        <v>0</v>
      </c>
      <c r="C415" s="323"/>
      <c r="D415" s="323"/>
      <c r="E415" s="323"/>
      <c r="F415" s="323"/>
      <c r="G415" s="325"/>
    </row>
    <row r="416" spans="1:7" s="165" customFormat="1" ht="18.75" customHeight="1">
      <c r="A416" s="322" t="s">
        <v>344</v>
      </c>
      <c r="B416" s="323">
        <f t="shared" si="39"/>
        <v>0</v>
      </c>
      <c r="C416" s="323"/>
      <c r="D416" s="323"/>
      <c r="E416" s="323"/>
      <c r="F416" s="323"/>
      <c r="G416" s="325"/>
    </row>
    <row r="417" spans="1:7" s="165" customFormat="1" ht="18.75" customHeight="1">
      <c r="A417" s="322" t="s">
        <v>345</v>
      </c>
      <c r="B417" s="323">
        <f t="shared" si="39"/>
        <v>0</v>
      </c>
      <c r="C417" s="323"/>
      <c r="D417" s="323"/>
      <c r="E417" s="323"/>
      <c r="F417" s="323"/>
      <c r="G417" s="325"/>
    </row>
    <row r="418" spans="1:7" s="165" customFormat="1" ht="18.75" customHeight="1">
      <c r="A418" s="322" t="s">
        <v>346</v>
      </c>
      <c r="B418" s="323">
        <f t="shared" si="39"/>
        <v>148</v>
      </c>
      <c r="C418" s="323">
        <f>SUM(C419:C424)</f>
        <v>98</v>
      </c>
      <c r="D418" s="323">
        <f>SUM(D419:D424)</f>
        <v>50</v>
      </c>
      <c r="E418" s="323">
        <f>SUM(E419:E424)</f>
        <v>0</v>
      </c>
      <c r="F418" s="323"/>
      <c r="G418" s="325"/>
    </row>
    <row r="419" spans="1:7" s="165" customFormat="1" ht="18.75" customHeight="1">
      <c r="A419" s="322" t="s">
        <v>319</v>
      </c>
      <c r="B419" s="323">
        <f t="shared" si="39"/>
        <v>78</v>
      </c>
      <c r="C419" s="323">
        <v>78</v>
      </c>
      <c r="D419" s="323"/>
      <c r="E419" s="323"/>
      <c r="F419" s="323"/>
      <c r="G419" s="325"/>
    </row>
    <row r="420" spans="1:7" s="165" customFormat="1" ht="18.75" customHeight="1">
      <c r="A420" s="322" t="s">
        <v>347</v>
      </c>
      <c r="B420" s="323">
        <f t="shared" si="39"/>
        <v>18</v>
      </c>
      <c r="C420" s="323">
        <v>18</v>
      </c>
      <c r="D420" s="323"/>
      <c r="E420" s="323"/>
      <c r="F420" s="323"/>
      <c r="G420" s="325"/>
    </row>
    <row r="421" spans="1:7" s="165" customFormat="1" ht="18.75" customHeight="1">
      <c r="A421" s="322" t="s">
        <v>348</v>
      </c>
      <c r="B421" s="323">
        <f t="shared" si="39"/>
        <v>2</v>
      </c>
      <c r="C421" s="323">
        <v>2</v>
      </c>
      <c r="D421" s="323"/>
      <c r="E421" s="323"/>
      <c r="F421" s="323"/>
      <c r="G421" s="325"/>
    </row>
    <row r="422" spans="1:7" s="165" customFormat="1" ht="18.75" customHeight="1">
      <c r="A422" s="322" t="s">
        <v>349</v>
      </c>
      <c r="B422" s="323">
        <f t="shared" si="39"/>
        <v>0</v>
      </c>
      <c r="C422" s="323"/>
      <c r="D422" s="323"/>
      <c r="E422" s="323"/>
      <c r="F422" s="323"/>
      <c r="G422" s="325"/>
    </row>
    <row r="423" spans="1:7" s="165" customFormat="1" ht="18.75" customHeight="1">
      <c r="A423" s="322" t="s">
        <v>350</v>
      </c>
      <c r="B423" s="323">
        <f t="shared" si="39"/>
        <v>0</v>
      </c>
      <c r="C423" s="323"/>
      <c r="D423" s="323"/>
      <c r="E423" s="323"/>
      <c r="F423" s="323"/>
      <c r="G423" s="325"/>
    </row>
    <row r="424" spans="1:7" s="165" customFormat="1" ht="18.75" customHeight="1">
      <c r="A424" s="322" t="s">
        <v>351</v>
      </c>
      <c r="B424" s="323">
        <f t="shared" si="39"/>
        <v>50</v>
      </c>
      <c r="C424" s="323"/>
      <c r="D424" s="323">
        <v>50</v>
      </c>
      <c r="E424" s="323"/>
      <c r="F424" s="323"/>
      <c r="G424" s="325"/>
    </row>
    <row r="425" spans="1:7" s="165" customFormat="1" ht="18.75" customHeight="1">
      <c r="A425" s="322" t="s">
        <v>352</v>
      </c>
      <c r="B425" s="323">
        <f t="shared" si="39"/>
        <v>0</v>
      </c>
      <c r="C425" s="323"/>
      <c r="D425" s="323"/>
      <c r="E425" s="323"/>
      <c r="F425" s="323"/>
      <c r="G425" s="325"/>
    </row>
    <row r="426" spans="1:7" s="165" customFormat="1" ht="18.75" customHeight="1">
      <c r="A426" s="322" t="s">
        <v>353</v>
      </c>
      <c r="B426" s="323">
        <f t="shared" si="39"/>
        <v>0</v>
      </c>
      <c r="C426" s="323"/>
      <c r="D426" s="323"/>
      <c r="E426" s="323"/>
      <c r="F426" s="323"/>
      <c r="G426" s="325"/>
    </row>
    <row r="427" spans="1:7" s="165" customFormat="1" ht="18.75" customHeight="1">
      <c r="A427" s="322" t="s">
        <v>354</v>
      </c>
      <c r="B427" s="323">
        <f t="shared" si="39"/>
        <v>0</v>
      </c>
      <c r="C427" s="323"/>
      <c r="D427" s="323"/>
      <c r="E427" s="323"/>
      <c r="F427" s="323"/>
      <c r="G427" s="325"/>
    </row>
    <row r="428" spans="1:7" s="165" customFormat="1" ht="18.75" customHeight="1">
      <c r="A428" s="322" t="s">
        <v>355</v>
      </c>
      <c r="B428" s="323">
        <f aca="true" t="shared" si="42" ref="B428:B449">SUM(C428:F428)</f>
        <v>0</v>
      </c>
      <c r="C428" s="323"/>
      <c r="D428" s="323"/>
      <c r="E428" s="323"/>
      <c r="F428" s="323"/>
      <c r="G428" s="325"/>
    </row>
    <row r="429" spans="1:7" s="165" customFormat="1" ht="18.75" customHeight="1">
      <c r="A429" s="322" t="s">
        <v>356</v>
      </c>
      <c r="B429" s="323">
        <f t="shared" si="42"/>
        <v>0</v>
      </c>
      <c r="C429" s="323"/>
      <c r="D429" s="323"/>
      <c r="E429" s="323"/>
      <c r="F429" s="323"/>
      <c r="G429" s="325"/>
    </row>
    <row r="430" spans="1:7" s="165" customFormat="1" ht="18.75" customHeight="1">
      <c r="A430" s="322" t="s">
        <v>357</v>
      </c>
      <c r="B430" s="323">
        <f t="shared" si="42"/>
        <v>0</v>
      </c>
      <c r="C430" s="323"/>
      <c r="D430" s="323"/>
      <c r="E430" s="323"/>
      <c r="F430" s="323"/>
      <c r="G430" s="325"/>
    </row>
    <row r="431" spans="1:7" s="165" customFormat="1" ht="18.75" customHeight="1">
      <c r="A431" s="322" t="s">
        <v>358</v>
      </c>
      <c r="B431" s="323">
        <f t="shared" si="42"/>
        <v>0</v>
      </c>
      <c r="C431" s="323"/>
      <c r="D431" s="323"/>
      <c r="E431" s="323"/>
      <c r="F431" s="323"/>
      <c r="G431" s="325"/>
    </row>
    <row r="432" spans="1:7" s="165" customFormat="1" ht="18.75" customHeight="1">
      <c r="A432" s="322" t="s">
        <v>359</v>
      </c>
      <c r="B432" s="323">
        <f t="shared" si="42"/>
        <v>329</v>
      </c>
      <c r="C432" s="323">
        <f>SUM(C433:C436)</f>
        <v>199</v>
      </c>
      <c r="D432" s="323">
        <f>SUM(D433:D436)</f>
        <v>130</v>
      </c>
      <c r="E432" s="323"/>
      <c r="F432" s="323"/>
      <c r="G432" s="325"/>
    </row>
    <row r="433" spans="1:7" s="165" customFormat="1" ht="18.75" customHeight="1">
      <c r="A433" s="322" t="s">
        <v>360</v>
      </c>
      <c r="B433" s="323">
        <f t="shared" si="42"/>
        <v>0</v>
      </c>
      <c r="C433" s="323"/>
      <c r="D433" s="323"/>
      <c r="E433" s="323"/>
      <c r="F433" s="323"/>
      <c r="G433" s="325"/>
    </row>
    <row r="434" spans="1:7" s="165" customFormat="1" ht="18.75" customHeight="1">
      <c r="A434" s="322" t="s">
        <v>361</v>
      </c>
      <c r="B434" s="323">
        <f t="shared" si="42"/>
        <v>0</v>
      </c>
      <c r="C434" s="323"/>
      <c r="D434" s="323"/>
      <c r="E434" s="323"/>
      <c r="F434" s="323"/>
      <c r="G434" s="325"/>
    </row>
    <row r="435" spans="1:7" s="165" customFormat="1" ht="18.75" customHeight="1">
      <c r="A435" s="322" t="s">
        <v>362</v>
      </c>
      <c r="B435" s="323">
        <f t="shared" si="42"/>
        <v>0</v>
      </c>
      <c r="C435" s="323"/>
      <c r="D435" s="323"/>
      <c r="E435" s="323"/>
      <c r="F435" s="323"/>
      <c r="G435" s="325"/>
    </row>
    <row r="436" spans="1:7" s="165" customFormat="1" ht="18.75" customHeight="1">
      <c r="A436" s="322" t="s">
        <v>363</v>
      </c>
      <c r="B436" s="323">
        <f t="shared" si="42"/>
        <v>329</v>
      </c>
      <c r="C436" s="323">
        <v>199</v>
      </c>
      <c r="D436" s="323">
        <v>130</v>
      </c>
      <c r="E436" s="323"/>
      <c r="F436" s="323"/>
      <c r="G436" s="325"/>
    </row>
    <row r="437" spans="1:7" s="165" customFormat="1" ht="18.75" customHeight="1">
      <c r="A437" s="322" t="s">
        <v>364</v>
      </c>
      <c r="B437" s="323">
        <f t="shared" si="42"/>
        <v>2141</v>
      </c>
      <c r="C437" s="323">
        <f aca="true" t="shared" si="43" ref="C437:F437">C438+C453+C461+C472+C481+C488</f>
        <v>2121</v>
      </c>
      <c r="D437" s="323">
        <f t="shared" si="43"/>
        <v>20</v>
      </c>
      <c r="E437" s="323">
        <f t="shared" si="43"/>
        <v>0</v>
      </c>
      <c r="F437" s="323">
        <f t="shared" si="43"/>
        <v>0</v>
      </c>
      <c r="G437" s="198"/>
    </row>
    <row r="438" spans="1:7" s="165" customFormat="1" ht="18.75" customHeight="1">
      <c r="A438" s="322" t="s">
        <v>365</v>
      </c>
      <c r="B438" s="323">
        <f t="shared" si="42"/>
        <v>1431</v>
      </c>
      <c r="C438" s="323">
        <f>SUM(C439:C452)</f>
        <v>1411</v>
      </c>
      <c r="D438" s="323">
        <f>SUM(D439:D452)</f>
        <v>20</v>
      </c>
      <c r="E438" s="323">
        <f>SUM(E439:E452)</f>
        <v>0</v>
      </c>
      <c r="F438" s="323">
        <f>SUM(F439:F452)</f>
        <v>0</v>
      </c>
      <c r="G438" s="325"/>
    </row>
    <row r="439" spans="1:7" s="165" customFormat="1" ht="18.75" customHeight="1">
      <c r="A439" s="322" t="s">
        <v>69</v>
      </c>
      <c r="B439" s="323">
        <f t="shared" si="42"/>
        <v>555</v>
      </c>
      <c r="C439" s="323">
        <v>555</v>
      </c>
      <c r="D439" s="323"/>
      <c r="E439" s="323"/>
      <c r="F439" s="323"/>
      <c r="G439" s="325"/>
    </row>
    <row r="440" spans="1:7" s="165" customFormat="1" ht="18.75" customHeight="1">
      <c r="A440" s="322" t="s">
        <v>70</v>
      </c>
      <c r="B440" s="323">
        <f t="shared" si="42"/>
        <v>87</v>
      </c>
      <c r="C440" s="323">
        <v>87</v>
      </c>
      <c r="D440" s="323"/>
      <c r="E440" s="323"/>
      <c r="F440" s="323"/>
      <c r="G440" s="325"/>
    </row>
    <row r="441" spans="1:7" s="165" customFormat="1" ht="18.75" customHeight="1">
      <c r="A441" s="322" t="s">
        <v>71</v>
      </c>
      <c r="B441" s="323">
        <f t="shared" si="42"/>
        <v>382</v>
      </c>
      <c r="C441" s="323">
        <v>382</v>
      </c>
      <c r="D441" s="323"/>
      <c r="E441" s="323"/>
      <c r="F441" s="323"/>
      <c r="G441" s="325"/>
    </row>
    <row r="442" spans="1:7" s="165" customFormat="1" ht="18.75" customHeight="1">
      <c r="A442" s="322" t="s">
        <v>366</v>
      </c>
      <c r="B442" s="323">
        <f t="shared" si="42"/>
        <v>0</v>
      </c>
      <c r="C442" s="323"/>
      <c r="D442" s="323"/>
      <c r="E442" s="323"/>
      <c r="F442" s="323"/>
      <c r="G442" s="325"/>
    </row>
    <row r="443" spans="1:7" s="165" customFormat="1" ht="18.75" customHeight="1">
      <c r="A443" s="322" t="s">
        <v>367</v>
      </c>
      <c r="B443" s="323">
        <f t="shared" si="42"/>
        <v>200</v>
      </c>
      <c r="C443" s="323">
        <v>200</v>
      </c>
      <c r="D443" s="323"/>
      <c r="E443" s="323"/>
      <c r="F443" s="323"/>
      <c r="G443" s="325"/>
    </row>
    <row r="444" spans="1:7" s="165" customFormat="1" ht="18.75" customHeight="1">
      <c r="A444" s="322" t="s">
        <v>368</v>
      </c>
      <c r="B444" s="323">
        <f t="shared" si="42"/>
        <v>0</v>
      </c>
      <c r="C444" s="323"/>
      <c r="D444" s="323"/>
      <c r="E444" s="323"/>
      <c r="F444" s="323"/>
      <c r="G444" s="325"/>
    </row>
    <row r="445" spans="1:7" s="165" customFormat="1" ht="18.75" customHeight="1">
      <c r="A445" s="322" t="s">
        <v>369</v>
      </c>
      <c r="B445" s="323">
        <f t="shared" si="42"/>
        <v>0</v>
      </c>
      <c r="C445" s="323"/>
      <c r="D445" s="323"/>
      <c r="E445" s="323"/>
      <c r="F445" s="323"/>
      <c r="G445" s="325"/>
    </row>
    <row r="446" spans="1:7" s="165" customFormat="1" ht="18.75" customHeight="1">
      <c r="A446" s="322" t="s">
        <v>370</v>
      </c>
      <c r="B446" s="323">
        <f t="shared" si="42"/>
        <v>40</v>
      </c>
      <c r="C446" s="323">
        <v>40</v>
      </c>
      <c r="D446" s="323"/>
      <c r="E446" s="323"/>
      <c r="F446" s="323"/>
      <c r="G446" s="325"/>
    </row>
    <row r="447" spans="1:7" s="165" customFormat="1" ht="18.75" customHeight="1">
      <c r="A447" s="322" t="s">
        <v>371</v>
      </c>
      <c r="B447" s="323">
        <f t="shared" si="42"/>
        <v>23</v>
      </c>
      <c r="C447" s="323">
        <v>23</v>
      </c>
      <c r="D447" s="323"/>
      <c r="E447" s="323"/>
      <c r="F447" s="323"/>
      <c r="G447" s="325"/>
    </row>
    <row r="448" spans="1:7" s="165" customFormat="1" ht="18.75" customHeight="1">
      <c r="A448" s="322" t="s">
        <v>372</v>
      </c>
      <c r="B448" s="323">
        <f t="shared" si="42"/>
        <v>0</v>
      </c>
      <c r="C448" s="323"/>
      <c r="D448" s="323"/>
      <c r="E448" s="323"/>
      <c r="F448" s="323"/>
      <c r="G448" s="325"/>
    </row>
    <row r="449" spans="1:7" s="165" customFormat="1" ht="18.75" customHeight="1">
      <c r="A449" s="322" t="s">
        <v>373</v>
      </c>
      <c r="B449" s="323">
        <f t="shared" si="42"/>
        <v>0</v>
      </c>
      <c r="C449" s="323"/>
      <c r="D449" s="323"/>
      <c r="E449" s="323"/>
      <c r="F449" s="323"/>
      <c r="G449" s="325"/>
    </row>
    <row r="450" spans="1:7" s="165" customFormat="1" ht="18.75" customHeight="1">
      <c r="A450" s="322" t="s">
        <v>375</v>
      </c>
      <c r="B450" s="323">
        <f aca="true" t="shared" si="44" ref="B450:B490">SUM(C450:F450)</f>
        <v>118</v>
      </c>
      <c r="C450" s="323">
        <v>118</v>
      </c>
      <c r="D450" s="323"/>
      <c r="E450" s="323"/>
      <c r="F450" s="323"/>
      <c r="G450" s="325"/>
    </row>
    <row r="451" spans="1:7" s="165" customFormat="1" ht="18.75" customHeight="1">
      <c r="A451" s="322" t="s">
        <v>374</v>
      </c>
      <c r="B451" s="323">
        <f t="shared" si="44"/>
        <v>6</v>
      </c>
      <c r="C451" s="323">
        <v>6</v>
      </c>
      <c r="D451" s="323"/>
      <c r="E451" s="323"/>
      <c r="F451" s="323"/>
      <c r="G451" s="325"/>
    </row>
    <row r="452" spans="1:7" s="165" customFormat="1" ht="18.75" customHeight="1">
      <c r="A452" s="322" t="s">
        <v>377</v>
      </c>
      <c r="B452" s="323">
        <f t="shared" si="44"/>
        <v>20</v>
      </c>
      <c r="C452" s="323"/>
      <c r="D452" s="323">
        <v>20</v>
      </c>
      <c r="E452" s="323"/>
      <c r="F452" s="323"/>
      <c r="G452" s="325"/>
    </row>
    <row r="453" spans="1:7" s="165" customFormat="1" ht="18.75" customHeight="1">
      <c r="A453" s="322" t="s">
        <v>378</v>
      </c>
      <c r="B453" s="323">
        <f t="shared" si="44"/>
        <v>88</v>
      </c>
      <c r="C453" s="323">
        <f>SUM(C454:C460)</f>
        <v>88</v>
      </c>
      <c r="D453" s="323">
        <f>SUM(D454:D460)</f>
        <v>0</v>
      </c>
      <c r="E453" s="323">
        <f>SUM(E454:E460)</f>
        <v>0</v>
      </c>
      <c r="F453" s="323">
        <f>SUM(F454:F460)</f>
        <v>0</v>
      </c>
      <c r="G453" s="325"/>
    </row>
    <row r="454" spans="1:7" s="165" customFormat="1" ht="18.75" customHeight="1">
      <c r="A454" s="322" t="s">
        <v>69</v>
      </c>
      <c r="B454" s="323">
        <f t="shared" si="44"/>
        <v>0</v>
      </c>
      <c r="C454" s="323"/>
      <c r="D454" s="323"/>
      <c r="E454" s="323"/>
      <c r="F454" s="323"/>
      <c r="G454" s="325"/>
    </row>
    <row r="455" spans="1:7" s="165" customFormat="1" ht="18.75" customHeight="1">
      <c r="A455" s="322" t="s">
        <v>70</v>
      </c>
      <c r="B455" s="323">
        <f t="shared" si="44"/>
        <v>0</v>
      </c>
      <c r="C455" s="323"/>
      <c r="D455" s="323"/>
      <c r="E455" s="323"/>
      <c r="F455" s="323"/>
      <c r="G455" s="325"/>
    </row>
    <row r="456" spans="1:7" s="165" customFormat="1" ht="18.75" customHeight="1">
      <c r="A456" s="322" t="s">
        <v>71</v>
      </c>
      <c r="B456" s="323">
        <f t="shared" si="44"/>
        <v>0</v>
      </c>
      <c r="C456" s="323"/>
      <c r="D456" s="323"/>
      <c r="E456" s="323"/>
      <c r="F456" s="323"/>
      <c r="G456" s="325"/>
    </row>
    <row r="457" spans="1:7" s="165" customFormat="1" ht="18.75" customHeight="1">
      <c r="A457" s="322" t="s">
        <v>379</v>
      </c>
      <c r="B457" s="323">
        <f t="shared" si="44"/>
        <v>45</v>
      </c>
      <c r="C457" s="323">
        <v>45</v>
      </c>
      <c r="D457" s="323"/>
      <c r="E457" s="323"/>
      <c r="F457" s="323"/>
      <c r="G457" s="325"/>
    </row>
    <row r="458" spans="1:7" s="165" customFormat="1" ht="18.75" customHeight="1">
      <c r="A458" s="322" t="s">
        <v>380</v>
      </c>
      <c r="B458" s="323">
        <f t="shared" si="44"/>
        <v>0</v>
      </c>
      <c r="C458" s="323"/>
      <c r="D458" s="323"/>
      <c r="E458" s="323"/>
      <c r="F458" s="323"/>
      <c r="G458" s="325"/>
    </row>
    <row r="459" spans="1:7" s="165" customFormat="1" ht="18.75" customHeight="1">
      <c r="A459" s="322" t="s">
        <v>381</v>
      </c>
      <c r="B459" s="323">
        <f t="shared" si="44"/>
        <v>0</v>
      </c>
      <c r="C459" s="323"/>
      <c r="D459" s="323"/>
      <c r="E459" s="323"/>
      <c r="F459" s="323"/>
      <c r="G459" s="325"/>
    </row>
    <row r="460" spans="1:7" s="165" customFormat="1" ht="18.75" customHeight="1">
      <c r="A460" s="322" t="s">
        <v>382</v>
      </c>
      <c r="B460" s="323">
        <f t="shared" si="44"/>
        <v>43</v>
      </c>
      <c r="C460" s="323">
        <v>43</v>
      </c>
      <c r="D460" s="323"/>
      <c r="E460" s="323"/>
      <c r="F460" s="323"/>
      <c r="G460" s="325"/>
    </row>
    <row r="461" spans="1:7" s="165" customFormat="1" ht="18.75" customHeight="1">
      <c r="A461" s="322" t="s">
        <v>383</v>
      </c>
      <c r="B461" s="323">
        <f t="shared" si="44"/>
        <v>334</v>
      </c>
      <c r="C461" s="323">
        <f aca="true" t="shared" si="45" ref="C461:F461">SUM(C462:C471)</f>
        <v>334</v>
      </c>
      <c r="D461" s="323"/>
      <c r="E461" s="323">
        <f t="shared" si="45"/>
        <v>0</v>
      </c>
      <c r="F461" s="323">
        <f t="shared" si="45"/>
        <v>0</v>
      </c>
      <c r="G461" s="325"/>
    </row>
    <row r="462" spans="1:7" s="165" customFormat="1" ht="18.75" customHeight="1">
      <c r="A462" s="322" t="s">
        <v>69</v>
      </c>
      <c r="B462" s="323">
        <f t="shared" si="44"/>
        <v>0</v>
      </c>
      <c r="C462" s="323"/>
      <c r="D462" s="323"/>
      <c r="E462" s="323"/>
      <c r="F462" s="323"/>
      <c r="G462" s="325"/>
    </row>
    <row r="463" spans="1:7" s="165" customFormat="1" ht="18.75" customHeight="1">
      <c r="A463" s="322" t="s">
        <v>70</v>
      </c>
      <c r="B463" s="323">
        <f t="shared" si="44"/>
        <v>0</v>
      </c>
      <c r="C463" s="323"/>
      <c r="D463" s="323"/>
      <c r="E463" s="323"/>
      <c r="F463" s="323"/>
      <c r="G463" s="325"/>
    </row>
    <row r="464" spans="1:7" s="165" customFormat="1" ht="18.75" customHeight="1">
      <c r="A464" s="322" t="s">
        <v>71</v>
      </c>
      <c r="B464" s="323">
        <f t="shared" si="44"/>
        <v>116</v>
      </c>
      <c r="C464" s="323">
        <v>116</v>
      </c>
      <c r="D464" s="323"/>
      <c r="E464" s="323"/>
      <c r="F464" s="323"/>
      <c r="G464" s="325"/>
    </row>
    <row r="465" spans="1:7" s="165" customFormat="1" ht="18.75" customHeight="1">
      <c r="A465" s="322" t="s">
        <v>384</v>
      </c>
      <c r="B465" s="323">
        <f t="shared" si="44"/>
        <v>0</v>
      </c>
      <c r="C465" s="323"/>
      <c r="D465" s="323"/>
      <c r="E465" s="323"/>
      <c r="F465" s="323"/>
      <c r="G465" s="325"/>
    </row>
    <row r="466" spans="1:7" s="165" customFormat="1" ht="18.75" customHeight="1">
      <c r="A466" s="322" t="s">
        <v>385</v>
      </c>
      <c r="B466" s="323">
        <f t="shared" si="44"/>
        <v>0</v>
      </c>
      <c r="C466" s="323"/>
      <c r="D466" s="323"/>
      <c r="E466" s="323"/>
      <c r="F466" s="323"/>
      <c r="G466" s="325"/>
    </row>
    <row r="467" spans="1:7" s="165" customFormat="1" ht="18.75" customHeight="1">
      <c r="A467" s="322" t="s">
        <v>386</v>
      </c>
      <c r="B467" s="323">
        <f t="shared" si="44"/>
        <v>0</v>
      </c>
      <c r="C467" s="323"/>
      <c r="D467" s="323"/>
      <c r="E467" s="323"/>
      <c r="F467" s="323"/>
      <c r="G467" s="325"/>
    </row>
    <row r="468" spans="1:7" s="165" customFormat="1" ht="18.75" customHeight="1">
      <c r="A468" s="322" t="s">
        <v>387</v>
      </c>
      <c r="B468" s="323">
        <f t="shared" si="44"/>
        <v>0</v>
      </c>
      <c r="C468" s="323"/>
      <c r="D468" s="323"/>
      <c r="E468" s="323"/>
      <c r="F468" s="323"/>
      <c r="G468" s="325"/>
    </row>
    <row r="469" spans="1:7" s="165" customFormat="1" ht="18.75" customHeight="1">
      <c r="A469" s="322" t="s">
        <v>388</v>
      </c>
      <c r="B469" s="323">
        <f t="shared" si="44"/>
        <v>218</v>
      </c>
      <c r="C469" s="323">
        <v>218</v>
      </c>
      <c r="D469" s="323"/>
      <c r="E469" s="323"/>
      <c r="F469" s="323"/>
      <c r="G469" s="325"/>
    </row>
    <row r="470" spans="1:7" s="165" customFormat="1" ht="18.75" customHeight="1">
      <c r="A470" s="322" t="s">
        <v>389</v>
      </c>
      <c r="B470" s="323">
        <f t="shared" si="44"/>
        <v>0</v>
      </c>
      <c r="C470" s="323"/>
      <c r="D470" s="323"/>
      <c r="E470" s="323"/>
      <c r="F470" s="323"/>
      <c r="G470" s="325"/>
    </row>
    <row r="471" spans="1:7" s="165" customFormat="1" ht="18.75" customHeight="1">
      <c r="A471" s="322" t="s">
        <v>390</v>
      </c>
      <c r="B471" s="323">
        <f t="shared" si="44"/>
        <v>0</v>
      </c>
      <c r="C471" s="323"/>
      <c r="D471" s="323"/>
      <c r="E471" s="323"/>
      <c r="F471" s="323"/>
      <c r="G471" s="325"/>
    </row>
    <row r="472" spans="1:7" s="165" customFormat="1" ht="18.75" customHeight="1">
      <c r="A472" s="322" t="s">
        <v>391</v>
      </c>
      <c r="B472" s="323">
        <f t="shared" si="44"/>
        <v>0</v>
      </c>
      <c r="C472" s="323">
        <f>SUM(C473:C480)</f>
        <v>0</v>
      </c>
      <c r="D472" s="323"/>
      <c r="E472" s="323"/>
      <c r="F472" s="323"/>
      <c r="G472" s="325"/>
    </row>
    <row r="473" spans="1:7" s="165" customFormat="1" ht="18.75" customHeight="1">
      <c r="A473" s="322" t="s">
        <v>69</v>
      </c>
      <c r="B473" s="323">
        <f t="shared" si="44"/>
        <v>0</v>
      </c>
      <c r="C473" s="323"/>
      <c r="D473" s="323"/>
      <c r="E473" s="323"/>
      <c r="F473" s="323"/>
      <c r="G473" s="325"/>
    </row>
    <row r="474" spans="1:7" s="165" customFormat="1" ht="18.75" customHeight="1">
      <c r="A474" s="322" t="s">
        <v>70</v>
      </c>
      <c r="B474" s="323">
        <f t="shared" si="44"/>
        <v>0</v>
      </c>
      <c r="C474" s="323"/>
      <c r="D474" s="323"/>
      <c r="E474" s="323"/>
      <c r="F474" s="323"/>
      <c r="G474" s="325"/>
    </row>
    <row r="475" spans="1:7" s="165" customFormat="1" ht="18.75" customHeight="1">
      <c r="A475" s="322" t="s">
        <v>71</v>
      </c>
      <c r="B475" s="323">
        <f t="shared" si="44"/>
        <v>0</v>
      </c>
      <c r="C475" s="323"/>
      <c r="D475" s="323"/>
      <c r="E475" s="323"/>
      <c r="F475" s="323"/>
      <c r="G475" s="325"/>
    </row>
    <row r="476" spans="1:7" s="165" customFormat="1" ht="18.75" customHeight="1">
      <c r="A476" s="322" t="s">
        <v>392</v>
      </c>
      <c r="B476" s="323">
        <f t="shared" si="44"/>
        <v>0</v>
      </c>
      <c r="C476" s="323"/>
      <c r="D476" s="323"/>
      <c r="E476" s="323"/>
      <c r="F476" s="323"/>
      <c r="G476" s="325"/>
    </row>
    <row r="477" spans="1:7" s="165" customFormat="1" ht="18.75" customHeight="1">
      <c r="A477" s="322" t="s">
        <v>393</v>
      </c>
      <c r="B477" s="323">
        <f t="shared" si="44"/>
        <v>0</v>
      </c>
      <c r="C477" s="323"/>
      <c r="D477" s="323"/>
      <c r="E477" s="323"/>
      <c r="F477" s="323"/>
      <c r="G477" s="325"/>
    </row>
    <row r="478" spans="1:7" s="165" customFormat="1" ht="18.75" customHeight="1">
      <c r="A478" s="322" t="s">
        <v>394</v>
      </c>
      <c r="B478" s="323">
        <f t="shared" si="44"/>
        <v>0</v>
      </c>
      <c r="C478" s="323"/>
      <c r="D478" s="323"/>
      <c r="E478" s="323"/>
      <c r="F478" s="323"/>
      <c r="G478" s="325"/>
    </row>
    <row r="479" spans="1:7" s="165" customFormat="1" ht="18.75" customHeight="1">
      <c r="A479" s="322" t="s">
        <v>395</v>
      </c>
      <c r="B479" s="323">
        <f t="shared" si="44"/>
        <v>0</v>
      </c>
      <c r="C479" s="323"/>
      <c r="D479" s="323"/>
      <c r="E479" s="323"/>
      <c r="F479" s="323"/>
      <c r="G479" s="325"/>
    </row>
    <row r="480" spans="1:7" s="165" customFormat="1" ht="18.75" customHeight="1">
      <c r="A480" s="322" t="s">
        <v>396</v>
      </c>
      <c r="B480" s="323">
        <f t="shared" si="44"/>
        <v>0</v>
      </c>
      <c r="C480" s="323"/>
      <c r="D480" s="323"/>
      <c r="E480" s="323"/>
      <c r="F480" s="323"/>
      <c r="G480" s="325"/>
    </row>
    <row r="481" spans="1:7" s="165" customFormat="1" ht="18.75" customHeight="1">
      <c r="A481" s="322" t="s">
        <v>397</v>
      </c>
      <c r="B481" s="323">
        <f t="shared" si="44"/>
        <v>80</v>
      </c>
      <c r="C481" s="323">
        <f aca="true" t="shared" si="46" ref="C481:F481">SUM(C482:C487)</f>
        <v>80</v>
      </c>
      <c r="D481" s="323"/>
      <c r="E481" s="323">
        <f t="shared" si="46"/>
        <v>0</v>
      </c>
      <c r="F481" s="323">
        <f t="shared" si="46"/>
        <v>0</v>
      </c>
      <c r="G481" s="325"/>
    </row>
    <row r="482" spans="1:7" s="165" customFormat="1" ht="18.75" customHeight="1">
      <c r="A482" s="322" t="s">
        <v>69</v>
      </c>
      <c r="B482" s="323">
        <f t="shared" si="44"/>
        <v>0</v>
      </c>
      <c r="C482" s="323"/>
      <c r="D482" s="323"/>
      <c r="E482" s="323"/>
      <c r="F482" s="323"/>
      <c r="G482" s="325"/>
    </row>
    <row r="483" spans="1:7" s="165" customFormat="1" ht="18.75" customHeight="1">
      <c r="A483" s="322" t="s">
        <v>70</v>
      </c>
      <c r="B483" s="323">
        <f t="shared" si="44"/>
        <v>0</v>
      </c>
      <c r="C483" s="323"/>
      <c r="D483" s="323"/>
      <c r="E483" s="323"/>
      <c r="F483" s="323"/>
      <c r="G483" s="325"/>
    </row>
    <row r="484" spans="1:7" s="165" customFormat="1" ht="18.75" customHeight="1">
      <c r="A484" s="322" t="s">
        <v>71</v>
      </c>
      <c r="B484" s="323">
        <f t="shared" si="44"/>
        <v>0</v>
      </c>
      <c r="C484" s="323"/>
      <c r="D484" s="323"/>
      <c r="E484" s="323"/>
      <c r="F484" s="323"/>
      <c r="G484" s="325"/>
    </row>
    <row r="485" spans="1:7" s="165" customFormat="1" ht="18.75" customHeight="1">
      <c r="A485" s="322" t="s">
        <v>398</v>
      </c>
      <c r="B485" s="323">
        <f t="shared" si="44"/>
        <v>0</v>
      </c>
      <c r="C485" s="323"/>
      <c r="D485" s="323"/>
      <c r="E485" s="323"/>
      <c r="F485" s="323"/>
      <c r="G485" s="325"/>
    </row>
    <row r="486" spans="1:7" s="165" customFormat="1" ht="18.75" customHeight="1">
      <c r="A486" s="322" t="s">
        <v>399</v>
      </c>
      <c r="B486" s="323">
        <f t="shared" si="44"/>
        <v>0</v>
      </c>
      <c r="C486" s="323"/>
      <c r="D486" s="323"/>
      <c r="E486" s="323"/>
      <c r="F486" s="323"/>
      <c r="G486" s="325"/>
    </row>
    <row r="487" spans="1:7" s="165" customFormat="1" ht="18.75" customHeight="1">
      <c r="A487" s="322" t="s">
        <v>400</v>
      </c>
      <c r="B487" s="323">
        <f t="shared" si="44"/>
        <v>80</v>
      </c>
      <c r="C487" s="323">
        <v>80</v>
      </c>
      <c r="D487" s="323"/>
      <c r="E487" s="323"/>
      <c r="F487" s="323"/>
      <c r="G487" s="325"/>
    </row>
    <row r="488" spans="1:7" s="165" customFormat="1" ht="18.75" customHeight="1">
      <c r="A488" s="322" t="s">
        <v>401</v>
      </c>
      <c r="B488" s="323">
        <f t="shared" si="44"/>
        <v>208</v>
      </c>
      <c r="C488" s="323">
        <f aca="true" t="shared" si="47" ref="C488:F488">SUM(C489:C491)</f>
        <v>208</v>
      </c>
      <c r="D488" s="323">
        <f t="shared" si="47"/>
        <v>0</v>
      </c>
      <c r="E488" s="323">
        <f t="shared" si="47"/>
        <v>0</v>
      </c>
      <c r="F488" s="323">
        <f t="shared" si="47"/>
        <v>0</v>
      </c>
      <c r="G488" s="325"/>
    </row>
    <row r="489" spans="1:7" s="165" customFormat="1" ht="18.75" customHeight="1">
      <c r="A489" s="322" t="s">
        <v>402</v>
      </c>
      <c r="B489" s="323">
        <f t="shared" si="44"/>
        <v>0</v>
      </c>
      <c r="C489" s="323"/>
      <c r="D489" s="323"/>
      <c r="E489" s="323"/>
      <c r="F489" s="323"/>
      <c r="G489" s="325"/>
    </row>
    <row r="490" spans="1:7" s="165" customFormat="1" ht="18.75" customHeight="1">
      <c r="A490" s="322" t="s">
        <v>403</v>
      </c>
      <c r="B490" s="323">
        <f t="shared" si="44"/>
        <v>0</v>
      </c>
      <c r="C490" s="323"/>
      <c r="D490" s="323"/>
      <c r="E490" s="323"/>
      <c r="F490" s="323"/>
      <c r="G490" s="325"/>
    </row>
    <row r="491" spans="1:7" s="165" customFormat="1" ht="18.75" customHeight="1">
      <c r="A491" s="322" t="s">
        <v>404</v>
      </c>
      <c r="B491" s="323">
        <f aca="true" t="shared" si="48" ref="B491:B505">SUM(C491:F491)</f>
        <v>208</v>
      </c>
      <c r="C491" s="323">
        <v>208</v>
      </c>
      <c r="D491" s="323"/>
      <c r="E491" s="323"/>
      <c r="F491" s="323"/>
      <c r="G491" s="325"/>
    </row>
    <row r="492" spans="1:7" s="165" customFormat="1" ht="18.75" customHeight="1">
      <c r="A492" s="322" t="s">
        <v>405</v>
      </c>
      <c r="B492" s="323">
        <f t="shared" si="48"/>
        <v>15228</v>
      </c>
      <c r="C492" s="323">
        <f aca="true" t="shared" si="49" ref="C492:F492">C493+C508+C516+C519+C528+C532+C542+C550+C557+C564+C573+C579+C582+C585+C588+C591+C594+C598+C603+C611</f>
        <v>10050</v>
      </c>
      <c r="D492" s="323">
        <f t="shared" si="49"/>
        <v>838</v>
      </c>
      <c r="E492" s="323">
        <f t="shared" si="49"/>
        <v>4340</v>
      </c>
      <c r="F492" s="323">
        <f t="shared" si="49"/>
        <v>0</v>
      </c>
      <c r="G492" s="198"/>
    </row>
    <row r="493" spans="1:7" s="165" customFormat="1" ht="18.75" customHeight="1">
      <c r="A493" s="322" t="s">
        <v>406</v>
      </c>
      <c r="B493" s="323">
        <f t="shared" si="48"/>
        <v>1705</v>
      </c>
      <c r="C493" s="323">
        <f aca="true" t="shared" si="50" ref="C493:F493">SUM(C494:C507)</f>
        <v>1018</v>
      </c>
      <c r="D493" s="323">
        <f t="shared" si="50"/>
        <v>15</v>
      </c>
      <c r="E493" s="323">
        <f t="shared" si="50"/>
        <v>672</v>
      </c>
      <c r="F493" s="323">
        <f t="shared" si="50"/>
        <v>0</v>
      </c>
      <c r="G493" s="325"/>
    </row>
    <row r="494" spans="1:7" s="165" customFormat="1" ht="18.75" customHeight="1">
      <c r="A494" s="322" t="s">
        <v>69</v>
      </c>
      <c r="B494" s="323">
        <f t="shared" si="48"/>
        <v>650</v>
      </c>
      <c r="C494" s="323">
        <v>650</v>
      </c>
      <c r="D494" s="323"/>
      <c r="E494" s="323"/>
      <c r="F494" s="323"/>
      <c r="G494" s="325"/>
    </row>
    <row r="495" spans="1:7" s="165" customFormat="1" ht="18.75" customHeight="1">
      <c r="A495" s="322" t="s">
        <v>70</v>
      </c>
      <c r="B495" s="323">
        <f t="shared" si="48"/>
        <v>0</v>
      </c>
      <c r="C495" s="323"/>
      <c r="D495" s="323"/>
      <c r="E495" s="323"/>
      <c r="F495" s="323"/>
      <c r="G495" s="326"/>
    </row>
    <row r="496" spans="1:7" s="165" customFormat="1" ht="18.75" customHeight="1">
      <c r="A496" s="322" t="s">
        <v>71</v>
      </c>
      <c r="B496" s="323">
        <f t="shared" si="48"/>
        <v>0</v>
      </c>
      <c r="C496" s="323"/>
      <c r="D496" s="323"/>
      <c r="E496" s="323"/>
      <c r="F496" s="323"/>
      <c r="G496" s="325"/>
    </row>
    <row r="497" spans="1:7" s="165" customFormat="1" ht="18.75" customHeight="1">
      <c r="A497" s="322" t="s">
        <v>407</v>
      </c>
      <c r="B497" s="323">
        <f t="shared" si="48"/>
        <v>0</v>
      </c>
      <c r="C497" s="323"/>
      <c r="D497" s="323"/>
      <c r="E497" s="323"/>
      <c r="F497" s="323"/>
      <c r="G497" s="325"/>
    </row>
    <row r="498" spans="1:7" s="165" customFormat="1" ht="18.75" customHeight="1">
      <c r="A498" s="322" t="s">
        <v>408</v>
      </c>
      <c r="B498" s="323">
        <f t="shared" si="48"/>
        <v>0</v>
      </c>
      <c r="C498" s="323"/>
      <c r="D498" s="323"/>
      <c r="E498" s="323"/>
      <c r="F498" s="323"/>
      <c r="G498" s="325"/>
    </row>
    <row r="499" spans="1:7" s="165" customFormat="1" ht="18.75" customHeight="1">
      <c r="A499" s="322" t="s">
        <v>409</v>
      </c>
      <c r="B499" s="323">
        <f t="shared" si="48"/>
        <v>0</v>
      </c>
      <c r="C499" s="323"/>
      <c r="D499" s="323"/>
      <c r="E499" s="323"/>
      <c r="F499" s="323"/>
      <c r="G499" s="325"/>
    </row>
    <row r="500" spans="1:7" s="165" customFormat="1" ht="18.75" customHeight="1">
      <c r="A500" s="322" t="s">
        <v>410</v>
      </c>
      <c r="B500" s="323">
        <f t="shared" si="48"/>
        <v>0</v>
      </c>
      <c r="C500" s="323"/>
      <c r="D500" s="323"/>
      <c r="E500" s="323"/>
      <c r="F500" s="323"/>
      <c r="G500" s="325"/>
    </row>
    <row r="501" spans="1:7" s="165" customFormat="1" ht="18.75" customHeight="1">
      <c r="A501" s="322" t="s">
        <v>111</v>
      </c>
      <c r="B501" s="323">
        <f t="shared" si="48"/>
        <v>20</v>
      </c>
      <c r="C501" s="323">
        <v>20</v>
      </c>
      <c r="D501" s="323"/>
      <c r="E501" s="323"/>
      <c r="F501" s="323"/>
      <c r="G501" s="325"/>
    </row>
    <row r="502" spans="1:7" s="165" customFormat="1" ht="18.75" customHeight="1">
      <c r="A502" s="322" t="s">
        <v>411</v>
      </c>
      <c r="B502" s="323">
        <f t="shared" si="48"/>
        <v>0</v>
      </c>
      <c r="C502" s="323"/>
      <c r="D502" s="323"/>
      <c r="E502" s="323"/>
      <c r="F502" s="323"/>
      <c r="G502" s="325"/>
    </row>
    <row r="503" spans="1:7" s="165" customFormat="1" ht="18.75" customHeight="1">
      <c r="A503" s="322" t="s">
        <v>412</v>
      </c>
      <c r="B503" s="323">
        <f t="shared" si="48"/>
        <v>3</v>
      </c>
      <c r="C503" s="323">
        <v>3</v>
      </c>
      <c r="D503" s="323"/>
      <c r="E503" s="323"/>
      <c r="F503" s="323"/>
      <c r="G503" s="325"/>
    </row>
    <row r="504" spans="1:7" s="165" customFormat="1" ht="18.75" customHeight="1">
      <c r="A504" s="322" t="s">
        <v>128</v>
      </c>
      <c r="B504" s="323">
        <f t="shared" si="48"/>
        <v>76</v>
      </c>
      <c r="C504" s="323">
        <v>76</v>
      </c>
      <c r="D504" s="323"/>
      <c r="E504" s="323"/>
      <c r="F504" s="323"/>
      <c r="G504" s="325"/>
    </row>
    <row r="505" spans="1:7" s="165" customFormat="1" ht="18.75" customHeight="1">
      <c r="A505" s="322" t="s">
        <v>78</v>
      </c>
      <c r="B505" s="323">
        <f t="shared" si="48"/>
        <v>262</v>
      </c>
      <c r="C505" s="323">
        <v>262</v>
      </c>
      <c r="D505" s="323"/>
      <c r="E505" s="323"/>
      <c r="F505" s="323"/>
      <c r="G505" s="325"/>
    </row>
    <row r="506" spans="1:7" s="165" customFormat="1" ht="18.75" customHeight="1">
      <c r="A506" s="322" t="s">
        <v>1289</v>
      </c>
      <c r="B506" s="323">
        <f aca="true" t="shared" si="51" ref="B505:B569">SUM(C506:F506)</f>
        <v>0</v>
      </c>
      <c r="C506" s="323"/>
      <c r="D506" s="323"/>
      <c r="E506" s="323"/>
      <c r="F506" s="323"/>
      <c r="G506" s="325"/>
    </row>
    <row r="507" spans="1:7" s="165" customFormat="1" ht="18.75" customHeight="1">
      <c r="A507" s="322" t="s">
        <v>414</v>
      </c>
      <c r="B507" s="323">
        <f t="shared" si="51"/>
        <v>694</v>
      </c>
      <c r="C507" s="323">
        <v>7</v>
      </c>
      <c r="D507" s="323">
        <v>15</v>
      </c>
      <c r="E507" s="323">
        <v>672</v>
      </c>
      <c r="F507" s="323"/>
      <c r="G507" s="325"/>
    </row>
    <row r="508" spans="1:7" s="165" customFormat="1" ht="18.75" customHeight="1">
      <c r="A508" s="322" t="s">
        <v>415</v>
      </c>
      <c r="B508" s="323">
        <f t="shared" si="51"/>
        <v>709</v>
      </c>
      <c r="C508" s="323">
        <f>SUM(C509:C515)</f>
        <v>709</v>
      </c>
      <c r="D508" s="323">
        <f>SUM(D509:D515)</f>
        <v>0</v>
      </c>
      <c r="E508" s="323">
        <f>SUM(E509:E515)</f>
        <v>0</v>
      </c>
      <c r="F508" s="323">
        <f>SUM(F509:F515)</f>
        <v>0</v>
      </c>
      <c r="G508" s="325"/>
    </row>
    <row r="509" spans="1:7" s="165" customFormat="1" ht="18.75" customHeight="1">
      <c r="A509" s="322" t="s">
        <v>69</v>
      </c>
      <c r="B509" s="323">
        <f t="shared" si="51"/>
        <v>195</v>
      </c>
      <c r="C509" s="323">
        <v>195</v>
      </c>
      <c r="D509" s="323"/>
      <c r="E509" s="323"/>
      <c r="F509" s="323"/>
      <c r="G509" s="325"/>
    </row>
    <row r="510" spans="1:7" s="165" customFormat="1" ht="18.75" customHeight="1">
      <c r="A510" s="322" t="s">
        <v>70</v>
      </c>
      <c r="B510" s="323">
        <f t="shared" si="51"/>
        <v>300</v>
      </c>
      <c r="C510" s="323">
        <v>300</v>
      </c>
      <c r="D510" s="323"/>
      <c r="E510" s="323"/>
      <c r="F510" s="323"/>
      <c r="G510" s="325"/>
    </row>
    <row r="511" spans="1:7" s="165" customFormat="1" ht="18.75" customHeight="1">
      <c r="A511" s="322" t="s">
        <v>71</v>
      </c>
      <c r="B511" s="323">
        <f t="shared" si="51"/>
        <v>214</v>
      </c>
      <c r="C511" s="323">
        <v>214</v>
      </c>
      <c r="D511" s="323"/>
      <c r="E511" s="323"/>
      <c r="F511" s="323"/>
      <c r="G511" s="325"/>
    </row>
    <row r="512" spans="1:7" s="165" customFormat="1" ht="18.75" customHeight="1">
      <c r="A512" s="322" t="s">
        <v>416</v>
      </c>
      <c r="B512" s="323">
        <f t="shared" si="51"/>
        <v>0</v>
      </c>
      <c r="C512" s="323"/>
      <c r="D512" s="323"/>
      <c r="E512" s="323"/>
      <c r="F512" s="323"/>
      <c r="G512" s="325"/>
    </row>
    <row r="513" spans="1:7" s="165" customFormat="1" ht="18.75" customHeight="1">
      <c r="A513" s="322" t="s">
        <v>417</v>
      </c>
      <c r="B513" s="323">
        <f t="shared" si="51"/>
        <v>0</v>
      </c>
      <c r="C513" s="323"/>
      <c r="D513" s="323"/>
      <c r="E513" s="323"/>
      <c r="F513" s="323"/>
      <c r="G513" s="325"/>
    </row>
    <row r="514" spans="1:7" s="165" customFormat="1" ht="18.75" customHeight="1">
      <c r="A514" s="322" t="s">
        <v>418</v>
      </c>
      <c r="B514" s="323">
        <f t="shared" si="51"/>
        <v>0</v>
      </c>
      <c r="C514" s="323"/>
      <c r="D514" s="323"/>
      <c r="E514" s="323"/>
      <c r="F514" s="323"/>
      <c r="G514" s="325"/>
    </row>
    <row r="515" spans="1:7" s="165" customFormat="1" ht="18.75" customHeight="1">
      <c r="A515" s="322" t="s">
        <v>419</v>
      </c>
      <c r="B515" s="323">
        <f t="shared" si="51"/>
        <v>0</v>
      </c>
      <c r="C515" s="323"/>
      <c r="D515" s="323"/>
      <c r="E515" s="323"/>
      <c r="F515" s="323"/>
      <c r="G515" s="325"/>
    </row>
    <row r="516" spans="1:7" s="165" customFormat="1" ht="18.75" customHeight="1">
      <c r="A516" s="322" t="s">
        <v>420</v>
      </c>
      <c r="B516" s="323">
        <f t="shared" si="51"/>
        <v>0</v>
      </c>
      <c r="C516" s="323"/>
      <c r="D516" s="323"/>
      <c r="E516" s="323"/>
      <c r="F516" s="323"/>
      <c r="G516" s="325"/>
    </row>
    <row r="517" spans="1:7" s="165" customFormat="1" ht="18.75" customHeight="1">
      <c r="A517" s="322" t="s">
        <v>421</v>
      </c>
      <c r="B517" s="323">
        <f t="shared" si="51"/>
        <v>0</v>
      </c>
      <c r="C517" s="323"/>
      <c r="D517" s="323"/>
      <c r="E517" s="323"/>
      <c r="F517" s="323"/>
      <c r="G517" s="325"/>
    </row>
    <row r="518" spans="1:7" s="165" customFormat="1" ht="18.75" customHeight="1">
      <c r="A518" s="322" t="s">
        <v>422</v>
      </c>
      <c r="B518" s="323">
        <f t="shared" si="51"/>
        <v>0</v>
      </c>
      <c r="C518" s="323"/>
      <c r="D518" s="323"/>
      <c r="E518" s="323"/>
      <c r="F518" s="323"/>
      <c r="G518" s="325"/>
    </row>
    <row r="519" spans="1:7" s="165" customFormat="1" ht="18.75" customHeight="1">
      <c r="A519" s="322" t="s">
        <v>423</v>
      </c>
      <c r="B519" s="323">
        <f t="shared" si="51"/>
        <v>6209</v>
      </c>
      <c r="C519" s="323">
        <f aca="true" t="shared" si="52" ref="C519:F519">SUM(C520:C527)</f>
        <v>6209</v>
      </c>
      <c r="D519" s="323"/>
      <c r="E519" s="323">
        <f t="shared" si="52"/>
        <v>0</v>
      </c>
      <c r="F519" s="323">
        <f t="shared" si="52"/>
        <v>0</v>
      </c>
      <c r="G519" s="325"/>
    </row>
    <row r="520" spans="1:7" s="165" customFormat="1" ht="18.75" customHeight="1">
      <c r="A520" s="322" t="s">
        <v>424</v>
      </c>
      <c r="B520" s="323">
        <f t="shared" si="51"/>
        <v>1923</v>
      </c>
      <c r="C520" s="323">
        <v>1923</v>
      </c>
      <c r="D520" s="323"/>
      <c r="E520" s="323"/>
      <c r="F520" s="323"/>
      <c r="G520" s="325"/>
    </row>
    <row r="521" spans="1:7" s="165" customFormat="1" ht="18.75" customHeight="1">
      <c r="A521" s="322" t="s">
        <v>425</v>
      </c>
      <c r="B521" s="323">
        <f t="shared" si="51"/>
        <v>0</v>
      </c>
      <c r="C521" s="323"/>
      <c r="D521" s="323"/>
      <c r="E521" s="323"/>
      <c r="F521" s="323"/>
      <c r="G521" s="325"/>
    </row>
    <row r="522" spans="1:7" s="165" customFormat="1" ht="18.75" customHeight="1">
      <c r="A522" s="322" t="s">
        <v>426</v>
      </c>
      <c r="B522" s="323">
        <f t="shared" si="51"/>
        <v>0</v>
      </c>
      <c r="C522" s="323"/>
      <c r="D522" s="323"/>
      <c r="E522" s="323"/>
      <c r="F522" s="323"/>
      <c r="G522" s="325"/>
    </row>
    <row r="523" spans="1:7" s="165" customFormat="1" ht="18.75" customHeight="1">
      <c r="A523" s="322" t="s">
        <v>427</v>
      </c>
      <c r="B523" s="323">
        <f t="shared" si="51"/>
        <v>0</v>
      </c>
      <c r="C523" s="323"/>
      <c r="D523" s="323"/>
      <c r="E523" s="323"/>
      <c r="F523" s="323"/>
      <c r="G523" s="325"/>
    </row>
    <row r="524" spans="1:7" s="165" customFormat="1" ht="18.75" customHeight="1">
      <c r="A524" s="322" t="s">
        <v>428</v>
      </c>
      <c r="B524" s="323">
        <f t="shared" si="51"/>
        <v>4285</v>
      </c>
      <c r="C524" s="323">
        <v>4285</v>
      </c>
      <c r="D524" s="323"/>
      <c r="E524" s="323"/>
      <c r="F524" s="323"/>
      <c r="G524" s="325"/>
    </row>
    <row r="525" spans="1:7" s="165" customFormat="1" ht="18.75" customHeight="1">
      <c r="A525" s="322" t="s">
        <v>429</v>
      </c>
      <c r="B525" s="323">
        <f t="shared" si="51"/>
        <v>1</v>
      </c>
      <c r="C525" s="323">
        <v>1</v>
      </c>
      <c r="D525" s="323"/>
      <c r="E525" s="323"/>
      <c r="F525" s="323"/>
      <c r="G525" s="325"/>
    </row>
    <row r="526" spans="1:7" s="165" customFormat="1" ht="18.75" customHeight="1">
      <c r="A526" s="322" t="s">
        <v>430</v>
      </c>
      <c r="B526" s="323">
        <f t="shared" si="51"/>
        <v>0</v>
      </c>
      <c r="C526" s="323"/>
      <c r="D526" s="323"/>
      <c r="E526" s="323"/>
      <c r="F526" s="323"/>
      <c r="G526" s="325"/>
    </row>
    <row r="527" spans="1:7" s="165" customFormat="1" ht="18.75" customHeight="1">
      <c r="A527" s="322" t="s">
        <v>431</v>
      </c>
      <c r="B527" s="323">
        <f t="shared" si="51"/>
        <v>0</v>
      </c>
      <c r="C527" s="323"/>
      <c r="D527" s="323"/>
      <c r="E527" s="323"/>
      <c r="F527" s="323"/>
      <c r="G527" s="325"/>
    </row>
    <row r="528" spans="1:7" s="165" customFormat="1" ht="18.75" customHeight="1">
      <c r="A528" s="322" t="s">
        <v>432</v>
      </c>
      <c r="B528" s="323">
        <f t="shared" si="51"/>
        <v>0</v>
      </c>
      <c r="C528" s="323"/>
      <c r="D528" s="323"/>
      <c r="E528" s="323"/>
      <c r="F528" s="323"/>
      <c r="G528" s="325"/>
    </row>
    <row r="529" spans="1:7" s="165" customFormat="1" ht="18.75" customHeight="1">
      <c r="A529" s="322" t="s">
        <v>433</v>
      </c>
      <c r="B529" s="323">
        <f t="shared" si="51"/>
        <v>0</v>
      </c>
      <c r="C529" s="323"/>
      <c r="D529" s="323"/>
      <c r="E529" s="323"/>
      <c r="F529" s="323"/>
      <c r="G529" s="325"/>
    </row>
    <row r="530" spans="1:7" s="165" customFormat="1" ht="18.75" customHeight="1">
      <c r="A530" s="322" t="s">
        <v>434</v>
      </c>
      <c r="B530" s="323">
        <f t="shared" si="51"/>
        <v>0</v>
      </c>
      <c r="C530" s="323"/>
      <c r="D530" s="323"/>
      <c r="E530" s="323"/>
      <c r="F530" s="323"/>
      <c r="G530" s="325"/>
    </row>
    <row r="531" spans="1:7" s="165" customFormat="1" ht="18.75" customHeight="1">
      <c r="A531" s="322" t="s">
        <v>435</v>
      </c>
      <c r="B531" s="323">
        <f t="shared" si="51"/>
        <v>0</v>
      </c>
      <c r="C531" s="323"/>
      <c r="D531" s="323"/>
      <c r="E531" s="323"/>
      <c r="F531" s="323"/>
      <c r="G531" s="325"/>
    </row>
    <row r="532" spans="1:7" s="165" customFormat="1" ht="18.75" customHeight="1">
      <c r="A532" s="322" t="s">
        <v>436</v>
      </c>
      <c r="B532" s="323">
        <f t="shared" si="51"/>
        <v>128</v>
      </c>
      <c r="C532" s="323">
        <f>SUM(C533:C541)</f>
        <v>45</v>
      </c>
      <c r="D532" s="323">
        <f>SUM(D533:D541)</f>
        <v>83</v>
      </c>
      <c r="E532" s="323">
        <f>SUM(E533:E541)</f>
        <v>0</v>
      </c>
      <c r="F532" s="323">
        <f>SUM(F533:F541)</f>
        <v>0</v>
      </c>
      <c r="G532" s="325"/>
    </row>
    <row r="533" spans="1:7" s="165" customFormat="1" ht="18.75" customHeight="1">
      <c r="A533" s="322" t="s">
        <v>437</v>
      </c>
      <c r="B533" s="323">
        <f t="shared" si="51"/>
        <v>0</v>
      </c>
      <c r="C533" s="323"/>
      <c r="D533" s="323"/>
      <c r="E533" s="323"/>
      <c r="F533" s="323"/>
      <c r="G533" s="325"/>
    </row>
    <row r="534" spans="1:7" s="165" customFormat="1" ht="18.75" customHeight="1">
      <c r="A534" s="322" t="s">
        <v>438</v>
      </c>
      <c r="B534" s="323">
        <f t="shared" si="51"/>
        <v>0</v>
      </c>
      <c r="C534" s="323"/>
      <c r="D534" s="323"/>
      <c r="E534" s="323"/>
      <c r="F534" s="323"/>
      <c r="G534" s="325"/>
    </row>
    <row r="535" spans="1:7" s="165" customFormat="1" ht="18.75" customHeight="1">
      <c r="A535" s="322" t="s">
        <v>439</v>
      </c>
      <c r="B535" s="323">
        <f t="shared" si="51"/>
        <v>0</v>
      </c>
      <c r="C535" s="323"/>
      <c r="D535" s="323"/>
      <c r="E535" s="323"/>
      <c r="F535" s="323"/>
      <c r="G535" s="325"/>
    </row>
    <row r="536" spans="1:7" s="165" customFormat="1" ht="18.75" customHeight="1">
      <c r="A536" s="322" t="s">
        <v>440</v>
      </c>
      <c r="B536" s="323">
        <f t="shared" si="51"/>
        <v>0</v>
      </c>
      <c r="C536" s="323"/>
      <c r="D536" s="323"/>
      <c r="E536" s="323"/>
      <c r="F536" s="323"/>
      <c r="G536" s="325"/>
    </row>
    <row r="537" spans="1:7" s="165" customFormat="1" ht="18.75" customHeight="1">
      <c r="A537" s="322" t="s">
        <v>441</v>
      </c>
      <c r="B537" s="323">
        <f t="shared" si="51"/>
        <v>0</v>
      </c>
      <c r="C537" s="323"/>
      <c r="D537" s="323"/>
      <c r="E537" s="323"/>
      <c r="F537" s="323"/>
      <c r="G537" s="325"/>
    </row>
    <row r="538" spans="1:7" s="165" customFormat="1" ht="18.75" customHeight="1">
      <c r="A538" s="322" t="s">
        <v>442</v>
      </c>
      <c r="B538" s="323">
        <f t="shared" si="51"/>
        <v>0</v>
      </c>
      <c r="C538" s="323"/>
      <c r="D538" s="323"/>
      <c r="E538" s="323"/>
      <c r="F538" s="323"/>
      <c r="G538" s="325"/>
    </row>
    <row r="539" spans="1:7" s="165" customFormat="1" ht="18.75" customHeight="1">
      <c r="A539" s="322" t="s">
        <v>443</v>
      </c>
      <c r="B539" s="323">
        <f t="shared" si="51"/>
        <v>0</v>
      </c>
      <c r="C539" s="323"/>
      <c r="D539" s="323"/>
      <c r="E539" s="323"/>
      <c r="F539" s="323"/>
      <c r="G539" s="325"/>
    </row>
    <row r="540" spans="1:7" s="165" customFormat="1" ht="18.75" customHeight="1">
      <c r="A540" s="322" t="s">
        <v>444</v>
      </c>
      <c r="B540" s="323">
        <f t="shared" si="51"/>
        <v>0</v>
      </c>
      <c r="C540" s="323"/>
      <c r="D540" s="323"/>
      <c r="E540" s="323"/>
      <c r="F540" s="323"/>
      <c r="G540" s="325"/>
    </row>
    <row r="541" spans="1:7" s="165" customFormat="1" ht="18.75" customHeight="1">
      <c r="A541" s="322" t="s">
        <v>445</v>
      </c>
      <c r="B541" s="323">
        <f t="shared" si="51"/>
        <v>128</v>
      </c>
      <c r="C541" s="323">
        <v>45</v>
      </c>
      <c r="D541" s="323">
        <v>83</v>
      </c>
      <c r="E541" s="323"/>
      <c r="F541" s="323"/>
      <c r="G541" s="325"/>
    </row>
    <row r="542" spans="1:7" s="165" customFormat="1" ht="18.75" customHeight="1">
      <c r="A542" s="322" t="s">
        <v>446</v>
      </c>
      <c r="B542" s="323">
        <f t="shared" si="51"/>
        <v>234</v>
      </c>
      <c r="C542" s="323">
        <f aca="true" t="shared" si="53" ref="C542:F542">SUM(C543:C549)</f>
        <v>8</v>
      </c>
      <c r="D542" s="323">
        <f t="shared" si="53"/>
        <v>226</v>
      </c>
      <c r="E542" s="323">
        <f t="shared" si="53"/>
        <v>0</v>
      </c>
      <c r="F542" s="323">
        <f t="shared" si="53"/>
        <v>0</v>
      </c>
      <c r="G542" s="325"/>
    </row>
    <row r="543" spans="1:7" s="165" customFormat="1" ht="18.75" customHeight="1">
      <c r="A543" s="322" t="s">
        <v>447</v>
      </c>
      <c r="B543" s="323">
        <f t="shared" si="51"/>
        <v>8</v>
      </c>
      <c r="C543" s="323">
        <v>8</v>
      </c>
      <c r="D543" s="323"/>
      <c r="E543" s="323"/>
      <c r="F543" s="323"/>
      <c r="G543" s="325"/>
    </row>
    <row r="544" spans="1:7" s="165" customFormat="1" ht="18.75" customHeight="1">
      <c r="A544" s="322" t="s">
        <v>448</v>
      </c>
      <c r="B544" s="323">
        <f t="shared" si="51"/>
        <v>0</v>
      </c>
      <c r="C544" s="323"/>
      <c r="D544" s="323"/>
      <c r="E544" s="323"/>
      <c r="F544" s="323"/>
      <c r="G544" s="325"/>
    </row>
    <row r="545" spans="1:7" s="165" customFormat="1" ht="18.75" customHeight="1">
      <c r="A545" s="322" t="s">
        <v>449</v>
      </c>
      <c r="B545" s="323">
        <f t="shared" si="51"/>
        <v>0</v>
      </c>
      <c r="C545" s="323"/>
      <c r="D545" s="323"/>
      <c r="E545" s="323"/>
      <c r="F545" s="323"/>
      <c r="G545" s="325"/>
    </row>
    <row r="546" spans="1:7" s="165" customFormat="1" ht="18.75" customHeight="1">
      <c r="A546" s="322" t="s">
        <v>450</v>
      </c>
      <c r="B546" s="323">
        <f t="shared" si="51"/>
        <v>0</v>
      </c>
      <c r="C546" s="323"/>
      <c r="D546" s="323"/>
      <c r="E546" s="323"/>
      <c r="F546" s="323"/>
      <c r="G546" s="325"/>
    </row>
    <row r="547" spans="1:7" s="165" customFormat="1" ht="18.75" customHeight="1">
      <c r="A547" s="322" t="s">
        <v>451</v>
      </c>
      <c r="B547" s="323">
        <f t="shared" si="51"/>
        <v>102</v>
      </c>
      <c r="C547" s="323"/>
      <c r="D547" s="323">
        <v>102</v>
      </c>
      <c r="E547" s="323"/>
      <c r="F547" s="323"/>
      <c r="G547" s="325"/>
    </row>
    <row r="548" spans="1:7" s="165" customFormat="1" ht="18.75" customHeight="1">
      <c r="A548" s="322" t="s">
        <v>452</v>
      </c>
      <c r="B548" s="323">
        <f t="shared" si="51"/>
        <v>0</v>
      </c>
      <c r="C548" s="323"/>
      <c r="D548" s="323"/>
      <c r="E548" s="323"/>
      <c r="F548" s="323"/>
      <c r="G548" s="325"/>
    </row>
    <row r="549" spans="1:7" s="165" customFormat="1" ht="18.75" customHeight="1">
      <c r="A549" s="322" t="s">
        <v>454</v>
      </c>
      <c r="B549" s="323">
        <f t="shared" si="51"/>
        <v>124</v>
      </c>
      <c r="C549" s="323"/>
      <c r="D549" s="323">
        <v>124</v>
      </c>
      <c r="E549" s="323"/>
      <c r="F549" s="323"/>
      <c r="G549" s="325"/>
    </row>
    <row r="550" spans="1:7" s="165" customFormat="1" ht="18.75" customHeight="1">
      <c r="A550" s="322" t="s">
        <v>455</v>
      </c>
      <c r="B550" s="323">
        <f t="shared" si="51"/>
        <v>401</v>
      </c>
      <c r="C550" s="323">
        <f aca="true" t="shared" si="54" ref="C550:F550">SUM(C551:C556)</f>
        <v>0</v>
      </c>
      <c r="D550" s="323">
        <f t="shared" si="54"/>
        <v>151</v>
      </c>
      <c r="E550" s="323">
        <f t="shared" si="54"/>
        <v>250</v>
      </c>
      <c r="F550" s="323">
        <f t="shared" si="54"/>
        <v>0</v>
      </c>
      <c r="G550" s="325"/>
    </row>
    <row r="551" spans="1:7" s="165" customFormat="1" ht="18.75" customHeight="1">
      <c r="A551" s="322" t="s">
        <v>456</v>
      </c>
      <c r="B551" s="323">
        <f t="shared" si="51"/>
        <v>45</v>
      </c>
      <c r="C551" s="323"/>
      <c r="D551" s="323">
        <v>45</v>
      </c>
      <c r="E551" s="323"/>
      <c r="F551" s="323"/>
      <c r="G551" s="325"/>
    </row>
    <row r="552" spans="1:7" s="165" customFormat="1" ht="18.75" customHeight="1">
      <c r="A552" s="322" t="s">
        <v>457</v>
      </c>
      <c r="B552" s="323">
        <f t="shared" si="51"/>
        <v>0</v>
      </c>
      <c r="C552" s="323"/>
      <c r="D552" s="323"/>
      <c r="E552" s="323"/>
      <c r="F552" s="323"/>
      <c r="G552" s="325"/>
    </row>
    <row r="553" spans="1:7" s="165" customFormat="1" ht="18.75" customHeight="1">
      <c r="A553" s="322" t="s">
        <v>458</v>
      </c>
      <c r="B553" s="323">
        <f t="shared" si="51"/>
        <v>0</v>
      </c>
      <c r="C553" s="323"/>
      <c r="D553" s="323"/>
      <c r="E553" s="323"/>
      <c r="F553" s="323"/>
      <c r="G553" s="325"/>
    </row>
    <row r="554" spans="1:7" s="165" customFormat="1" ht="18.75" customHeight="1">
      <c r="A554" s="322" t="s">
        <v>459</v>
      </c>
      <c r="B554" s="323">
        <f t="shared" si="51"/>
        <v>0</v>
      </c>
      <c r="C554" s="323"/>
      <c r="D554" s="323"/>
      <c r="E554" s="323"/>
      <c r="F554" s="323"/>
      <c r="G554" s="325"/>
    </row>
    <row r="555" spans="1:7" s="165" customFormat="1" ht="18.75" customHeight="1">
      <c r="A555" s="322" t="s">
        <v>460</v>
      </c>
      <c r="B555" s="323">
        <f t="shared" si="51"/>
        <v>0</v>
      </c>
      <c r="C555" s="323"/>
      <c r="D555" s="323"/>
      <c r="E555" s="323"/>
      <c r="F555" s="323"/>
      <c r="G555" s="325"/>
    </row>
    <row r="556" spans="1:7" s="165" customFormat="1" ht="18.75" customHeight="1">
      <c r="A556" s="322" t="s">
        <v>461</v>
      </c>
      <c r="B556" s="323">
        <f t="shared" si="51"/>
        <v>356</v>
      </c>
      <c r="C556" s="323"/>
      <c r="D556" s="323">
        <v>106</v>
      </c>
      <c r="E556" s="323">
        <v>250</v>
      </c>
      <c r="F556" s="323"/>
      <c r="G556" s="325"/>
    </row>
    <row r="557" spans="1:7" s="165" customFormat="1" ht="18.75" customHeight="1">
      <c r="A557" s="322" t="s">
        <v>462</v>
      </c>
      <c r="B557" s="323">
        <f t="shared" si="51"/>
        <v>213</v>
      </c>
      <c r="C557" s="323">
        <f>SUM(C558:C563)</f>
        <v>73</v>
      </c>
      <c r="D557" s="323">
        <f>SUM(D558:D563)</f>
        <v>140</v>
      </c>
      <c r="E557" s="323">
        <f>SUM(E558:E563)</f>
        <v>0</v>
      </c>
      <c r="F557" s="323"/>
      <c r="G557" s="325"/>
    </row>
    <row r="558" spans="1:7" s="165" customFormat="1" ht="18.75" customHeight="1">
      <c r="A558" s="322" t="s">
        <v>463</v>
      </c>
      <c r="B558" s="323">
        <f t="shared" si="51"/>
        <v>0</v>
      </c>
      <c r="C558" s="323"/>
      <c r="D558" s="323"/>
      <c r="E558" s="323"/>
      <c r="F558" s="323"/>
      <c r="G558" s="325"/>
    </row>
    <row r="559" spans="1:7" s="165" customFormat="1" ht="18.75" customHeight="1">
      <c r="A559" s="322" t="s">
        <v>464</v>
      </c>
      <c r="B559" s="323">
        <f t="shared" si="51"/>
        <v>0</v>
      </c>
      <c r="C559" s="323"/>
      <c r="D559" s="323"/>
      <c r="E559" s="323"/>
      <c r="F559" s="323"/>
      <c r="G559" s="325"/>
    </row>
    <row r="560" spans="1:7" s="165" customFormat="1" ht="18.75" customHeight="1">
      <c r="A560" s="322" t="s">
        <v>468</v>
      </c>
      <c r="B560" s="323">
        <f t="shared" si="51"/>
        <v>190</v>
      </c>
      <c r="C560" s="323">
        <v>50</v>
      </c>
      <c r="D560" s="323">
        <v>140</v>
      </c>
      <c r="E560" s="323"/>
      <c r="F560" s="323"/>
      <c r="G560" s="325"/>
    </row>
    <row r="561" spans="1:7" s="165" customFormat="1" ht="18.75" customHeight="1">
      <c r="A561" s="322" t="s">
        <v>466</v>
      </c>
      <c r="B561" s="323">
        <f t="shared" si="51"/>
        <v>23</v>
      </c>
      <c r="C561" s="323">
        <v>23</v>
      </c>
      <c r="D561" s="323"/>
      <c r="E561" s="323"/>
      <c r="F561" s="323"/>
      <c r="G561" s="325"/>
    </row>
    <row r="562" spans="1:7" s="165" customFormat="1" ht="18.75" customHeight="1">
      <c r="A562" s="322" t="s">
        <v>467</v>
      </c>
      <c r="B562" s="323">
        <f t="shared" si="51"/>
        <v>0</v>
      </c>
      <c r="C562" s="323"/>
      <c r="D562" s="323"/>
      <c r="E562" s="323"/>
      <c r="F562" s="323"/>
      <c r="G562" s="325"/>
    </row>
    <row r="563" spans="1:7" s="165" customFormat="1" ht="18.75" customHeight="1">
      <c r="A563" s="322" t="s">
        <v>469</v>
      </c>
      <c r="B563" s="323">
        <f t="shared" si="51"/>
        <v>0</v>
      </c>
      <c r="C563" s="323"/>
      <c r="D563" s="323"/>
      <c r="E563" s="323"/>
      <c r="F563" s="323"/>
      <c r="G563" s="325"/>
    </row>
    <row r="564" spans="1:7" s="165" customFormat="1" ht="18.75" customHeight="1">
      <c r="A564" s="322" t="s">
        <v>470</v>
      </c>
      <c r="B564" s="323">
        <f t="shared" si="51"/>
        <v>150</v>
      </c>
      <c r="C564" s="323">
        <f>SUM(C565:C572)</f>
        <v>150</v>
      </c>
      <c r="D564" s="323">
        <f>SUM(D565:D572)</f>
        <v>0</v>
      </c>
      <c r="E564" s="323">
        <f>SUM(E565:E572)</f>
        <v>0</v>
      </c>
      <c r="F564" s="323">
        <f>SUM(F565:F572)</f>
        <v>0</v>
      </c>
      <c r="G564" s="325"/>
    </row>
    <row r="565" spans="1:7" s="165" customFormat="1" ht="18.75" customHeight="1">
      <c r="A565" s="322" t="s">
        <v>69</v>
      </c>
      <c r="B565" s="323">
        <f t="shared" si="51"/>
        <v>88</v>
      </c>
      <c r="C565" s="323">
        <v>88</v>
      </c>
      <c r="D565" s="323"/>
      <c r="E565" s="323"/>
      <c r="F565" s="323"/>
      <c r="G565" s="325"/>
    </row>
    <row r="566" spans="1:7" s="165" customFormat="1" ht="18.75" customHeight="1">
      <c r="A566" s="322" t="s">
        <v>70</v>
      </c>
      <c r="B566" s="323">
        <f t="shared" si="51"/>
        <v>0</v>
      </c>
      <c r="C566" s="323"/>
      <c r="D566" s="323"/>
      <c r="E566" s="323"/>
      <c r="F566" s="323"/>
      <c r="G566" s="325"/>
    </row>
    <row r="567" spans="1:7" s="165" customFormat="1" ht="18.75" customHeight="1">
      <c r="A567" s="322" t="s">
        <v>71</v>
      </c>
      <c r="B567" s="323">
        <f t="shared" si="51"/>
        <v>22</v>
      </c>
      <c r="C567" s="323">
        <v>22</v>
      </c>
      <c r="D567" s="323"/>
      <c r="E567" s="323"/>
      <c r="F567" s="323"/>
      <c r="G567" s="325"/>
    </row>
    <row r="568" spans="1:7" s="165" customFormat="1" ht="18.75" customHeight="1">
      <c r="A568" s="322" t="s">
        <v>471</v>
      </c>
      <c r="B568" s="323">
        <f t="shared" si="51"/>
        <v>0</v>
      </c>
      <c r="C568" s="323"/>
      <c r="D568" s="323"/>
      <c r="E568" s="323"/>
      <c r="F568" s="323"/>
      <c r="G568" s="325"/>
    </row>
    <row r="569" spans="1:7" s="165" customFormat="1" ht="18.75" customHeight="1">
      <c r="A569" s="322" t="s">
        <v>472</v>
      </c>
      <c r="B569" s="323">
        <f t="shared" si="51"/>
        <v>0</v>
      </c>
      <c r="C569" s="323"/>
      <c r="D569" s="323"/>
      <c r="E569" s="323"/>
      <c r="F569" s="323"/>
      <c r="G569" s="325"/>
    </row>
    <row r="570" spans="1:7" s="165" customFormat="1" ht="18.75" customHeight="1">
      <c r="A570" s="322" t="s">
        <v>473</v>
      </c>
      <c r="B570" s="323">
        <f aca="true" t="shared" si="55" ref="B570:B577">SUM(C570:F570)</f>
        <v>0</v>
      </c>
      <c r="C570" s="323"/>
      <c r="D570" s="323"/>
      <c r="E570" s="323"/>
      <c r="F570" s="323"/>
      <c r="G570" s="325"/>
    </row>
    <row r="571" spans="1:7" s="165" customFormat="1" ht="18.75" customHeight="1">
      <c r="A571" s="322" t="s">
        <v>474</v>
      </c>
      <c r="B571" s="323">
        <f t="shared" si="55"/>
        <v>0</v>
      </c>
      <c r="C571" s="323"/>
      <c r="D571" s="323"/>
      <c r="E571" s="323"/>
      <c r="F571" s="323"/>
      <c r="G571" s="325"/>
    </row>
    <row r="572" spans="1:7" s="165" customFormat="1" ht="18.75" customHeight="1">
      <c r="A572" s="322" t="s">
        <v>475</v>
      </c>
      <c r="B572" s="323">
        <f t="shared" si="55"/>
        <v>40</v>
      </c>
      <c r="C572" s="323">
        <v>40</v>
      </c>
      <c r="D572" s="323"/>
      <c r="E572" s="323"/>
      <c r="F572" s="323"/>
      <c r="G572" s="325"/>
    </row>
    <row r="573" spans="1:7" s="165" customFormat="1" ht="18.75" customHeight="1">
      <c r="A573" s="322" t="s">
        <v>476</v>
      </c>
      <c r="B573" s="323">
        <f t="shared" si="55"/>
        <v>96</v>
      </c>
      <c r="C573" s="323">
        <f>SUM(C574:C578)</f>
        <v>96</v>
      </c>
      <c r="D573" s="323"/>
      <c r="E573" s="323">
        <f>SUM(E574:E578)</f>
        <v>0</v>
      </c>
      <c r="F573" s="323">
        <f>SUM(F574:F578)</f>
        <v>0</v>
      </c>
      <c r="G573" s="325"/>
    </row>
    <row r="574" spans="1:7" s="165" customFormat="1" ht="18.75" customHeight="1">
      <c r="A574" s="322" t="s">
        <v>69</v>
      </c>
      <c r="B574" s="323">
        <f t="shared" si="55"/>
        <v>56</v>
      </c>
      <c r="C574" s="323">
        <v>56</v>
      </c>
      <c r="D574" s="323"/>
      <c r="E574" s="323"/>
      <c r="F574" s="323"/>
      <c r="G574" s="325"/>
    </row>
    <row r="575" spans="1:7" s="165" customFormat="1" ht="18.75" customHeight="1">
      <c r="A575" s="322" t="s">
        <v>70</v>
      </c>
      <c r="B575" s="323">
        <f t="shared" si="55"/>
        <v>0</v>
      </c>
      <c r="C575" s="323"/>
      <c r="D575" s="323"/>
      <c r="E575" s="323"/>
      <c r="F575" s="323"/>
      <c r="G575" s="325"/>
    </row>
    <row r="576" spans="1:7" s="165" customFormat="1" ht="18.75" customHeight="1">
      <c r="A576" s="322" t="s">
        <v>71</v>
      </c>
      <c r="B576" s="323">
        <f t="shared" si="55"/>
        <v>0</v>
      </c>
      <c r="C576" s="323"/>
      <c r="D576" s="323"/>
      <c r="E576" s="323"/>
      <c r="F576" s="323"/>
      <c r="G576" s="325"/>
    </row>
    <row r="577" spans="1:7" s="165" customFormat="1" ht="18.75" customHeight="1">
      <c r="A577" s="322" t="s">
        <v>78</v>
      </c>
      <c r="B577" s="323">
        <f t="shared" si="55"/>
        <v>25</v>
      </c>
      <c r="C577" s="323">
        <v>25</v>
      </c>
      <c r="D577" s="323"/>
      <c r="E577" s="323"/>
      <c r="F577" s="323"/>
      <c r="G577" s="325"/>
    </row>
    <row r="578" spans="1:7" s="165" customFormat="1" ht="18.75" customHeight="1">
      <c r="A578" s="322" t="s">
        <v>477</v>
      </c>
      <c r="B578" s="323">
        <f aca="true" t="shared" si="56" ref="B578:B620">SUM(C578:F578)</f>
        <v>15</v>
      </c>
      <c r="C578" s="323">
        <v>15</v>
      </c>
      <c r="D578" s="323"/>
      <c r="E578" s="323"/>
      <c r="F578" s="323"/>
      <c r="G578" s="325"/>
    </row>
    <row r="579" spans="1:7" s="165" customFormat="1" ht="18.75" customHeight="1">
      <c r="A579" s="322" t="s">
        <v>478</v>
      </c>
      <c r="B579" s="323">
        <f t="shared" si="56"/>
        <v>3789</v>
      </c>
      <c r="C579" s="323">
        <f>SUM(C580:C581)</f>
        <v>800</v>
      </c>
      <c r="D579" s="323"/>
      <c r="E579" s="323">
        <f>E581</f>
        <v>2989</v>
      </c>
      <c r="F579" s="323"/>
      <c r="G579" s="325"/>
    </row>
    <row r="580" spans="1:7" s="165" customFormat="1" ht="18.75" customHeight="1">
      <c r="A580" s="322" t="s">
        <v>479</v>
      </c>
      <c r="B580" s="323">
        <f t="shared" si="56"/>
        <v>0</v>
      </c>
      <c r="C580" s="323"/>
      <c r="D580" s="323"/>
      <c r="E580" s="323"/>
      <c r="F580" s="323"/>
      <c r="G580" s="325"/>
    </row>
    <row r="581" spans="1:7" s="165" customFormat="1" ht="18.75" customHeight="1">
      <c r="A581" s="322" t="s">
        <v>480</v>
      </c>
      <c r="B581" s="323">
        <f t="shared" si="56"/>
        <v>3789</v>
      </c>
      <c r="C581" s="323">
        <v>800</v>
      </c>
      <c r="D581" s="323"/>
      <c r="E581" s="323">
        <v>2989</v>
      </c>
      <c r="F581" s="323"/>
      <c r="G581" s="325"/>
    </row>
    <row r="582" spans="1:7" s="165" customFormat="1" ht="18.75" customHeight="1">
      <c r="A582" s="322" t="s">
        <v>481</v>
      </c>
      <c r="B582" s="323">
        <f t="shared" si="56"/>
        <v>0</v>
      </c>
      <c r="C582" s="323">
        <f aca="true" t="shared" si="57" ref="C582:F582">SUM(C583:C584)</f>
        <v>0</v>
      </c>
      <c r="D582" s="323"/>
      <c r="E582" s="323">
        <f t="shared" si="57"/>
        <v>0</v>
      </c>
      <c r="F582" s="323">
        <f t="shared" si="57"/>
        <v>0</v>
      </c>
      <c r="G582" s="325"/>
    </row>
    <row r="583" spans="1:7" s="165" customFormat="1" ht="18.75" customHeight="1">
      <c r="A583" s="322" t="s">
        <v>482</v>
      </c>
      <c r="B583" s="323">
        <f t="shared" si="56"/>
        <v>0</v>
      </c>
      <c r="C583" s="323"/>
      <c r="D583" s="323"/>
      <c r="E583" s="323"/>
      <c r="F583" s="323"/>
      <c r="G583" s="325"/>
    </row>
    <row r="584" spans="1:7" s="165" customFormat="1" ht="18.75" customHeight="1">
      <c r="A584" s="322" t="s">
        <v>483</v>
      </c>
      <c r="B584" s="323">
        <f t="shared" si="56"/>
        <v>0</v>
      </c>
      <c r="C584" s="323"/>
      <c r="D584" s="323"/>
      <c r="E584" s="323"/>
      <c r="F584" s="323"/>
      <c r="G584" s="325"/>
    </row>
    <row r="585" spans="1:7" s="165" customFormat="1" ht="18.75" customHeight="1">
      <c r="A585" s="322" t="s">
        <v>484</v>
      </c>
      <c r="B585" s="323">
        <f t="shared" si="56"/>
        <v>0</v>
      </c>
      <c r="C585" s="323">
        <f aca="true" t="shared" si="58" ref="C585:F585">SUM(C586:C587)</f>
        <v>0</v>
      </c>
      <c r="D585" s="323"/>
      <c r="E585" s="323">
        <f t="shared" si="58"/>
        <v>0</v>
      </c>
      <c r="F585" s="323">
        <f t="shared" si="58"/>
        <v>0</v>
      </c>
      <c r="G585" s="325"/>
    </row>
    <row r="586" spans="1:7" s="165" customFormat="1" ht="18.75" customHeight="1">
      <c r="A586" s="322" t="s">
        <v>485</v>
      </c>
      <c r="B586" s="323">
        <f t="shared" si="56"/>
        <v>0</v>
      </c>
      <c r="C586" s="323"/>
      <c r="D586" s="323"/>
      <c r="E586" s="323"/>
      <c r="F586" s="323"/>
      <c r="G586" s="325"/>
    </row>
    <row r="587" spans="1:7" s="165" customFormat="1" ht="18.75" customHeight="1">
      <c r="A587" s="322" t="s">
        <v>486</v>
      </c>
      <c r="B587" s="323">
        <f t="shared" si="56"/>
        <v>0</v>
      </c>
      <c r="C587" s="323"/>
      <c r="D587" s="323"/>
      <c r="E587" s="323"/>
      <c r="F587" s="323"/>
      <c r="G587" s="325"/>
    </row>
    <row r="588" spans="1:7" s="165" customFormat="1" ht="18.75" customHeight="1">
      <c r="A588" s="322" t="s">
        <v>487</v>
      </c>
      <c r="B588" s="323">
        <f t="shared" si="56"/>
        <v>0</v>
      </c>
      <c r="C588" s="323"/>
      <c r="D588" s="323"/>
      <c r="E588" s="323"/>
      <c r="F588" s="323"/>
      <c r="G588" s="325"/>
    </row>
    <row r="589" spans="1:7" s="165" customFormat="1" ht="18.75" customHeight="1">
      <c r="A589" s="322" t="s">
        <v>488</v>
      </c>
      <c r="B589" s="323">
        <f t="shared" si="56"/>
        <v>0</v>
      </c>
      <c r="C589" s="323"/>
      <c r="D589" s="323"/>
      <c r="E589" s="323"/>
      <c r="F589" s="323"/>
      <c r="G589" s="326"/>
    </row>
    <row r="590" spans="1:7" s="165" customFormat="1" ht="18.75" customHeight="1">
      <c r="A590" s="322" t="s">
        <v>489</v>
      </c>
      <c r="B590" s="323">
        <f t="shared" si="56"/>
        <v>0</v>
      </c>
      <c r="C590" s="323"/>
      <c r="D590" s="323"/>
      <c r="E590" s="323"/>
      <c r="F590" s="323"/>
      <c r="G590" s="325"/>
    </row>
    <row r="591" spans="1:7" s="165" customFormat="1" ht="18.75" customHeight="1">
      <c r="A591" s="322" t="s">
        <v>490</v>
      </c>
      <c r="B591" s="323">
        <f t="shared" si="56"/>
        <v>690</v>
      </c>
      <c r="C591" s="323">
        <f>SUM(C592:C593)</f>
        <v>261</v>
      </c>
      <c r="D591" s="323">
        <f>SUM(D592:D593)</f>
        <v>0</v>
      </c>
      <c r="E591" s="323">
        <f>SUM(E592:E593)</f>
        <v>429</v>
      </c>
      <c r="F591" s="323"/>
      <c r="G591" s="325"/>
    </row>
    <row r="592" spans="1:7" s="165" customFormat="1" ht="18.75" customHeight="1">
      <c r="A592" s="322" t="s">
        <v>491</v>
      </c>
      <c r="B592" s="323">
        <f t="shared" si="56"/>
        <v>0</v>
      </c>
      <c r="C592" s="323"/>
      <c r="D592" s="323"/>
      <c r="E592" s="323"/>
      <c r="F592" s="323"/>
      <c r="G592" s="325"/>
    </row>
    <row r="593" spans="1:7" s="165" customFormat="1" ht="18.75" customHeight="1">
      <c r="A593" s="322" t="s">
        <v>492</v>
      </c>
      <c r="B593" s="323">
        <f t="shared" si="56"/>
        <v>690</v>
      </c>
      <c r="C593" s="323">
        <v>261</v>
      </c>
      <c r="D593" s="323"/>
      <c r="E593" s="323">
        <v>429</v>
      </c>
      <c r="F593" s="323"/>
      <c r="G593" s="325"/>
    </row>
    <row r="594" spans="1:7" s="165" customFormat="1" ht="18.75" customHeight="1">
      <c r="A594" s="322" t="s">
        <v>493</v>
      </c>
      <c r="B594" s="323">
        <f t="shared" si="56"/>
        <v>0</v>
      </c>
      <c r="C594" s="323">
        <f aca="true" t="shared" si="59" ref="C594:F594">SUM(C595:C597)</f>
        <v>0</v>
      </c>
      <c r="D594" s="323">
        <f t="shared" si="59"/>
        <v>0</v>
      </c>
      <c r="E594" s="323">
        <f t="shared" si="59"/>
        <v>0</v>
      </c>
      <c r="F594" s="323">
        <f t="shared" si="59"/>
        <v>0</v>
      </c>
      <c r="G594" s="325"/>
    </row>
    <row r="595" spans="1:7" s="165" customFormat="1" ht="18.75" customHeight="1">
      <c r="A595" s="322" t="s">
        <v>494</v>
      </c>
      <c r="B595" s="323">
        <f t="shared" si="56"/>
        <v>0</v>
      </c>
      <c r="C595" s="323"/>
      <c r="D595" s="323"/>
      <c r="E595" s="323"/>
      <c r="F595" s="323"/>
      <c r="G595" s="325"/>
    </row>
    <row r="596" spans="1:7" s="165" customFormat="1" ht="18.75" customHeight="1">
      <c r="A596" s="322" t="s">
        <v>495</v>
      </c>
      <c r="B596" s="323">
        <f t="shared" si="56"/>
        <v>0</v>
      </c>
      <c r="C596" s="323"/>
      <c r="D596" s="323"/>
      <c r="E596" s="323"/>
      <c r="F596" s="323"/>
      <c r="G596" s="325"/>
    </row>
    <row r="597" spans="1:7" s="165" customFormat="1" ht="18.75" customHeight="1">
      <c r="A597" s="322" t="s">
        <v>496</v>
      </c>
      <c r="B597" s="323">
        <f t="shared" si="56"/>
        <v>0</v>
      </c>
      <c r="C597" s="323"/>
      <c r="D597" s="323"/>
      <c r="E597" s="323"/>
      <c r="F597" s="323"/>
      <c r="G597" s="325"/>
    </row>
    <row r="598" spans="1:7" s="165" customFormat="1" ht="18.75" customHeight="1">
      <c r="A598" s="322" t="s">
        <v>497</v>
      </c>
      <c r="B598" s="323">
        <f t="shared" si="56"/>
        <v>0</v>
      </c>
      <c r="C598" s="323">
        <f aca="true" t="shared" si="60" ref="C598:F598">SUM(C599:C602)</f>
        <v>0</v>
      </c>
      <c r="D598" s="323"/>
      <c r="E598" s="323">
        <f t="shared" si="60"/>
        <v>0</v>
      </c>
      <c r="F598" s="323">
        <f t="shared" si="60"/>
        <v>0</v>
      </c>
      <c r="G598" s="325"/>
    </row>
    <row r="599" spans="1:7" s="165" customFormat="1" ht="18.75" customHeight="1">
      <c r="A599" s="322" t="s">
        <v>498</v>
      </c>
      <c r="B599" s="323">
        <f t="shared" si="56"/>
        <v>0</v>
      </c>
      <c r="C599" s="323"/>
      <c r="D599" s="323"/>
      <c r="E599" s="323"/>
      <c r="F599" s="323"/>
      <c r="G599" s="325"/>
    </row>
    <row r="600" spans="1:7" s="165" customFormat="1" ht="18.75" customHeight="1">
      <c r="A600" s="322" t="s">
        <v>499</v>
      </c>
      <c r="B600" s="323">
        <f t="shared" si="56"/>
        <v>0</v>
      </c>
      <c r="C600" s="323"/>
      <c r="D600" s="323"/>
      <c r="E600" s="323"/>
      <c r="F600" s="323"/>
      <c r="G600" s="325"/>
    </row>
    <row r="601" spans="1:7" s="165" customFormat="1" ht="18.75" customHeight="1">
      <c r="A601" s="322" t="s">
        <v>500</v>
      </c>
      <c r="B601" s="323">
        <f t="shared" si="56"/>
        <v>0</v>
      </c>
      <c r="C601" s="323"/>
      <c r="D601" s="323"/>
      <c r="E601" s="323"/>
      <c r="F601" s="323"/>
      <c r="G601" s="325"/>
    </row>
    <row r="602" spans="1:7" s="165" customFormat="1" ht="18.75" customHeight="1">
      <c r="A602" s="322" t="s">
        <v>501</v>
      </c>
      <c r="B602" s="323">
        <f t="shared" si="56"/>
        <v>0</v>
      </c>
      <c r="C602" s="323"/>
      <c r="D602" s="323"/>
      <c r="E602" s="323"/>
      <c r="F602" s="323"/>
      <c r="G602" s="325"/>
    </row>
    <row r="603" spans="1:7" s="165" customFormat="1" ht="18.75" customHeight="1">
      <c r="A603" s="322" t="s">
        <v>502</v>
      </c>
      <c r="B603" s="323">
        <f t="shared" si="56"/>
        <v>581</v>
      </c>
      <c r="C603" s="323">
        <f aca="true" t="shared" si="61" ref="C603:F603">SUM(C604:C610)</f>
        <v>529</v>
      </c>
      <c r="D603" s="323">
        <f t="shared" si="61"/>
        <v>52</v>
      </c>
      <c r="E603" s="323">
        <f t="shared" si="61"/>
        <v>0</v>
      </c>
      <c r="F603" s="323">
        <f t="shared" si="61"/>
        <v>0</v>
      </c>
      <c r="G603" s="325"/>
    </row>
    <row r="604" spans="1:7" s="165" customFormat="1" ht="18.75" customHeight="1">
      <c r="A604" s="322" t="s">
        <v>69</v>
      </c>
      <c r="B604" s="323">
        <f t="shared" si="56"/>
        <v>74</v>
      </c>
      <c r="C604" s="323">
        <v>74</v>
      </c>
      <c r="D604" s="323"/>
      <c r="E604" s="323"/>
      <c r="F604" s="323"/>
      <c r="G604" s="325"/>
    </row>
    <row r="605" spans="1:7" s="165" customFormat="1" ht="18.75" customHeight="1">
      <c r="A605" s="322" t="s">
        <v>70</v>
      </c>
      <c r="B605" s="323">
        <f t="shared" si="56"/>
        <v>0</v>
      </c>
      <c r="C605" s="323"/>
      <c r="D605" s="323"/>
      <c r="E605" s="323"/>
      <c r="F605" s="323"/>
      <c r="G605" s="325"/>
    </row>
    <row r="606" spans="1:7" s="165" customFormat="1" ht="18.75" customHeight="1">
      <c r="A606" s="322" t="s">
        <v>71</v>
      </c>
      <c r="B606" s="323">
        <f t="shared" si="56"/>
        <v>0</v>
      </c>
      <c r="C606" s="323"/>
      <c r="D606" s="323"/>
      <c r="E606" s="323"/>
      <c r="F606" s="323"/>
      <c r="G606" s="325"/>
    </row>
    <row r="607" spans="1:7" s="165" customFormat="1" ht="18.75" customHeight="1">
      <c r="A607" s="322" t="s">
        <v>503</v>
      </c>
      <c r="B607" s="323">
        <f t="shared" si="56"/>
        <v>360</v>
      </c>
      <c r="C607" s="323">
        <v>360</v>
      </c>
      <c r="D607" s="323"/>
      <c r="E607" s="323"/>
      <c r="F607" s="323"/>
      <c r="G607" s="325"/>
    </row>
    <row r="608" spans="1:7" s="165" customFormat="1" ht="18.75" customHeight="1">
      <c r="A608" s="322" t="s">
        <v>504</v>
      </c>
      <c r="B608" s="323">
        <f t="shared" si="56"/>
        <v>0</v>
      </c>
      <c r="C608" s="323"/>
      <c r="D608" s="323"/>
      <c r="E608" s="323"/>
      <c r="F608" s="323"/>
      <c r="G608" s="325"/>
    </row>
    <row r="609" spans="1:7" s="165" customFormat="1" ht="18.75" customHeight="1">
      <c r="A609" s="322" t="s">
        <v>78</v>
      </c>
      <c r="B609" s="323">
        <f t="shared" si="56"/>
        <v>95</v>
      </c>
      <c r="C609" s="323">
        <v>95</v>
      </c>
      <c r="D609" s="323"/>
      <c r="E609" s="323"/>
      <c r="F609" s="323"/>
      <c r="G609" s="325"/>
    </row>
    <row r="610" spans="1:7" s="165" customFormat="1" ht="18.75" customHeight="1">
      <c r="A610" s="322" t="s">
        <v>505</v>
      </c>
      <c r="B610" s="323">
        <f t="shared" si="56"/>
        <v>52</v>
      </c>
      <c r="C610" s="323"/>
      <c r="D610" s="323">
        <v>52</v>
      </c>
      <c r="E610" s="323"/>
      <c r="F610" s="323"/>
      <c r="G610" s="325"/>
    </row>
    <row r="611" spans="1:7" s="165" customFormat="1" ht="18.75" customHeight="1">
      <c r="A611" s="322" t="s">
        <v>509</v>
      </c>
      <c r="B611" s="323">
        <f t="shared" si="56"/>
        <v>323</v>
      </c>
      <c r="C611" s="323">
        <f>C612</f>
        <v>152</v>
      </c>
      <c r="D611" s="323">
        <f>D612</f>
        <v>171</v>
      </c>
      <c r="E611" s="323">
        <f aca="true" t="shared" si="62" ref="C611:F611">E612</f>
        <v>0</v>
      </c>
      <c r="F611" s="323">
        <f t="shared" si="62"/>
        <v>0</v>
      </c>
      <c r="G611" s="325"/>
    </row>
    <row r="612" spans="1:7" s="165" customFormat="1" ht="18.75" customHeight="1">
      <c r="A612" s="322" t="s">
        <v>510</v>
      </c>
      <c r="B612" s="323">
        <f t="shared" si="56"/>
        <v>323</v>
      </c>
      <c r="C612" s="323">
        <v>152</v>
      </c>
      <c r="D612" s="323">
        <v>171</v>
      </c>
      <c r="E612" s="323"/>
      <c r="F612" s="323"/>
      <c r="G612" s="325"/>
    </row>
    <row r="613" spans="1:7" s="165" customFormat="1" ht="18.75" customHeight="1">
      <c r="A613" s="322" t="s">
        <v>511</v>
      </c>
      <c r="B613" s="323">
        <f t="shared" si="56"/>
        <v>10377</v>
      </c>
      <c r="C613" s="323">
        <f aca="true" t="shared" si="63" ref="C613:F613">C614+C619+C632+C636+C648+C651+C655+C660+C664+C668+C671+C679+C681</f>
        <v>8346</v>
      </c>
      <c r="D613" s="323">
        <f t="shared" si="63"/>
        <v>332</v>
      </c>
      <c r="E613" s="323">
        <f t="shared" si="63"/>
        <v>1699</v>
      </c>
      <c r="F613" s="323">
        <f t="shared" si="63"/>
        <v>0</v>
      </c>
      <c r="G613" s="198"/>
    </row>
    <row r="614" spans="1:7" s="165" customFormat="1" ht="18.75" customHeight="1">
      <c r="A614" s="322" t="s">
        <v>512</v>
      </c>
      <c r="B614" s="323">
        <f t="shared" si="56"/>
        <v>1104</v>
      </c>
      <c r="C614" s="323">
        <f aca="true" t="shared" si="64" ref="C614:F614">SUM(C615:C618)</f>
        <v>984</v>
      </c>
      <c r="D614" s="323">
        <f t="shared" si="64"/>
        <v>0</v>
      </c>
      <c r="E614" s="323">
        <f t="shared" si="64"/>
        <v>120</v>
      </c>
      <c r="F614" s="323">
        <f t="shared" si="64"/>
        <v>0</v>
      </c>
      <c r="G614" s="325"/>
    </row>
    <row r="615" spans="1:7" s="165" customFormat="1" ht="18.75" customHeight="1">
      <c r="A615" s="322" t="s">
        <v>69</v>
      </c>
      <c r="B615" s="323">
        <f t="shared" si="56"/>
        <v>515</v>
      </c>
      <c r="C615" s="323">
        <v>515</v>
      </c>
      <c r="D615" s="323"/>
      <c r="E615" s="323"/>
      <c r="F615" s="323"/>
      <c r="G615" s="325"/>
    </row>
    <row r="616" spans="1:7" s="165" customFormat="1" ht="18.75" customHeight="1">
      <c r="A616" s="322" t="s">
        <v>70</v>
      </c>
      <c r="B616" s="323">
        <f t="shared" si="56"/>
        <v>30</v>
      </c>
      <c r="C616" s="323">
        <v>30</v>
      </c>
      <c r="D616" s="323"/>
      <c r="E616" s="323"/>
      <c r="F616" s="323"/>
      <c r="G616" s="325"/>
    </row>
    <row r="617" spans="1:7" s="165" customFormat="1" ht="18.75" customHeight="1">
      <c r="A617" s="322" t="s">
        <v>71</v>
      </c>
      <c r="B617" s="323">
        <f t="shared" si="56"/>
        <v>62</v>
      </c>
      <c r="C617" s="323">
        <v>62</v>
      </c>
      <c r="D617" s="323"/>
      <c r="E617" s="323"/>
      <c r="F617" s="323"/>
      <c r="G617" s="325"/>
    </row>
    <row r="618" spans="1:7" s="165" customFormat="1" ht="18.75" customHeight="1">
      <c r="A618" s="322" t="s">
        <v>513</v>
      </c>
      <c r="B618" s="323">
        <f t="shared" si="56"/>
        <v>497</v>
      </c>
      <c r="C618" s="323">
        <v>377</v>
      </c>
      <c r="D618" s="323"/>
      <c r="E618" s="323">
        <v>120</v>
      </c>
      <c r="F618" s="323"/>
      <c r="G618" s="325"/>
    </row>
    <row r="619" spans="1:7" s="165" customFormat="1" ht="18.75" customHeight="1">
      <c r="A619" s="322" t="s">
        <v>514</v>
      </c>
      <c r="B619" s="323">
        <f t="shared" si="56"/>
        <v>1208</v>
      </c>
      <c r="C619" s="323">
        <f aca="true" t="shared" si="65" ref="C619:F619">SUM(C620:C631)</f>
        <v>461</v>
      </c>
      <c r="D619" s="323"/>
      <c r="E619" s="323">
        <f t="shared" si="65"/>
        <v>747</v>
      </c>
      <c r="F619" s="323">
        <f t="shared" si="65"/>
        <v>0</v>
      </c>
      <c r="G619" s="325"/>
    </row>
    <row r="620" spans="1:7" s="165" customFormat="1" ht="18.75" customHeight="1">
      <c r="A620" s="322" t="s">
        <v>515</v>
      </c>
      <c r="B620" s="323">
        <f t="shared" si="56"/>
        <v>997</v>
      </c>
      <c r="C620" s="323">
        <v>400</v>
      </c>
      <c r="D620" s="323"/>
      <c r="E620" s="323">
        <v>597</v>
      </c>
      <c r="F620" s="323"/>
      <c r="G620" s="325"/>
    </row>
    <row r="621" spans="1:7" s="165" customFormat="1" ht="18.75" customHeight="1">
      <c r="A621" s="322" t="s">
        <v>516</v>
      </c>
      <c r="B621" s="323">
        <f aca="true" t="shared" si="66" ref="B621:B684">SUM(C621:F621)</f>
        <v>185</v>
      </c>
      <c r="C621" s="323">
        <v>35</v>
      </c>
      <c r="D621" s="323"/>
      <c r="E621" s="323">
        <v>150</v>
      </c>
      <c r="F621" s="323"/>
      <c r="G621" s="325"/>
    </row>
    <row r="622" spans="1:7" s="165" customFormat="1" ht="18.75" customHeight="1">
      <c r="A622" s="322" t="s">
        <v>517</v>
      </c>
      <c r="B622" s="323">
        <f t="shared" si="66"/>
        <v>0</v>
      </c>
      <c r="C622" s="323"/>
      <c r="D622" s="323"/>
      <c r="E622" s="323"/>
      <c r="F622" s="323"/>
      <c r="G622" s="325"/>
    </row>
    <row r="623" spans="1:7" s="165" customFormat="1" ht="18.75" customHeight="1">
      <c r="A623" s="322" t="s">
        <v>518</v>
      </c>
      <c r="B623" s="323">
        <f t="shared" si="66"/>
        <v>0</v>
      </c>
      <c r="C623" s="323"/>
      <c r="D623" s="323"/>
      <c r="E623" s="323"/>
      <c r="F623" s="323"/>
      <c r="G623" s="325"/>
    </row>
    <row r="624" spans="1:7" s="165" customFormat="1" ht="18.75" customHeight="1">
      <c r="A624" s="322" t="s">
        <v>519</v>
      </c>
      <c r="B624" s="323">
        <f t="shared" si="66"/>
        <v>0</v>
      </c>
      <c r="C624" s="323"/>
      <c r="D624" s="323"/>
      <c r="E624" s="323"/>
      <c r="F624" s="323"/>
      <c r="G624" s="325"/>
    </row>
    <row r="625" spans="1:7" s="165" customFormat="1" ht="18.75" customHeight="1">
      <c r="A625" s="322" t="s">
        <v>520</v>
      </c>
      <c r="B625" s="323">
        <f t="shared" si="66"/>
        <v>0</v>
      </c>
      <c r="C625" s="323"/>
      <c r="D625" s="323"/>
      <c r="E625" s="323"/>
      <c r="F625" s="323"/>
      <c r="G625" s="325"/>
    </row>
    <row r="626" spans="1:7" s="165" customFormat="1" ht="18.75" customHeight="1">
      <c r="A626" s="322" t="s">
        <v>521</v>
      </c>
      <c r="B626" s="323">
        <f t="shared" si="66"/>
        <v>0</v>
      </c>
      <c r="C626" s="323"/>
      <c r="D626" s="323"/>
      <c r="E626" s="323"/>
      <c r="F626" s="323"/>
      <c r="G626" s="325"/>
    </row>
    <row r="627" spans="1:7" s="165" customFormat="1" ht="18.75" customHeight="1">
      <c r="A627" s="322" t="s">
        <v>522</v>
      </c>
      <c r="B627" s="323">
        <f t="shared" si="66"/>
        <v>0</v>
      </c>
      <c r="C627" s="323"/>
      <c r="D627" s="323"/>
      <c r="E627" s="323"/>
      <c r="F627" s="323"/>
      <c r="G627" s="325"/>
    </row>
    <row r="628" spans="1:7" s="165" customFormat="1" ht="18.75" customHeight="1">
      <c r="A628" s="322" t="s">
        <v>523</v>
      </c>
      <c r="B628" s="323">
        <f t="shared" si="66"/>
        <v>0</v>
      </c>
      <c r="C628" s="323"/>
      <c r="D628" s="323"/>
      <c r="E628" s="323"/>
      <c r="F628" s="323"/>
      <c r="G628" s="325"/>
    </row>
    <row r="629" spans="1:7" s="165" customFormat="1" ht="18.75" customHeight="1">
      <c r="A629" s="322" t="s">
        <v>524</v>
      </c>
      <c r="B629" s="323">
        <f t="shared" si="66"/>
        <v>0</v>
      </c>
      <c r="C629" s="323"/>
      <c r="D629" s="323"/>
      <c r="E629" s="323"/>
      <c r="F629" s="323"/>
      <c r="G629" s="325"/>
    </row>
    <row r="630" spans="1:7" s="165" customFormat="1" ht="18.75" customHeight="1">
      <c r="A630" s="322" t="s">
        <v>1290</v>
      </c>
      <c r="B630" s="323">
        <f t="shared" si="66"/>
        <v>0</v>
      </c>
      <c r="C630" s="323"/>
      <c r="D630" s="323"/>
      <c r="E630" s="323"/>
      <c r="F630" s="323"/>
      <c r="G630" s="325"/>
    </row>
    <row r="631" spans="1:7" s="165" customFormat="1" ht="18.75" customHeight="1">
      <c r="A631" s="322" t="s">
        <v>526</v>
      </c>
      <c r="B631" s="323">
        <f t="shared" si="66"/>
        <v>26</v>
      </c>
      <c r="C631" s="323">
        <v>26</v>
      </c>
      <c r="D631" s="323"/>
      <c r="E631" s="323"/>
      <c r="F631" s="323"/>
      <c r="G631" s="325"/>
    </row>
    <row r="632" spans="1:7" s="165" customFormat="1" ht="18.75" customHeight="1">
      <c r="A632" s="322" t="s">
        <v>527</v>
      </c>
      <c r="B632" s="323">
        <f t="shared" si="66"/>
        <v>3342</v>
      </c>
      <c r="C632" s="323">
        <f aca="true" t="shared" si="67" ref="C632:F632">SUM(C633:C635)</f>
        <v>3342</v>
      </c>
      <c r="D632" s="323">
        <f t="shared" si="67"/>
        <v>0</v>
      </c>
      <c r="E632" s="323">
        <f t="shared" si="67"/>
        <v>0</v>
      </c>
      <c r="F632" s="323">
        <f t="shared" si="67"/>
        <v>0</v>
      </c>
      <c r="G632" s="325"/>
    </row>
    <row r="633" spans="1:7" s="165" customFormat="1" ht="18.75" customHeight="1">
      <c r="A633" s="322" t="s">
        <v>528</v>
      </c>
      <c r="B633" s="323">
        <f t="shared" si="66"/>
        <v>401</v>
      </c>
      <c r="C633" s="323">
        <v>401</v>
      </c>
      <c r="D633" s="323"/>
      <c r="E633" s="323"/>
      <c r="F633" s="323"/>
      <c r="G633" s="325"/>
    </row>
    <row r="634" spans="1:7" s="165" customFormat="1" ht="18.75" customHeight="1">
      <c r="A634" s="322" t="s">
        <v>529</v>
      </c>
      <c r="B634" s="323">
        <f t="shared" si="66"/>
        <v>2845</v>
      </c>
      <c r="C634" s="323">
        <v>2845</v>
      </c>
      <c r="D634" s="323"/>
      <c r="E634" s="323"/>
      <c r="F634" s="323"/>
      <c r="G634" s="326"/>
    </row>
    <row r="635" spans="1:7" s="165" customFormat="1" ht="18.75" customHeight="1">
      <c r="A635" s="322" t="s">
        <v>530</v>
      </c>
      <c r="B635" s="323">
        <f t="shared" si="66"/>
        <v>96</v>
      </c>
      <c r="C635" s="323">
        <v>96</v>
      </c>
      <c r="D635" s="323"/>
      <c r="E635" s="323"/>
      <c r="F635" s="323"/>
      <c r="G635" s="325"/>
    </row>
    <row r="636" spans="1:7" s="165" customFormat="1" ht="18.75" customHeight="1">
      <c r="A636" s="322" t="s">
        <v>531</v>
      </c>
      <c r="B636" s="323">
        <f t="shared" si="66"/>
        <v>1618</v>
      </c>
      <c r="C636" s="323">
        <f aca="true" t="shared" si="68" ref="C636:F636">SUM(C637:C647)</f>
        <v>1491</v>
      </c>
      <c r="D636" s="323">
        <f t="shared" si="68"/>
        <v>0</v>
      </c>
      <c r="E636" s="323">
        <f t="shared" si="68"/>
        <v>127</v>
      </c>
      <c r="F636" s="323">
        <f t="shared" si="68"/>
        <v>0</v>
      </c>
      <c r="G636" s="325"/>
    </row>
    <row r="637" spans="1:7" s="165" customFormat="1" ht="18.75" customHeight="1">
      <c r="A637" s="322" t="s">
        <v>532</v>
      </c>
      <c r="B637" s="323">
        <f t="shared" si="66"/>
        <v>461</v>
      </c>
      <c r="C637" s="323">
        <v>461</v>
      </c>
      <c r="D637" s="323"/>
      <c r="E637" s="323"/>
      <c r="F637" s="323"/>
      <c r="G637" s="325"/>
    </row>
    <row r="638" spans="1:7" s="165" customFormat="1" ht="18.75" customHeight="1">
      <c r="A638" s="322" t="s">
        <v>533</v>
      </c>
      <c r="B638" s="323">
        <f t="shared" si="66"/>
        <v>0</v>
      </c>
      <c r="C638" s="323"/>
      <c r="D638" s="323"/>
      <c r="E638" s="323"/>
      <c r="F638" s="323"/>
      <c r="G638" s="325"/>
    </row>
    <row r="639" spans="1:7" s="165" customFormat="1" ht="18.75" customHeight="1">
      <c r="A639" s="322" t="s">
        <v>534</v>
      </c>
      <c r="B639" s="323">
        <f t="shared" si="66"/>
        <v>537</v>
      </c>
      <c r="C639" s="323">
        <v>537</v>
      </c>
      <c r="D639" s="323"/>
      <c r="E639" s="323"/>
      <c r="F639" s="323"/>
      <c r="G639" s="325"/>
    </row>
    <row r="640" spans="1:7" s="165" customFormat="1" ht="18.75" customHeight="1">
      <c r="A640" s="322" t="s">
        <v>535</v>
      </c>
      <c r="B640" s="323">
        <f t="shared" si="66"/>
        <v>0</v>
      </c>
      <c r="C640" s="323"/>
      <c r="D640" s="323"/>
      <c r="E640" s="323"/>
      <c r="F640" s="323"/>
      <c r="G640" s="325"/>
    </row>
    <row r="641" spans="1:7" s="165" customFormat="1" ht="18.75" customHeight="1">
      <c r="A641" s="322" t="s">
        <v>536</v>
      </c>
      <c r="B641" s="323">
        <f t="shared" si="66"/>
        <v>0</v>
      </c>
      <c r="C641" s="323"/>
      <c r="D641" s="323"/>
      <c r="E641" s="323"/>
      <c r="F641" s="323"/>
      <c r="G641" s="325"/>
    </row>
    <row r="642" spans="1:7" s="165" customFormat="1" ht="18.75" customHeight="1">
      <c r="A642" s="322" t="s">
        <v>537</v>
      </c>
      <c r="B642" s="323">
        <f t="shared" si="66"/>
        <v>0</v>
      </c>
      <c r="C642" s="323"/>
      <c r="D642" s="323"/>
      <c r="E642" s="323"/>
      <c r="F642" s="323"/>
      <c r="G642" s="325"/>
    </row>
    <row r="643" spans="1:7" s="165" customFormat="1" ht="18.75" customHeight="1">
      <c r="A643" s="322" t="s">
        <v>538</v>
      </c>
      <c r="B643" s="323">
        <f t="shared" si="66"/>
        <v>0</v>
      </c>
      <c r="C643" s="323"/>
      <c r="D643" s="323"/>
      <c r="E643" s="323"/>
      <c r="F643" s="323"/>
      <c r="G643" s="325"/>
    </row>
    <row r="644" spans="1:7" s="165" customFormat="1" ht="18.75" customHeight="1">
      <c r="A644" s="322" t="s">
        <v>539</v>
      </c>
      <c r="B644" s="323">
        <f t="shared" si="66"/>
        <v>101</v>
      </c>
      <c r="C644" s="323">
        <v>101</v>
      </c>
      <c r="D644" s="323"/>
      <c r="E644" s="323"/>
      <c r="F644" s="323"/>
      <c r="G644" s="325"/>
    </row>
    <row r="645" spans="1:7" s="165" customFormat="1" ht="18.75" customHeight="1">
      <c r="A645" s="322" t="s">
        <v>1291</v>
      </c>
      <c r="B645" s="323">
        <f t="shared" si="66"/>
        <v>149</v>
      </c>
      <c r="C645" s="323">
        <v>149</v>
      </c>
      <c r="D645" s="323"/>
      <c r="E645" s="323"/>
      <c r="F645" s="323"/>
      <c r="G645" s="325"/>
    </row>
    <row r="646" spans="1:7" s="165" customFormat="1" ht="18.75" customHeight="1">
      <c r="A646" s="322" t="s">
        <v>541</v>
      </c>
      <c r="B646" s="323">
        <f t="shared" si="66"/>
        <v>47</v>
      </c>
      <c r="C646" s="323">
        <v>47</v>
      </c>
      <c r="D646" s="323"/>
      <c r="E646" s="323"/>
      <c r="F646" s="323"/>
      <c r="G646" s="325"/>
    </row>
    <row r="647" spans="1:7" s="165" customFormat="1" ht="18.75" customHeight="1">
      <c r="A647" s="322" t="s">
        <v>542</v>
      </c>
      <c r="B647" s="323">
        <f t="shared" si="66"/>
        <v>323</v>
      </c>
      <c r="C647" s="323">
        <v>196</v>
      </c>
      <c r="D647" s="323"/>
      <c r="E647" s="323">
        <v>127</v>
      </c>
      <c r="F647" s="323"/>
      <c r="G647" s="325"/>
    </row>
    <row r="648" spans="1:7" s="165" customFormat="1" ht="18.75" customHeight="1">
      <c r="A648" s="322" t="s">
        <v>543</v>
      </c>
      <c r="B648" s="323">
        <f t="shared" si="66"/>
        <v>0</v>
      </c>
      <c r="C648" s="323">
        <f>SUM(C649:C650)</f>
        <v>0</v>
      </c>
      <c r="D648" s="323"/>
      <c r="E648" s="323"/>
      <c r="F648" s="323"/>
      <c r="G648" s="325"/>
    </row>
    <row r="649" spans="1:7" s="165" customFormat="1" ht="18.75" customHeight="1">
      <c r="A649" s="322" t="s">
        <v>544</v>
      </c>
      <c r="B649" s="323">
        <f t="shared" si="66"/>
        <v>0</v>
      </c>
      <c r="C649" s="323"/>
      <c r="D649" s="323"/>
      <c r="E649" s="323"/>
      <c r="F649" s="323"/>
      <c r="G649" s="325"/>
    </row>
    <row r="650" spans="1:7" s="165" customFormat="1" ht="18.75" customHeight="1">
      <c r="A650" s="322" t="s">
        <v>545</v>
      </c>
      <c r="B650" s="323">
        <f t="shared" si="66"/>
        <v>0</v>
      </c>
      <c r="C650" s="323"/>
      <c r="D650" s="323"/>
      <c r="E650" s="323"/>
      <c r="F650" s="323"/>
      <c r="G650" s="325"/>
    </row>
    <row r="651" spans="1:7" s="165" customFormat="1" ht="18.75" customHeight="1">
      <c r="A651" s="322" t="s">
        <v>546</v>
      </c>
      <c r="B651" s="323">
        <f t="shared" si="66"/>
        <v>180</v>
      </c>
      <c r="C651" s="323">
        <f aca="true" t="shared" si="69" ref="C651:F651">SUM(C652:C654)</f>
        <v>135</v>
      </c>
      <c r="D651" s="323">
        <f t="shared" si="69"/>
        <v>45</v>
      </c>
      <c r="E651" s="323">
        <f t="shared" si="69"/>
        <v>0</v>
      </c>
      <c r="F651" s="323">
        <f t="shared" si="69"/>
        <v>0</v>
      </c>
      <c r="G651" s="325"/>
    </row>
    <row r="652" spans="1:7" s="165" customFormat="1" ht="18.75" customHeight="1">
      <c r="A652" s="322" t="s">
        <v>547</v>
      </c>
      <c r="B652" s="323">
        <f t="shared" si="66"/>
        <v>0</v>
      </c>
      <c r="C652" s="323"/>
      <c r="D652" s="323"/>
      <c r="E652" s="323"/>
      <c r="F652" s="323"/>
      <c r="G652" s="325"/>
    </row>
    <row r="653" spans="1:7" s="165" customFormat="1" ht="18.75" customHeight="1">
      <c r="A653" s="322" t="s">
        <v>548</v>
      </c>
      <c r="B653" s="323">
        <f t="shared" si="66"/>
        <v>0</v>
      </c>
      <c r="C653" s="323"/>
      <c r="D653" s="323"/>
      <c r="E653" s="323"/>
      <c r="F653" s="323"/>
      <c r="G653" s="325"/>
    </row>
    <row r="654" spans="1:7" s="165" customFormat="1" ht="18.75" customHeight="1">
      <c r="A654" s="322" t="s">
        <v>549</v>
      </c>
      <c r="B654" s="323">
        <f t="shared" si="66"/>
        <v>180</v>
      </c>
      <c r="C654" s="323">
        <v>135</v>
      </c>
      <c r="D654" s="323">
        <v>45</v>
      </c>
      <c r="E654" s="323"/>
      <c r="F654" s="323"/>
      <c r="G654" s="325"/>
    </row>
    <row r="655" spans="1:7" s="165" customFormat="1" ht="18.75" customHeight="1">
      <c r="A655" s="322" t="s">
        <v>550</v>
      </c>
      <c r="B655" s="323">
        <f t="shared" si="66"/>
        <v>1417</v>
      </c>
      <c r="C655" s="323">
        <f aca="true" t="shared" si="70" ref="C655:F655">SUM(C656:C659)</f>
        <v>1417</v>
      </c>
      <c r="D655" s="323"/>
      <c r="E655" s="323">
        <f t="shared" si="70"/>
        <v>0</v>
      </c>
      <c r="F655" s="323">
        <f t="shared" si="70"/>
        <v>0</v>
      </c>
      <c r="G655" s="325"/>
    </row>
    <row r="656" spans="1:7" s="165" customFormat="1" ht="18.75" customHeight="1">
      <c r="A656" s="322" t="s">
        <v>551</v>
      </c>
      <c r="B656" s="323">
        <f t="shared" si="66"/>
        <v>751</v>
      </c>
      <c r="C656" s="323">
        <v>751</v>
      </c>
      <c r="D656" s="323"/>
      <c r="E656" s="323"/>
      <c r="F656" s="323"/>
      <c r="G656" s="325"/>
    </row>
    <row r="657" spans="1:7" s="165" customFormat="1" ht="18.75" customHeight="1">
      <c r="A657" s="322" t="s">
        <v>552</v>
      </c>
      <c r="B657" s="323">
        <f t="shared" si="66"/>
        <v>666</v>
      </c>
      <c r="C657" s="323">
        <v>666</v>
      </c>
      <c r="D657" s="323"/>
      <c r="E657" s="323"/>
      <c r="F657" s="323"/>
      <c r="G657" s="325"/>
    </row>
    <row r="658" spans="1:7" s="165" customFormat="1" ht="18.75" customHeight="1">
      <c r="A658" s="322" t="s">
        <v>553</v>
      </c>
      <c r="B658" s="323">
        <f t="shared" si="66"/>
        <v>0</v>
      </c>
      <c r="C658" s="323"/>
      <c r="D658" s="323"/>
      <c r="E658" s="323"/>
      <c r="F658" s="323"/>
      <c r="G658" s="325"/>
    </row>
    <row r="659" spans="1:7" s="165" customFormat="1" ht="18.75" customHeight="1">
      <c r="A659" s="322" t="s">
        <v>554</v>
      </c>
      <c r="B659" s="323">
        <f t="shared" si="66"/>
        <v>0</v>
      </c>
      <c r="C659" s="323"/>
      <c r="D659" s="323"/>
      <c r="E659" s="323"/>
      <c r="F659" s="323"/>
      <c r="G659" s="325"/>
    </row>
    <row r="660" spans="1:7" s="165" customFormat="1" ht="18.75" customHeight="1">
      <c r="A660" s="322" t="s">
        <v>555</v>
      </c>
      <c r="B660" s="323">
        <f t="shared" si="66"/>
        <v>705</v>
      </c>
      <c r="C660" s="323">
        <f aca="true" t="shared" si="71" ref="C660:F660">SUM(C661:C663)</f>
        <v>0</v>
      </c>
      <c r="D660" s="323"/>
      <c r="E660" s="323">
        <f t="shared" si="71"/>
        <v>705</v>
      </c>
      <c r="F660" s="323">
        <f t="shared" si="71"/>
        <v>0</v>
      </c>
      <c r="G660" s="325"/>
    </row>
    <row r="661" spans="1:7" s="165" customFormat="1" ht="18.75" customHeight="1">
      <c r="A661" s="322" t="s">
        <v>556</v>
      </c>
      <c r="B661" s="323">
        <f t="shared" si="66"/>
        <v>0</v>
      </c>
      <c r="C661" s="323"/>
      <c r="D661" s="323"/>
      <c r="E661" s="323"/>
      <c r="F661" s="323"/>
      <c r="G661" s="325"/>
    </row>
    <row r="662" spans="1:7" s="165" customFormat="1" ht="18.75" customHeight="1">
      <c r="A662" s="322" t="s">
        <v>557</v>
      </c>
      <c r="B662" s="323">
        <f t="shared" si="66"/>
        <v>705</v>
      </c>
      <c r="C662" s="323"/>
      <c r="D662" s="323"/>
      <c r="E662" s="323">
        <v>705</v>
      </c>
      <c r="F662" s="323"/>
      <c r="G662" s="325"/>
    </row>
    <row r="663" spans="1:7" s="165" customFormat="1" ht="18.75" customHeight="1">
      <c r="A663" s="322" t="s">
        <v>558</v>
      </c>
      <c r="B663" s="323">
        <f t="shared" si="66"/>
        <v>0</v>
      </c>
      <c r="C663" s="323"/>
      <c r="D663" s="323"/>
      <c r="E663" s="323"/>
      <c r="F663" s="323"/>
      <c r="G663" s="325"/>
    </row>
    <row r="664" spans="1:7" s="165" customFormat="1" ht="18.75" customHeight="1">
      <c r="A664" s="322" t="s">
        <v>559</v>
      </c>
      <c r="B664" s="323">
        <f t="shared" si="66"/>
        <v>135</v>
      </c>
      <c r="C664" s="323">
        <f>SUM(C665:C667)</f>
        <v>135</v>
      </c>
      <c r="D664" s="323"/>
      <c r="E664" s="323"/>
      <c r="F664" s="323"/>
      <c r="G664" s="325"/>
    </row>
    <row r="665" spans="1:7" s="165" customFormat="1" ht="18.75" customHeight="1">
      <c r="A665" s="322" t="s">
        <v>560</v>
      </c>
      <c r="B665" s="323">
        <f t="shared" si="66"/>
        <v>87</v>
      </c>
      <c r="C665" s="323">
        <v>87</v>
      </c>
      <c r="D665" s="323"/>
      <c r="E665" s="323"/>
      <c r="F665" s="323"/>
      <c r="G665" s="325"/>
    </row>
    <row r="666" spans="1:7" s="165" customFormat="1" ht="18.75" customHeight="1">
      <c r="A666" s="322" t="s">
        <v>561</v>
      </c>
      <c r="B666" s="323">
        <f t="shared" si="66"/>
        <v>0</v>
      </c>
      <c r="C666" s="323"/>
      <c r="D666" s="323"/>
      <c r="E666" s="323"/>
      <c r="F666" s="323"/>
      <c r="G666" s="325"/>
    </row>
    <row r="667" spans="1:7" s="165" customFormat="1" ht="18.75" customHeight="1">
      <c r="A667" s="322" t="s">
        <v>562</v>
      </c>
      <c r="B667" s="323">
        <f t="shared" si="66"/>
        <v>48</v>
      </c>
      <c r="C667" s="323">
        <v>48</v>
      </c>
      <c r="D667" s="323"/>
      <c r="E667" s="323"/>
      <c r="F667" s="323"/>
      <c r="G667" s="325"/>
    </row>
    <row r="668" spans="1:7" s="165" customFormat="1" ht="18.75" customHeight="1">
      <c r="A668" s="322" t="s">
        <v>563</v>
      </c>
      <c r="B668" s="323">
        <f t="shared" si="66"/>
        <v>0</v>
      </c>
      <c r="C668" s="323">
        <f aca="true" t="shared" si="72" ref="C668:F668">SUM(C669:C670)</f>
        <v>0</v>
      </c>
      <c r="D668" s="323"/>
      <c r="E668" s="323">
        <f t="shared" si="72"/>
        <v>0</v>
      </c>
      <c r="F668" s="323">
        <f t="shared" si="72"/>
        <v>0</v>
      </c>
      <c r="G668" s="325"/>
    </row>
    <row r="669" spans="1:7" s="165" customFormat="1" ht="18.75" customHeight="1">
      <c r="A669" s="322" t="s">
        <v>564</v>
      </c>
      <c r="B669" s="323">
        <f t="shared" si="66"/>
        <v>0</v>
      </c>
      <c r="C669" s="323"/>
      <c r="D669" s="323"/>
      <c r="E669" s="323"/>
      <c r="F669" s="323"/>
      <c r="G669" s="325"/>
    </row>
    <row r="670" spans="1:7" s="165" customFormat="1" ht="18.75" customHeight="1">
      <c r="A670" s="322" t="s">
        <v>565</v>
      </c>
      <c r="B670" s="323">
        <f t="shared" si="66"/>
        <v>0</v>
      </c>
      <c r="C670" s="323"/>
      <c r="D670" s="323"/>
      <c r="E670" s="323"/>
      <c r="F670" s="323"/>
      <c r="G670" s="325"/>
    </row>
    <row r="671" spans="1:7" s="165" customFormat="1" ht="18.75" customHeight="1">
      <c r="A671" s="322" t="s">
        <v>566</v>
      </c>
      <c r="B671" s="323">
        <f t="shared" si="66"/>
        <v>240</v>
      </c>
      <c r="C671" s="323">
        <f aca="true" t="shared" si="73" ref="C671:F671">SUM(C672:C678)</f>
        <v>240</v>
      </c>
      <c r="D671" s="323"/>
      <c r="E671" s="323">
        <f t="shared" si="73"/>
        <v>0</v>
      </c>
      <c r="F671" s="323">
        <f t="shared" si="73"/>
        <v>0</v>
      </c>
      <c r="G671" s="325"/>
    </row>
    <row r="672" spans="1:7" s="165" customFormat="1" ht="18.75" customHeight="1">
      <c r="A672" s="322" t="s">
        <v>69</v>
      </c>
      <c r="B672" s="323">
        <f t="shared" si="66"/>
        <v>78</v>
      </c>
      <c r="C672" s="323">
        <v>78</v>
      </c>
      <c r="D672" s="323"/>
      <c r="E672" s="323"/>
      <c r="F672" s="323"/>
      <c r="G672" s="325"/>
    </row>
    <row r="673" spans="1:7" s="165" customFormat="1" ht="18.75" customHeight="1">
      <c r="A673" s="322" t="s">
        <v>70</v>
      </c>
      <c r="B673" s="323">
        <f t="shared" si="66"/>
        <v>20</v>
      </c>
      <c r="C673" s="323">
        <v>20</v>
      </c>
      <c r="D673" s="323"/>
      <c r="E673" s="323"/>
      <c r="F673" s="323"/>
      <c r="G673" s="325"/>
    </row>
    <row r="674" spans="1:7" s="165" customFormat="1" ht="18.75" customHeight="1">
      <c r="A674" s="322" t="s">
        <v>71</v>
      </c>
      <c r="B674" s="323">
        <f t="shared" si="66"/>
        <v>0</v>
      </c>
      <c r="C674" s="323"/>
      <c r="D674" s="323"/>
      <c r="E674" s="323"/>
      <c r="F674" s="323"/>
      <c r="G674" s="325"/>
    </row>
    <row r="675" spans="1:7" s="165" customFormat="1" ht="18.75" customHeight="1">
      <c r="A675" s="322" t="s">
        <v>111</v>
      </c>
      <c r="B675" s="323">
        <f t="shared" si="66"/>
        <v>0</v>
      </c>
      <c r="C675" s="323"/>
      <c r="D675" s="323"/>
      <c r="E675" s="323"/>
      <c r="F675" s="323"/>
      <c r="G675" s="325"/>
    </row>
    <row r="676" spans="1:7" s="165" customFormat="1" ht="18.75" customHeight="1">
      <c r="A676" s="322" t="s">
        <v>78</v>
      </c>
      <c r="B676" s="323">
        <f t="shared" si="66"/>
        <v>142</v>
      </c>
      <c r="C676" s="323">
        <v>142</v>
      </c>
      <c r="D676" s="323"/>
      <c r="E676" s="323"/>
      <c r="F676" s="323"/>
      <c r="G676" s="325"/>
    </row>
    <row r="677" spans="1:7" s="165" customFormat="1" ht="18.75" customHeight="1">
      <c r="A677" s="322" t="s">
        <v>567</v>
      </c>
      <c r="B677" s="323">
        <f t="shared" si="66"/>
        <v>0</v>
      </c>
      <c r="C677" s="323"/>
      <c r="D677" s="323"/>
      <c r="E677" s="323"/>
      <c r="F677" s="323"/>
      <c r="G677" s="326"/>
    </row>
    <row r="678" spans="1:7" s="165" customFormat="1" ht="18.75" customHeight="1">
      <c r="A678" s="322" t="s">
        <v>568</v>
      </c>
      <c r="B678" s="323">
        <f t="shared" si="66"/>
        <v>0</v>
      </c>
      <c r="C678" s="323"/>
      <c r="D678" s="323"/>
      <c r="E678" s="323"/>
      <c r="F678" s="323"/>
      <c r="G678" s="325"/>
    </row>
    <row r="679" spans="1:7" s="165" customFormat="1" ht="18.75" customHeight="1">
      <c r="A679" s="322" t="s">
        <v>569</v>
      </c>
      <c r="B679" s="323">
        <f t="shared" si="66"/>
        <v>0</v>
      </c>
      <c r="C679" s="323"/>
      <c r="D679" s="323"/>
      <c r="E679" s="323"/>
      <c r="F679" s="323"/>
      <c r="G679" s="325"/>
    </row>
    <row r="680" spans="1:7" s="165" customFormat="1" ht="18.75" customHeight="1">
      <c r="A680" s="322" t="s">
        <v>570</v>
      </c>
      <c r="B680" s="323">
        <f t="shared" si="66"/>
        <v>0</v>
      </c>
      <c r="C680" s="323"/>
      <c r="D680" s="323"/>
      <c r="E680" s="323"/>
      <c r="F680" s="323"/>
      <c r="G680" s="325"/>
    </row>
    <row r="681" spans="1:7" s="165" customFormat="1" ht="18.75" customHeight="1">
      <c r="A681" s="322" t="s">
        <v>571</v>
      </c>
      <c r="B681" s="323">
        <f t="shared" si="66"/>
        <v>428</v>
      </c>
      <c r="C681" s="323">
        <f>C682</f>
        <v>141</v>
      </c>
      <c r="D681" s="323">
        <f>D682</f>
        <v>287</v>
      </c>
      <c r="E681" s="323">
        <f>E682</f>
        <v>0</v>
      </c>
      <c r="F681" s="323"/>
      <c r="G681" s="325"/>
    </row>
    <row r="682" spans="1:7" s="165" customFormat="1" ht="18.75" customHeight="1">
      <c r="A682" s="322" t="s">
        <v>572</v>
      </c>
      <c r="B682" s="323">
        <f t="shared" si="66"/>
        <v>428</v>
      </c>
      <c r="C682" s="323">
        <v>141</v>
      </c>
      <c r="D682" s="323">
        <v>287</v>
      </c>
      <c r="E682" s="323"/>
      <c r="F682" s="323"/>
      <c r="G682" s="325"/>
    </row>
    <row r="683" spans="1:7" s="165" customFormat="1" ht="18.75" customHeight="1">
      <c r="A683" s="322" t="s">
        <v>573</v>
      </c>
      <c r="B683" s="323">
        <f t="shared" si="66"/>
        <v>3448</v>
      </c>
      <c r="C683" s="323">
        <f aca="true" t="shared" si="74" ref="C683:F683">C684+C693+C697+C706+C712+C719+C725+C728+C731+C733+C735+C741+C743+C745+C760</f>
        <v>263</v>
      </c>
      <c r="D683" s="323">
        <f t="shared" si="74"/>
        <v>3185</v>
      </c>
      <c r="E683" s="323">
        <f t="shared" si="74"/>
        <v>0</v>
      </c>
      <c r="F683" s="323">
        <f t="shared" si="74"/>
        <v>0</v>
      </c>
      <c r="G683" s="198"/>
    </row>
    <row r="684" spans="1:7" s="165" customFormat="1" ht="18.75" customHeight="1">
      <c r="A684" s="322" t="s">
        <v>574</v>
      </c>
      <c r="B684" s="323">
        <f aca="true" t="shared" si="75" ref="B684:B704">SUM(C684:F684)</f>
        <v>90</v>
      </c>
      <c r="C684" s="323">
        <f aca="true" t="shared" si="76" ref="C684:F684">SUM(C685:C692)</f>
        <v>90</v>
      </c>
      <c r="D684" s="323"/>
      <c r="E684" s="323">
        <f t="shared" si="76"/>
        <v>0</v>
      </c>
      <c r="F684" s="323">
        <f t="shared" si="76"/>
        <v>0</v>
      </c>
      <c r="G684" s="325"/>
    </row>
    <row r="685" spans="1:7" s="165" customFormat="1" ht="18.75" customHeight="1">
      <c r="A685" s="322" t="s">
        <v>69</v>
      </c>
      <c r="B685" s="323">
        <f t="shared" si="75"/>
        <v>90</v>
      </c>
      <c r="C685" s="323">
        <v>90</v>
      </c>
      <c r="D685" s="323"/>
      <c r="E685" s="323"/>
      <c r="F685" s="323"/>
      <c r="G685" s="325"/>
    </row>
    <row r="686" spans="1:7" s="165" customFormat="1" ht="18.75" customHeight="1">
      <c r="A686" s="322" t="s">
        <v>70</v>
      </c>
      <c r="B686" s="323">
        <f t="shared" si="75"/>
        <v>0</v>
      </c>
      <c r="C686" s="323"/>
      <c r="D686" s="323"/>
      <c r="E686" s="323"/>
      <c r="F686" s="323"/>
      <c r="G686" s="325"/>
    </row>
    <row r="687" spans="1:7" s="165" customFormat="1" ht="18.75" customHeight="1">
      <c r="A687" s="322" t="s">
        <v>71</v>
      </c>
      <c r="B687" s="323">
        <f t="shared" si="75"/>
        <v>0</v>
      </c>
      <c r="C687" s="323"/>
      <c r="D687" s="323"/>
      <c r="E687" s="323"/>
      <c r="F687" s="323"/>
      <c r="G687" s="325"/>
    </row>
    <row r="688" spans="1:7" s="165" customFormat="1" ht="18.75" customHeight="1">
      <c r="A688" s="322" t="s">
        <v>575</v>
      </c>
      <c r="B688" s="323">
        <f t="shared" si="75"/>
        <v>0</v>
      </c>
      <c r="C688" s="323"/>
      <c r="D688" s="323"/>
      <c r="E688" s="323"/>
      <c r="F688" s="323"/>
      <c r="G688" s="325"/>
    </row>
    <row r="689" spans="1:7" s="165" customFormat="1" ht="18.75" customHeight="1">
      <c r="A689" s="322" t="s">
        <v>576</v>
      </c>
      <c r="B689" s="323">
        <f t="shared" si="75"/>
        <v>0</v>
      </c>
      <c r="C689" s="323"/>
      <c r="D689" s="323"/>
      <c r="E689" s="323"/>
      <c r="F689" s="323"/>
      <c r="G689" s="325"/>
    </row>
    <row r="690" spans="1:7" s="165" customFormat="1" ht="18.75" customHeight="1">
      <c r="A690" s="322" t="s">
        <v>577</v>
      </c>
      <c r="B690" s="323">
        <f t="shared" si="75"/>
        <v>0</v>
      </c>
      <c r="C690" s="323"/>
      <c r="D690" s="323"/>
      <c r="E690" s="323"/>
      <c r="F690" s="323"/>
      <c r="G690" s="325"/>
    </row>
    <row r="691" spans="1:7" s="165" customFormat="1" ht="18.75" customHeight="1">
      <c r="A691" s="322" t="s">
        <v>578</v>
      </c>
      <c r="B691" s="323">
        <f t="shared" si="75"/>
        <v>0</v>
      </c>
      <c r="C691" s="323"/>
      <c r="D691" s="323"/>
      <c r="E691" s="323"/>
      <c r="F691" s="323"/>
      <c r="G691" s="325"/>
    </row>
    <row r="692" spans="1:7" s="165" customFormat="1" ht="18.75" customHeight="1">
      <c r="A692" s="322" t="s">
        <v>579</v>
      </c>
      <c r="B692" s="323">
        <f t="shared" si="75"/>
        <v>0</v>
      </c>
      <c r="C692" s="323"/>
      <c r="D692" s="323"/>
      <c r="E692" s="323"/>
      <c r="F692" s="323"/>
      <c r="G692" s="325"/>
    </row>
    <row r="693" spans="1:7" s="165" customFormat="1" ht="18.75" customHeight="1">
      <c r="A693" s="322" t="s">
        <v>580</v>
      </c>
      <c r="B693" s="323">
        <f t="shared" si="75"/>
        <v>0</v>
      </c>
      <c r="C693" s="323"/>
      <c r="D693" s="323"/>
      <c r="E693" s="323"/>
      <c r="F693" s="323"/>
      <c r="G693" s="325"/>
    </row>
    <row r="694" spans="1:7" s="165" customFormat="1" ht="18.75" customHeight="1">
      <c r="A694" s="322" t="s">
        <v>581</v>
      </c>
      <c r="B694" s="323">
        <f t="shared" si="75"/>
        <v>0</v>
      </c>
      <c r="C694" s="323"/>
      <c r="D694" s="323"/>
      <c r="E694" s="323"/>
      <c r="F694" s="323"/>
      <c r="G694" s="325"/>
    </row>
    <row r="695" spans="1:7" s="165" customFormat="1" ht="18.75" customHeight="1">
      <c r="A695" s="322" t="s">
        <v>582</v>
      </c>
      <c r="B695" s="323">
        <f t="shared" si="75"/>
        <v>0</v>
      </c>
      <c r="C695" s="323"/>
      <c r="D695" s="323"/>
      <c r="E695" s="323"/>
      <c r="F695" s="323"/>
      <c r="G695" s="325"/>
    </row>
    <row r="696" spans="1:7" s="165" customFormat="1" ht="18.75" customHeight="1">
      <c r="A696" s="322" t="s">
        <v>583</v>
      </c>
      <c r="B696" s="323">
        <f t="shared" si="75"/>
        <v>0</v>
      </c>
      <c r="C696" s="323"/>
      <c r="D696" s="323"/>
      <c r="E696" s="323"/>
      <c r="F696" s="323"/>
      <c r="G696" s="325"/>
    </row>
    <row r="697" spans="1:7" s="165" customFormat="1" ht="18.75" customHeight="1">
      <c r="A697" s="322" t="s">
        <v>584</v>
      </c>
      <c r="B697" s="323">
        <f t="shared" si="75"/>
        <v>3015</v>
      </c>
      <c r="C697" s="323">
        <f aca="true" t="shared" si="77" ref="C697:F697">SUM(C698:C705)</f>
        <v>0</v>
      </c>
      <c r="D697" s="323">
        <f t="shared" si="77"/>
        <v>3015</v>
      </c>
      <c r="E697" s="323">
        <f t="shared" si="77"/>
        <v>0</v>
      </c>
      <c r="F697" s="323">
        <f t="shared" si="77"/>
        <v>0</v>
      </c>
      <c r="G697" s="327"/>
    </row>
    <row r="698" spans="1:7" s="165" customFormat="1" ht="18.75" customHeight="1">
      <c r="A698" s="322" t="s">
        <v>585</v>
      </c>
      <c r="B698" s="323">
        <f t="shared" si="75"/>
        <v>1281</v>
      </c>
      <c r="C698" s="323"/>
      <c r="D698" s="323">
        <v>1281</v>
      </c>
      <c r="E698" s="323"/>
      <c r="F698" s="323"/>
      <c r="G698" s="325"/>
    </row>
    <row r="699" spans="1:7" s="165" customFormat="1" ht="18.75" customHeight="1">
      <c r="A699" s="322" t="s">
        <v>586</v>
      </c>
      <c r="B699" s="323">
        <f t="shared" si="75"/>
        <v>1734</v>
      </c>
      <c r="C699" s="323"/>
      <c r="D699" s="323">
        <v>1734</v>
      </c>
      <c r="E699" s="323"/>
      <c r="F699" s="323"/>
      <c r="G699" s="325"/>
    </row>
    <row r="700" spans="1:7" s="165" customFormat="1" ht="18.75" customHeight="1">
      <c r="A700" s="322" t="s">
        <v>587</v>
      </c>
      <c r="B700" s="323">
        <f t="shared" si="75"/>
        <v>0</v>
      </c>
      <c r="C700" s="323"/>
      <c r="D700" s="323"/>
      <c r="E700" s="323"/>
      <c r="F700" s="323"/>
      <c r="G700" s="325"/>
    </row>
    <row r="701" spans="1:7" s="165" customFormat="1" ht="18.75" customHeight="1">
      <c r="A701" s="322" t="s">
        <v>588</v>
      </c>
      <c r="B701" s="323">
        <f t="shared" si="75"/>
        <v>0</v>
      </c>
      <c r="C701" s="323"/>
      <c r="D701" s="323"/>
      <c r="E701" s="323"/>
      <c r="F701" s="323"/>
      <c r="G701" s="325"/>
    </row>
    <row r="702" spans="1:7" s="165" customFormat="1" ht="18.75" customHeight="1">
      <c r="A702" s="322" t="s">
        <v>589</v>
      </c>
      <c r="B702" s="323">
        <f t="shared" si="75"/>
        <v>0</v>
      </c>
      <c r="C702" s="323"/>
      <c r="D702" s="323"/>
      <c r="E702" s="323"/>
      <c r="F702" s="323"/>
      <c r="G702" s="325"/>
    </row>
    <row r="703" spans="1:7" s="165" customFormat="1" ht="18.75" customHeight="1">
      <c r="A703" s="322" t="s">
        <v>590</v>
      </c>
      <c r="B703" s="323">
        <f t="shared" si="75"/>
        <v>0</v>
      </c>
      <c r="C703" s="323"/>
      <c r="D703" s="323"/>
      <c r="E703" s="323"/>
      <c r="F703" s="323"/>
      <c r="G703" s="325"/>
    </row>
    <row r="704" spans="1:7" s="165" customFormat="1" ht="18.75" customHeight="1">
      <c r="A704" s="322" t="s">
        <v>591</v>
      </c>
      <c r="B704" s="323">
        <f t="shared" si="75"/>
        <v>0</v>
      </c>
      <c r="C704" s="323"/>
      <c r="D704" s="323"/>
      <c r="E704" s="323"/>
      <c r="F704" s="323"/>
      <c r="G704" s="325"/>
    </row>
    <row r="705" spans="1:7" s="165" customFormat="1" ht="18.75" customHeight="1">
      <c r="A705" s="322" t="s">
        <v>592</v>
      </c>
      <c r="B705" s="323">
        <f aca="true" t="shared" si="78" ref="B705:B748">SUM(C705:F705)</f>
        <v>0</v>
      </c>
      <c r="C705" s="323"/>
      <c r="D705" s="323"/>
      <c r="E705" s="323"/>
      <c r="F705" s="323"/>
      <c r="G705" s="325"/>
    </row>
    <row r="706" spans="1:7" s="165" customFormat="1" ht="18.75" customHeight="1">
      <c r="A706" s="322" t="s">
        <v>593</v>
      </c>
      <c r="B706" s="323">
        <f t="shared" si="78"/>
        <v>0</v>
      </c>
      <c r="C706" s="323">
        <f aca="true" t="shared" si="79" ref="C706:F706">SUM(C707:C711)</f>
        <v>0</v>
      </c>
      <c r="D706" s="323">
        <f t="shared" si="79"/>
        <v>0</v>
      </c>
      <c r="E706" s="323">
        <f t="shared" si="79"/>
        <v>0</v>
      </c>
      <c r="F706" s="323">
        <f t="shared" si="79"/>
        <v>0</v>
      </c>
      <c r="G706" s="325"/>
    </row>
    <row r="707" spans="1:7" s="165" customFormat="1" ht="18.75" customHeight="1">
      <c r="A707" s="322" t="s">
        <v>594</v>
      </c>
      <c r="B707" s="323">
        <f t="shared" si="78"/>
        <v>0</v>
      </c>
      <c r="C707" s="323"/>
      <c r="D707" s="323"/>
      <c r="E707" s="323"/>
      <c r="F707" s="323"/>
      <c r="G707" s="325"/>
    </row>
    <row r="708" spans="1:7" s="165" customFormat="1" ht="18.75" customHeight="1">
      <c r="A708" s="322" t="s">
        <v>595</v>
      </c>
      <c r="B708" s="323">
        <f t="shared" si="78"/>
        <v>0</v>
      </c>
      <c r="C708" s="323"/>
      <c r="D708" s="323"/>
      <c r="E708" s="323"/>
      <c r="F708" s="323"/>
      <c r="G708" s="325"/>
    </row>
    <row r="709" spans="1:7" s="165" customFormat="1" ht="18.75" customHeight="1">
      <c r="A709" s="322" t="s">
        <v>596</v>
      </c>
      <c r="B709" s="323">
        <f t="shared" si="78"/>
        <v>0</v>
      </c>
      <c r="C709" s="323"/>
      <c r="D709" s="323"/>
      <c r="E709" s="323"/>
      <c r="F709" s="323"/>
      <c r="G709" s="325"/>
    </row>
    <row r="710" spans="1:7" s="165" customFormat="1" ht="18.75" customHeight="1">
      <c r="A710" s="322" t="s">
        <v>1292</v>
      </c>
      <c r="B710" s="323">
        <f t="shared" si="78"/>
        <v>0</v>
      </c>
      <c r="C710" s="323"/>
      <c r="D710" s="323"/>
      <c r="E710" s="323"/>
      <c r="F710" s="323"/>
      <c r="G710" s="325"/>
    </row>
    <row r="711" spans="1:7" s="165" customFormat="1" ht="18.75" customHeight="1">
      <c r="A711" s="322" t="s">
        <v>598</v>
      </c>
      <c r="B711" s="323">
        <f t="shared" si="78"/>
        <v>0</v>
      </c>
      <c r="C711" s="323"/>
      <c r="D711" s="323"/>
      <c r="E711" s="323"/>
      <c r="F711" s="323"/>
      <c r="G711" s="325"/>
    </row>
    <row r="712" spans="1:7" s="165" customFormat="1" ht="18.75" customHeight="1">
      <c r="A712" s="322" t="s">
        <v>599</v>
      </c>
      <c r="B712" s="323">
        <f t="shared" si="78"/>
        <v>0</v>
      </c>
      <c r="C712" s="323"/>
      <c r="D712" s="323"/>
      <c r="E712" s="323"/>
      <c r="F712" s="323"/>
      <c r="G712" s="325"/>
    </row>
    <row r="713" spans="1:7" s="165" customFormat="1" ht="18.75" customHeight="1">
      <c r="A713" s="322" t="s">
        <v>600</v>
      </c>
      <c r="B713" s="323">
        <f t="shared" si="78"/>
        <v>0</v>
      </c>
      <c r="C713" s="323"/>
      <c r="D713" s="323"/>
      <c r="E713" s="323"/>
      <c r="F713" s="323"/>
      <c r="G713" s="325"/>
    </row>
    <row r="714" spans="1:7" s="165" customFormat="1" ht="18.75" customHeight="1">
      <c r="A714" s="322" t="s">
        <v>601</v>
      </c>
      <c r="B714" s="323">
        <f t="shared" si="78"/>
        <v>0</v>
      </c>
      <c r="C714" s="323"/>
      <c r="D714" s="323"/>
      <c r="E714" s="323"/>
      <c r="F714" s="323"/>
      <c r="G714" s="325"/>
    </row>
    <row r="715" spans="1:7" s="165" customFormat="1" ht="18.75" customHeight="1">
      <c r="A715" s="322" t="s">
        <v>602</v>
      </c>
      <c r="B715" s="323">
        <f t="shared" si="78"/>
        <v>0</v>
      </c>
      <c r="C715" s="323"/>
      <c r="D715" s="323"/>
      <c r="E715" s="323"/>
      <c r="F715" s="323"/>
      <c r="G715" s="325"/>
    </row>
    <row r="716" spans="1:7" s="165" customFormat="1" ht="18.75" customHeight="1">
      <c r="A716" s="322" t="s">
        <v>603</v>
      </c>
      <c r="B716" s="323">
        <f t="shared" si="78"/>
        <v>0</v>
      </c>
      <c r="C716" s="323"/>
      <c r="D716" s="323"/>
      <c r="E716" s="323"/>
      <c r="F716" s="323"/>
      <c r="G716" s="325"/>
    </row>
    <row r="717" spans="1:7" s="165" customFormat="1" ht="18.75" customHeight="1">
      <c r="A717" s="322" t="s">
        <v>604</v>
      </c>
      <c r="B717" s="323">
        <f t="shared" si="78"/>
        <v>0</v>
      </c>
      <c r="C717" s="323"/>
      <c r="D717" s="323"/>
      <c r="E717" s="323"/>
      <c r="F717" s="323"/>
      <c r="G717" s="325"/>
    </row>
    <row r="718" spans="1:7" s="165" customFormat="1" ht="18.75" customHeight="1">
      <c r="A718" s="322" t="s">
        <v>605</v>
      </c>
      <c r="B718" s="323">
        <f t="shared" si="78"/>
        <v>0</v>
      </c>
      <c r="C718" s="323"/>
      <c r="D718" s="323"/>
      <c r="E718" s="323"/>
      <c r="F718" s="323"/>
      <c r="G718" s="325"/>
    </row>
    <row r="719" spans="1:7" s="165" customFormat="1" ht="18.75" customHeight="1">
      <c r="A719" s="322" t="s">
        <v>1293</v>
      </c>
      <c r="B719" s="323">
        <f t="shared" si="78"/>
        <v>0</v>
      </c>
      <c r="C719" s="323"/>
      <c r="D719" s="323"/>
      <c r="E719" s="323"/>
      <c r="F719" s="323"/>
      <c r="G719" s="325"/>
    </row>
    <row r="720" spans="1:7" s="165" customFormat="1" ht="18.75" customHeight="1">
      <c r="A720" s="322" t="s">
        <v>607</v>
      </c>
      <c r="B720" s="323">
        <f t="shared" si="78"/>
        <v>0</v>
      </c>
      <c r="C720" s="323"/>
      <c r="D720" s="323"/>
      <c r="E720" s="323"/>
      <c r="F720" s="323"/>
      <c r="G720" s="325"/>
    </row>
    <row r="721" spans="1:7" s="165" customFormat="1" ht="18.75" customHeight="1">
      <c r="A721" s="322" t="s">
        <v>608</v>
      </c>
      <c r="B721" s="323">
        <f t="shared" si="78"/>
        <v>0</v>
      </c>
      <c r="C721" s="323"/>
      <c r="D721" s="323"/>
      <c r="E721" s="323"/>
      <c r="F721" s="323"/>
      <c r="G721" s="325"/>
    </row>
    <row r="722" spans="1:7" s="165" customFormat="1" ht="18.75" customHeight="1">
      <c r="A722" s="322" t="s">
        <v>609</v>
      </c>
      <c r="B722" s="323">
        <f t="shared" si="78"/>
        <v>0</v>
      </c>
      <c r="C722" s="323"/>
      <c r="D722" s="323"/>
      <c r="E722" s="323"/>
      <c r="F722" s="323"/>
      <c r="G722" s="325"/>
    </row>
    <row r="723" spans="1:7" s="165" customFormat="1" ht="18.75" customHeight="1">
      <c r="A723" s="322" t="s">
        <v>610</v>
      </c>
      <c r="B723" s="323">
        <f t="shared" si="78"/>
        <v>0</v>
      </c>
      <c r="C723" s="323"/>
      <c r="D723" s="323"/>
      <c r="E723" s="323"/>
      <c r="F723" s="323"/>
      <c r="G723" s="325"/>
    </row>
    <row r="724" spans="1:7" s="165" customFormat="1" ht="18.75" customHeight="1">
      <c r="A724" s="322" t="s">
        <v>1294</v>
      </c>
      <c r="B724" s="323">
        <f t="shared" si="78"/>
        <v>0</v>
      </c>
      <c r="C724" s="323"/>
      <c r="D724" s="323"/>
      <c r="E724" s="323"/>
      <c r="F724" s="323"/>
      <c r="G724" s="325"/>
    </row>
    <row r="725" spans="1:7" s="165" customFormat="1" ht="18.75" customHeight="1">
      <c r="A725" s="322" t="s">
        <v>612</v>
      </c>
      <c r="B725" s="323">
        <f t="shared" si="78"/>
        <v>0</v>
      </c>
      <c r="C725" s="323"/>
      <c r="D725" s="323"/>
      <c r="E725" s="323"/>
      <c r="F725" s="323"/>
      <c r="G725" s="325"/>
    </row>
    <row r="726" spans="1:7" s="165" customFormat="1" ht="18.75" customHeight="1">
      <c r="A726" s="322" t="s">
        <v>613</v>
      </c>
      <c r="B726" s="323">
        <f t="shared" si="78"/>
        <v>0</v>
      </c>
      <c r="C726" s="323"/>
      <c r="D726" s="323"/>
      <c r="E726" s="323"/>
      <c r="F726" s="323"/>
      <c r="G726" s="326"/>
    </row>
    <row r="727" spans="1:7" s="165" customFormat="1" ht="18.75" customHeight="1">
      <c r="A727" s="322" t="s">
        <v>614</v>
      </c>
      <c r="B727" s="323">
        <f t="shared" si="78"/>
        <v>0</v>
      </c>
      <c r="C727" s="323"/>
      <c r="D727" s="323"/>
      <c r="E727" s="323"/>
      <c r="F727" s="323"/>
      <c r="G727" s="326"/>
    </row>
    <row r="728" spans="1:7" s="165" customFormat="1" ht="18.75" customHeight="1">
      <c r="A728" s="322" t="s">
        <v>615</v>
      </c>
      <c r="B728" s="323">
        <f t="shared" si="78"/>
        <v>0</v>
      </c>
      <c r="C728" s="323"/>
      <c r="D728" s="323"/>
      <c r="E728" s="323"/>
      <c r="F728" s="323"/>
      <c r="G728" s="326"/>
    </row>
    <row r="729" spans="1:7" s="165" customFormat="1" ht="18.75" customHeight="1">
      <c r="A729" s="322" t="s">
        <v>616</v>
      </c>
      <c r="B729" s="323">
        <f t="shared" si="78"/>
        <v>0</v>
      </c>
      <c r="C729" s="323"/>
      <c r="D729" s="323"/>
      <c r="E729" s="323"/>
      <c r="F729" s="323"/>
      <c r="G729" s="325"/>
    </row>
    <row r="730" spans="1:7" s="165" customFormat="1" ht="18.75" customHeight="1">
      <c r="A730" s="322" t="s">
        <v>617</v>
      </c>
      <c r="B730" s="323">
        <f t="shared" si="78"/>
        <v>0</v>
      </c>
      <c r="C730" s="323"/>
      <c r="D730" s="323"/>
      <c r="E730" s="323"/>
      <c r="F730" s="323"/>
      <c r="G730" s="325"/>
    </row>
    <row r="731" spans="1:7" s="165" customFormat="1" ht="18.75" customHeight="1">
      <c r="A731" s="322" t="s">
        <v>618</v>
      </c>
      <c r="B731" s="323">
        <f t="shared" si="78"/>
        <v>0</v>
      </c>
      <c r="C731" s="323"/>
      <c r="D731" s="323"/>
      <c r="E731" s="323"/>
      <c r="F731" s="323"/>
      <c r="G731" s="325"/>
    </row>
    <row r="732" spans="1:7" s="165" customFormat="1" ht="18.75" customHeight="1">
      <c r="A732" s="322" t="s">
        <v>619</v>
      </c>
      <c r="B732" s="323">
        <f t="shared" si="78"/>
        <v>0</v>
      </c>
      <c r="C732" s="323"/>
      <c r="D732" s="323"/>
      <c r="E732" s="323"/>
      <c r="F732" s="323"/>
      <c r="G732" s="325"/>
    </row>
    <row r="733" spans="1:7" s="165" customFormat="1" ht="18.75" customHeight="1">
      <c r="A733" s="322" t="s">
        <v>620</v>
      </c>
      <c r="B733" s="323">
        <f t="shared" si="78"/>
        <v>0</v>
      </c>
      <c r="C733" s="323"/>
      <c r="D733" s="323"/>
      <c r="E733" s="323"/>
      <c r="F733" s="323"/>
      <c r="G733" s="325"/>
    </row>
    <row r="734" spans="1:7" s="165" customFormat="1" ht="18.75" customHeight="1">
      <c r="A734" s="322" t="s">
        <v>621</v>
      </c>
      <c r="B734" s="323">
        <f t="shared" si="78"/>
        <v>0</v>
      </c>
      <c r="C734" s="323"/>
      <c r="D734" s="323"/>
      <c r="E734" s="323"/>
      <c r="F734" s="323"/>
      <c r="G734" s="325"/>
    </row>
    <row r="735" spans="1:7" s="165" customFormat="1" ht="18.75" customHeight="1">
      <c r="A735" s="322" t="s">
        <v>622</v>
      </c>
      <c r="B735" s="323">
        <f t="shared" si="78"/>
        <v>0</v>
      </c>
      <c r="C735" s="323">
        <f aca="true" t="shared" si="80" ref="C735:F735">SUM(C736:C740)</f>
        <v>0</v>
      </c>
      <c r="D735" s="323"/>
      <c r="E735" s="323">
        <f t="shared" si="80"/>
        <v>0</v>
      </c>
      <c r="F735" s="323">
        <f t="shared" si="80"/>
        <v>0</v>
      </c>
      <c r="G735" s="325"/>
    </row>
    <row r="736" spans="1:7" s="165" customFormat="1" ht="18.75" customHeight="1">
      <c r="A736" s="322" t="s">
        <v>623</v>
      </c>
      <c r="B736" s="323">
        <f t="shared" si="78"/>
        <v>0</v>
      </c>
      <c r="C736" s="323"/>
      <c r="D736" s="323"/>
      <c r="E736" s="323"/>
      <c r="F736" s="323"/>
      <c r="G736" s="325"/>
    </row>
    <row r="737" spans="1:7" s="165" customFormat="1" ht="18.75" customHeight="1">
      <c r="A737" s="322" t="s">
        <v>624</v>
      </c>
      <c r="B737" s="323">
        <f t="shared" si="78"/>
        <v>0</v>
      </c>
      <c r="C737" s="323"/>
      <c r="D737" s="323"/>
      <c r="E737" s="323"/>
      <c r="F737" s="323"/>
      <c r="G737" s="325"/>
    </row>
    <row r="738" spans="1:7" s="165" customFormat="1" ht="18.75" customHeight="1">
      <c r="A738" s="322" t="s">
        <v>625</v>
      </c>
      <c r="B738" s="323">
        <f t="shared" si="78"/>
        <v>0</v>
      </c>
      <c r="C738" s="323"/>
      <c r="D738" s="323"/>
      <c r="E738" s="323"/>
      <c r="F738" s="323"/>
      <c r="G738" s="325"/>
    </row>
    <row r="739" spans="1:7" s="165" customFormat="1" ht="18.75" customHeight="1">
      <c r="A739" s="322" t="s">
        <v>626</v>
      </c>
      <c r="B739" s="323">
        <f t="shared" si="78"/>
        <v>0</v>
      </c>
      <c r="C739" s="323"/>
      <c r="D739" s="323"/>
      <c r="E739" s="323"/>
      <c r="F739" s="323"/>
      <c r="G739" s="325"/>
    </row>
    <row r="740" spans="1:7" s="165" customFormat="1" ht="18.75" customHeight="1">
      <c r="A740" s="322" t="s">
        <v>627</v>
      </c>
      <c r="B740" s="323">
        <f t="shared" si="78"/>
        <v>0</v>
      </c>
      <c r="C740" s="323"/>
      <c r="D740" s="323"/>
      <c r="E740" s="323"/>
      <c r="F740" s="323"/>
      <c r="G740" s="325"/>
    </row>
    <row r="741" spans="1:7" s="165" customFormat="1" ht="18.75" customHeight="1">
      <c r="A741" s="322" t="s">
        <v>628</v>
      </c>
      <c r="B741" s="323">
        <f t="shared" si="78"/>
        <v>0</v>
      </c>
      <c r="C741" s="323"/>
      <c r="D741" s="323"/>
      <c r="E741" s="323"/>
      <c r="F741" s="323"/>
      <c r="G741" s="325"/>
    </row>
    <row r="742" spans="1:7" s="165" customFormat="1" ht="18.75" customHeight="1">
      <c r="A742" s="322" t="s">
        <v>629</v>
      </c>
      <c r="B742" s="323">
        <f t="shared" si="78"/>
        <v>0</v>
      </c>
      <c r="C742" s="323"/>
      <c r="D742" s="323"/>
      <c r="E742" s="323"/>
      <c r="F742" s="323"/>
      <c r="G742" s="325"/>
    </row>
    <row r="743" spans="1:7" s="165" customFormat="1" ht="18.75" customHeight="1">
      <c r="A743" s="322" t="s">
        <v>630</v>
      </c>
      <c r="B743" s="323">
        <f t="shared" si="78"/>
        <v>0</v>
      </c>
      <c r="C743" s="323"/>
      <c r="D743" s="323"/>
      <c r="E743" s="323"/>
      <c r="F743" s="323"/>
      <c r="G743" s="325"/>
    </row>
    <row r="744" spans="1:7" s="165" customFormat="1" ht="18.75" customHeight="1">
      <c r="A744" s="322" t="s">
        <v>631</v>
      </c>
      <c r="B744" s="323">
        <f t="shared" si="78"/>
        <v>0</v>
      </c>
      <c r="C744" s="323"/>
      <c r="D744" s="323"/>
      <c r="E744" s="323"/>
      <c r="F744" s="323"/>
      <c r="G744" s="325"/>
    </row>
    <row r="745" spans="1:7" s="165" customFormat="1" ht="18.75" customHeight="1">
      <c r="A745" s="322" t="s">
        <v>632</v>
      </c>
      <c r="B745" s="323">
        <f t="shared" si="78"/>
        <v>0</v>
      </c>
      <c r="C745" s="323"/>
      <c r="D745" s="323"/>
      <c r="E745" s="323"/>
      <c r="F745" s="323"/>
      <c r="G745" s="325"/>
    </row>
    <row r="746" spans="1:7" s="165" customFormat="1" ht="18.75" customHeight="1">
      <c r="A746" s="322" t="s">
        <v>69</v>
      </c>
      <c r="B746" s="323">
        <f t="shared" si="78"/>
        <v>0</v>
      </c>
      <c r="C746" s="323"/>
      <c r="D746" s="323"/>
      <c r="E746" s="323"/>
      <c r="F746" s="323"/>
      <c r="G746" s="325"/>
    </row>
    <row r="747" spans="1:7" s="165" customFormat="1" ht="18.75" customHeight="1">
      <c r="A747" s="322" t="s">
        <v>70</v>
      </c>
      <c r="B747" s="323">
        <f t="shared" si="78"/>
        <v>0</v>
      </c>
      <c r="C747" s="323"/>
      <c r="D747" s="323"/>
      <c r="E747" s="323"/>
      <c r="F747" s="323"/>
      <c r="G747" s="325"/>
    </row>
    <row r="748" spans="1:7" s="165" customFormat="1" ht="18.75" customHeight="1">
      <c r="A748" s="322" t="s">
        <v>71</v>
      </c>
      <c r="B748" s="323">
        <f t="shared" si="78"/>
        <v>0</v>
      </c>
      <c r="C748" s="323"/>
      <c r="D748" s="323"/>
      <c r="E748" s="323"/>
      <c r="F748" s="323"/>
      <c r="G748" s="325"/>
    </row>
    <row r="749" spans="1:7" s="165" customFormat="1" ht="18.75" customHeight="1">
      <c r="A749" s="322" t="s">
        <v>633</v>
      </c>
      <c r="B749" s="323">
        <f aca="true" t="shared" si="81" ref="B749:B812">SUM(C749:F749)</f>
        <v>0</v>
      </c>
      <c r="C749" s="323"/>
      <c r="D749" s="323"/>
      <c r="E749" s="323"/>
      <c r="F749" s="323"/>
      <c r="G749" s="325"/>
    </row>
    <row r="750" spans="1:7" s="165" customFormat="1" ht="18.75" customHeight="1">
      <c r="A750" s="322" t="s">
        <v>634</v>
      </c>
      <c r="B750" s="323">
        <f t="shared" si="81"/>
        <v>0</v>
      </c>
      <c r="C750" s="323"/>
      <c r="D750" s="323"/>
      <c r="E750" s="323"/>
      <c r="F750" s="323"/>
      <c r="G750" s="325"/>
    </row>
    <row r="751" spans="1:7" s="165" customFormat="1" ht="18.75" customHeight="1">
      <c r="A751" s="322" t="s">
        <v>635</v>
      </c>
      <c r="B751" s="323">
        <f t="shared" si="81"/>
        <v>0</v>
      </c>
      <c r="C751" s="323"/>
      <c r="D751" s="323"/>
      <c r="E751" s="323"/>
      <c r="F751" s="323"/>
      <c r="G751" s="325"/>
    </row>
    <row r="752" spans="1:7" s="165" customFormat="1" ht="18.75" customHeight="1">
      <c r="A752" s="322" t="s">
        <v>636</v>
      </c>
      <c r="B752" s="323">
        <f t="shared" si="81"/>
        <v>0</v>
      </c>
      <c r="C752" s="323"/>
      <c r="D752" s="323"/>
      <c r="E752" s="323"/>
      <c r="F752" s="323"/>
      <c r="G752" s="325"/>
    </row>
    <row r="753" spans="1:7" s="165" customFormat="1" ht="18.75" customHeight="1">
      <c r="A753" s="322" t="s">
        <v>637</v>
      </c>
      <c r="B753" s="323">
        <f t="shared" si="81"/>
        <v>0</v>
      </c>
      <c r="C753" s="323"/>
      <c r="D753" s="323"/>
      <c r="E753" s="323"/>
      <c r="F753" s="323"/>
      <c r="G753" s="325"/>
    </row>
    <row r="754" spans="1:7" s="165" customFormat="1" ht="18.75" customHeight="1">
      <c r="A754" s="322" t="s">
        <v>638</v>
      </c>
      <c r="B754" s="323">
        <f t="shared" si="81"/>
        <v>0</v>
      </c>
      <c r="C754" s="323"/>
      <c r="D754" s="323"/>
      <c r="E754" s="323"/>
      <c r="F754" s="323"/>
      <c r="G754" s="325"/>
    </row>
    <row r="755" spans="1:7" s="165" customFormat="1" ht="18.75" customHeight="1">
      <c r="A755" s="322" t="s">
        <v>639</v>
      </c>
      <c r="B755" s="323">
        <f t="shared" si="81"/>
        <v>0</v>
      </c>
      <c r="C755" s="323"/>
      <c r="D755" s="323"/>
      <c r="E755" s="323"/>
      <c r="F755" s="323"/>
      <c r="G755" s="325"/>
    </row>
    <row r="756" spans="1:7" s="165" customFormat="1" ht="18.75" customHeight="1">
      <c r="A756" s="322" t="s">
        <v>111</v>
      </c>
      <c r="B756" s="323">
        <f t="shared" si="81"/>
        <v>0</v>
      </c>
      <c r="C756" s="323"/>
      <c r="D756" s="323"/>
      <c r="E756" s="323"/>
      <c r="F756" s="323"/>
      <c r="G756" s="325"/>
    </row>
    <row r="757" spans="1:7" s="165" customFormat="1" ht="18.75" customHeight="1">
      <c r="A757" s="322" t="s">
        <v>640</v>
      </c>
      <c r="B757" s="323">
        <f t="shared" si="81"/>
        <v>0</v>
      </c>
      <c r="C757" s="323"/>
      <c r="D757" s="323"/>
      <c r="E757" s="323"/>
      <c r="F757" s="323"/>
      <c r="G757" s="325"/>
    </row>
    <row r="758" spans="1:7" s="165" customFormat="1" ht="18.75" customHeight="1">
      <c r="A758" s="322" t="s">
        <v>78</v>
      </c>
      <c r="B758" s="323">
        <f t="shared" si="81"/>
        <v>0</v>
      </c>
      <c r="C758" s="323"/>
      <c r="D758" s="323"/>
      <c r="E758" s="323"/>
      <c r="F758" s="323"/>
      <c r="G758" s="325"/>
    </row>
    <row r="759" spans="1:7" s="165" customFormat="1" ht="18.75" customHeight="1">
      <c r="A759" s="322" t="s">
        <v>641</v>
      </c>
      <c r="B759" s="323">
        <f t="shared" si="81"/>
        <v>0</v>
      </c>
      <c r="C759" s="323"/>
      <c r="D759" s="323"/>
      <c r="E759" s="323"/>
      <c r="F759" s="323"/>
      <c r="G759" s="325"/>
    </row>
    <row r="760" spans="1:7" s="165" customFormat="1" ht="18.75" customHeight="1">
      <c r="A760" s="322" t="s">
        <v>642</v>
      </c>
      <c r="B760" s="323">
        <f t="shared" si="81"/>
        <v>343</v>
      </c>
      <c r="C760" s="323">
        <f>C761</f>
        <v>173</v>
      </c>
      <c r="D760" s="323">
        <f>D761</f>
        <v>170</v>
      </c>
      <c r="E760" s="323"/>
      <c r="F760" s="323"/>
      <c r="G760" s="325"/>
    </row>
    <row r="761" spans="1:7" s="165" customFormat="1" ht="18.75" customHeight="1">
      <c r="A761" s="322" t="s">
        <v>643</v>
      </c>
      <c r="B761" s="323">
        <f t="shared" si="81"/>
        <v>343</v>
      </c>
      <c r="C761" s="323">
        <v>173</v>
      </c>
      <c r="D761" s="323">
        <v>170</v>
      </c>
      <c r="E761" s="323"/>
      <c r="F761" s="323"/>
      <c r="G761" s="325"/>
    </row>
    <row r="762" spans="1:7" s="165" customFormat="1" ht="18.75" customHeight="1">
      <c r="A762" s="322" t="s">
        <v>644</v>
      </c>
      <c r="B762" s="323">
        <f t="shared" si="81"/>
        <v>4826</v>
      </c>
      <c r="C762" s="323">
        <f>C763+C774+C776+C779+C781+C783</f>
        <v>4073</v>
      </c>
      <c r="D762" s="323">
        <f>D763+D774+D776+D779+D781+D783</f>
        <v>753</v>
      </c>
      <c r="E762" s="323">
        <f>E763+E774+E776+E779+E781+E783</f>
        <v>0</v>
      </c>
      <c r="F762" s="323"/>
      <c r="G762" s="198"/>
    </row>
    <row r="763" spans="1:7" s="165" customFormat="1" ht="18.75" customHeight="1">
      <c r="A763" s="322" t="s">
        <v>645</v>
      </c>
      <c r="B763" s="323">
        <f t="shared" si="81"/>
        <v>1793</v>
      </c>
      <c r="C763" s="323">
        <f aca="true" t="shared" si="82" ref="C763:F763">SUM(C764:C773)</f>
        <v>1270</v>
      </c>
      <c r="D763" s="323">
        <f t="shared" si="82"/>
        <v>523</v>
      </c>
      <c r="E763" s="323">
        <f t="shared" si="82"/>
        <v>0</v>
      </c>
      <c r="F763" s="323">
        <f t="shared" si="82"/>
        <v>0</v>
      </c>
      <c r="G763" s="325"/>
    </row>
    <row r="764" spans="1:7" s="165" customFormat="1" ht="18.75" customHeight="1">
      <c r="A764" s="322" t="s">
        <v>69</v>
      </c>
      <c r="B764" s="323">
        <f t="shared" si="81"/>
        <v>557</v>
      </c>
      <c r="C764" s="323">
        <v>557</v>
      </c>
      <c r="D764" s="323"/>
      <c r="E764" s="323"/>
      <c r="F764" s="323"/>
      <c r="G764" s="325"/>
    </row>
    <row r="765" spans="1:7" s="165" customFormat="1" ht="18.75" customHeight="1">
      <c r="A765" s="322" t="s">
        <v>70</v>
      </c>
      <c r="B765" s="323">
        <f t="shared" si="81"/>
        <v>0</v>
      </c>
      <c r="C765" s="323"/>
      <c r="D765" s="323"/>
      <c r="E765" s="323"/>
      <c r="F765" s="323"/>
      <c r="G765" s="325"/>
    </row>
    <row r="766" spans="1:7" s="165" customFormat="1" ht="18.75" customHeight="1">
      <c r="A766" s="322" t="s">
        <v>71</v>
      </c>
      <c r="B766" s="323">
        <f t="shared" si="81"/>
        <v>572</v>
      </c>
      <c r="C766" s="323">
        <v>572</v>
      </c>
      <c r="D766" s="323"/>
      <c r="E766" s="323"/>
      <c r="F766" s="323"/>
      <c r="G766" s="325"/>
    </row>
    <row r="767" spans="1:7" s="165" customFormat="1" ht="18.75" customHeight="1">
      <c r="A767" s="322" t="s">
        <v>646</v>
      </c>
      <c r="B767" s="323">
        <f t="shared" si="81"/>
        <v>10</v>
      </c>
      <c r="C767" s="323">
        <v>10</v>
      </c>
      <c r="D767" s="323"/>
      <c r="E767" s="323"/>
      <c r="F767" s="323"/>
      <c r="G767" s="325"/>
    </row>
    <row r="768" spans="1:7" s="165" customFormat="1" ht="18.75" customHeight="1">
      <c r="A768" s="322" t="s">
        <v>647</v>
      </c>
      <c r="B768" s="323">
        <f t="shared" si="81"/>
        <v>0</v>
      </c>
      <c r="C768" s="323"/>
      <c r="D768" s="323"/>
      <c r="E768" s="323"/>
      <c r="F768" s="323"/>
      <c r="G768" s="325"/>
    </row>
    <row r="769" spans="1:7" s="165" customFormat="1" ht="18.75" customHeight="1">
      <c r="A769" s="322" t="s">
        <v>648</v>
      </c>
      <c r="B769" s="323">
        <f t="shared" si="81"/>
        <v>0</v>
      </c>
      <c r="C769" s="323"/>
      <c r="D769" s="323"/>
      <c r="E769" s="323"/>
      <c r="F769" s="323"/>
      <c r="G769" s="325"/>
    </row>
    <row r="770" spans="1:7" s="165" customFormat="1" ht="18.75" customHeight="1">
      <c r="A770" s="322" t="s">
        <v>649</v>
      </c>
      <c r="B770" s="323">
        <f t="shared" si="81"/>
        <v>0</v>
      </c>
      <c r="C770" s="323"/>
      <c r="D770" s="323"/>
      <c r="E770" s="323"/>
      <c r="F770" s="323"/>
      <c r="G770" s="325"/>
    </row>
    <row r="771" spans="1:7" s="165" customFormat="1" ht="18.75" customHeight="1">
      <c r="A771" s="322" t="s">
        <v>650</v>
      </c>
      <c r="B771" s="323">
        <f t="shared" si="81"/>
        <v>0</v>
      </c>
      <c r="C771" s="323"/>
      <c r="D771" s="323"/>
      <c r="E771" s="323"/>
      <c r="F771" s="323"/>
      <c r="G771" s="325"/>
    </row>
    <row r="772" spans="1:7" s="165" customFormat="1" ht="18.75" customHeight="1">
      <c r="A772" s="322" t="s">
        <v>651</v>
      </c>
      <c r="B772" s="323">
        <f t="shared" si="81"/>
        <v>0</v>
      </c>
      <c r="C772" s="323"/>
      <c r="D772" s="323"/>
      <c r="E772" s="323"/>
      <c r="F772" s="323"/>
      <c r="G772" s="325"/>
    </row>
    <row r="773" spans="1:7" s="165" customFormat="1" ht="18.75" customHeight="1">
      <c r="A773" s="322" t="s">
        <v>652</v>
      </c>
      <c r="B773" s="323">
        <f t="shared" si="81"/>
        <v>654</v>
      </c>
      <c r="C773" s="323">
        <v>131</v>
      </c>
      <c r="D773" s="323">
        <v>523</v>
      </c>
      <c r="E773" s="323"/>
      <c r="F773" s="323"/>
      <c r="G773" s="325"/>
    </row>
    <row r="774" spans="1:7" s="165" customFormat="1" ht="18.75" customHeight="1">
      <c r="A774" s="322" t="s">
        <v>653</v>
      </c>
      <c r="B774" s="323">
        <f t="shared" si="81"/>
        <v>0</v>
      </c>
      <c r="C774" s="323">
        <f>C775</f>
        <v>0</v>
      </c>
      <c r="D774" s="323"/>
      <c r="E774" s="323"/>
      <c r="F774" s="323"/>
      <c r="G774" s="325"/>
    </row>
    <row r="775" spans="1:7" s="165" customFormat="1" ht="18.75" customHeight="1">
      <c r="A775" s="322" t="s">
        <v>654</v>
      </c>
      <c r="B775" s="323">
        <f t="shared" si="81"/>
        <v>0</v>
      </c>
      <c r="C775" s="323"/>
      <c r="D775" s="323"/>
      <c r="E775" s="323"/>
      <c r="F775" s="323"/>
      <c r="G775" s="325"/>
    </row>
    <row r="776" spans="1:7" s="165" customFormat="1" ht="18.75" customHeight="1">
      <c r="A776" s="322" t="s">
        <v>655</v>
      </c>
      <c r="B776" s="323">
        <f t="shared" si="81"/>
        <v>0</v>
      </c>
      <c r="C776" s="323">
        <f aca="true" t="shared" si="83" ref="C776:F776">SUM(C777:C778)</f>
        <v>0</v>
      </c>
      <c r="D776" s="323"/>
      <c r="E776" s="323">
        <f t="shared" si="83"/>
        <v>0</v>
      </c>
      <c r="F776" s="323">
        <f t="shared" si="83"/>
        <v>0</v>
      </c>
      <c r="G776" s="325"/>
    </row>
    <row r="777" spans="1:7" s="165" customFormat="1" ht="18.75" customHeight="1">
      <c r="A777" s="322" t="s">
        <v>656</v>
      </c>
      <c r="B777" s="323">
        <f t="shared" si="81"/>
        <v>0</v>
      </c>
      <c r="C777" s="323"/>
      <c r="D777" s="323"/>
      <c r="E777" s="323"/>
      <c r="F777" s="323"/>
      <c r="G777" s="325"/>
    </row>
    <row r="778" spans="1:7" s="165" customFormat="1" ht="18.75" customHeight="1">
      <c r="A778" s="322" t="s">
        <v>657</v>
      </c>
      <c r="B778" s="323">
        <f t="shared" si="81"/>
        <v>0</v>
      </c>
      <c r="C778" s="323"/>
      <c r="D778" s="323"/>
      <c r="E778" s="323"/>
      <c r="F778" s="323"/>
      <c r="G778" s="328"/>
    </row>
    <row r="779" spans="1:7" s="165" customFormat="1" ht="18.75" customHeight="1">
      <c r="A779" s="322" t="s">
        <v>658</v>
      </c>
      <c r="B779" s="323">
        <f t="shared" si="81"/>
        <v>1127</v>
      </c>
      <c r="C779" s="323">
        <f aca="true" t="shared" si="84" ref="C779:F779">C780</f>
        <v>1069</v>
      </c>
      <c r="D779" s="323">
        <f t="shared" si="84"/>
        <v>58</v>
      </c>
      <c r="E779" s="323">
        <f t="shared" si="84"/>
        <v>0</v>
      </c>
      <c r="F779" s="323">
        <f t="shared" si="84"/>
        <v>0</v>
      </c>
      <c r="G779" s="328"/>
    </row>
    <row r="780" spans="1:7" s="165" customFormat="1" ht="18.75" customHeight="1">
      <c r="A780" s="322" t="s">
        <v>659</v>
      </c>
      <c r="B780" s="323">
        <f t="shared" si="81"/>
        <v>1127</v>
      </c>
      <c r="C780" s="323">
        <v>1069</v>
      </c>
      <c r="D780" s="323">
        <v>58</v>
      </c>
      <c r="E780" s="323"/>
      <c r="F780" s="323"/>
      <c r="G780" s="328"/>
    </row>
    <row r="781" spans="1:7" s="165" customFormat="1" ht="18.75" customHeight="1">
      <c r="A781" s="322" t="s">
        <v>660</v>
      </c>
      <c r="B781" s="323">
        <f t="shared" si="81"/>
        <v>0</v>
      </c>
      <c r="C781" s="323"/>
      <c r="D781" s="323"/>
      <c r="E781" s="323"/>
      <c r="F781" s="323"/>
      <c r="G781" s="325"/>
    </row>
    <row r="782" spans="1:7" s="165" customFormat="1" ht="18.75" customHeight="1">
      <c r="A782" s="322" t="s">
        <v>661</v>
      </c>
      <c r="B782" s="323">
        <f t="shared" si="81"/>
        <v>0</v>
      </c>
      <c r="C782" s="323"/>
      <c r="D782" s="323"/>
      <c r="E782" s="323"/>
      <c r="F782" s="323"/>
      <c r="G782" s="325"/>
    </row>
    <row r="783" spans="1:7" s="165" customFormat="1" ht="18.75" customHeight="1">
      <c r="A783" s="322" t="s">
        <v>662</v>
      </c>
      <c r="B783" s="323">
        <f t="shared" si="81"/>
        <v>1906</v>
      </c>
      <c r="C783" s="323">
        <f>C784</f>
        <v>1734</v>
      </c>
      <c r="D783" s="323">
        <f>D784</f>
        <v>172</v>
      </c>
      <c r="E783" s="323">
        <f>E784</f>
        <v>0</v>
      </c>
      <c r="F783" s="323"/>
      <c r="G783" s="325"/>
    </row>
    <row r="784" spans="1:7" s="165" customFormat="1" ht="18.75" customHeight="1">
      <c r="A784" s="322" t="s">
        <v>663</v>
      </c>
      <c r="B784" s="323">
        <f t="shared" si="81"/>
        <v>1906</v>
      </c>
      <c r="C784" s="323">
        <v>1734</v>
      </c>
      <c r="D784" s="323">
        <v>172</v>
      </c>
      <c r="E784" s="323"/>
      <c r="F784" s="323"/>
      <c r="G784" s="325"/>
    </row>
    <row r="785" spans="1:7" s="165" customFormat="1" ht="18.75" customHeight="1">
      <c r="A785" s="322" t="s">
        <v>664</v>
      </c>
      <c r="B785" s="323">
        <f t="shared" si="81"/>
        <v>33830</v>
      </c>
      <c r="C785" s="323">
        <f aca="true" t="shared" si="85" ref="C785:F785">C786+C811+C836+C862+C873+C884+C890+C897+C903+C905</f>
        <v>29075</v>
      </c>
      <c r="D785" s="323">
        <f t="shared" si="85"/>
        <v>4641</v>
      </c>
      <c r="E785" s="323">
        <f t="shared" si="85"/>
        <v>114</v>
      </c>
      <c r="F785" s="323">
        <f t="shared" si="85"/>
        <v>0</v>
      </c>
      <c r="G785" s="198"/>
    </row>
    <row r="786" spans="1:7" s="165" customFormat="1" ht="18.75" customHeight="1">
      <c r="A786" s="322" t="s">
        <v>665</v>
      </c>
      <c r="B786" s="323">
        <f t="shared" si="81"/>
        <v>8645</v>
      </c>
      <c r="C786" s="323">
        <f>SUM(C787:C810)</f>
        <v>6028</v>
      </c>
      <c r="D786" s="323">
        <f>SUM(D787:D810)</f>
        <v>2617</v>
      </c>
      <c r="E786" s="323">
        <f>SUM(E787:E810)</f>
        <v>0</v>
      </c>
      <c r="F786" s="323">
        <f>SUM(F787:F810)</f>
        <v>0</v>
      </c>
      <c r="G786" s="329"/>
    </row>
    <row r="787" spans="1:7" s="165" customFormat="1" ht="18.75" customHeight="1">
      <c r="A787" s="322" t="s">
        <v>69</v>
      </c>
      <c r="B787" s="323">
        <f t="shared" si="81"/>
        <v>973</v>
      </c>
      <c r="C787" s="323">
        <v>973</v>
      </c>
      <c r="D787" s="323"/>
      <c r="E787" s="323"/>
      <c r="F787" s="323"/>
      <c r="G787" s="328"/>
    </row>
    <row r="788" spans="1:7" s="165" customFormat="1" ht="18.75" customHeight="1">
      <c r="A788" s="322" t="s">
        <v>70</v>
      </c>
      <c r="B788" s="323">
        <f t="shared" si="81"/>
        <v>28</v>
      </c>
      <c r="C788" s="323">
        <v>25</v>
      </c>
      <c r="D788" s="323">
        <v>3</v>
      </c>
      <c r="E788" s="323"/>
      <c r="F788" s="323"/>
      <c r="G788" s="328"/>
    </row>
    <row r="789" spans="1:7" s="165" customFormat="1" ht="18.75" customHeight="1">
      <c r="A789" s="322" t="s">
        <v>71</v>
      </c>
      <c r="B789" s="323">
        <f t="shared" si="81"/>
        <v>0</v>
      </c>
      <c r="C789" s="323"/>
      <c r="D789" s="323"/>
      <c r="E789" s="323"/>
      <c r="F789" s="323"/>
      <c r="G789" s="329"/>
    </row>
    <row r="790" spans="1:7" s="201" customFormat="1" ht="18.75" customHeight="1">
      <c r="A790" s="322" t="s">
        <v>78</v>
      </c>
      <c r="B790" s="323">
        <f t="shared" si="81"/>
        <v>3562</v>
      </c>
      <c r="C790" s="323">
        <v>3562</v>
      </c>
      <c r="D790" s="323"/>
      <c r="E790" s="323"/>
      <c r="F790" s="323"/>
      <c r="G790" s="330"/>
    </row>
    <row r="791" spans="1:7" s="165" customFormat="1" ht="18.75" customHeight="1">
      <c r="A791" s="322" t="s">
        <v>668</v>
      </c>
      <c r="B791" s="323">
        <f t="shared" si="81"/>
        <v>0</v>
      </c>
      <c r="C791" s="323"/>
      <c r="D791" s="323"/>
      <c r="E791" s="323"/>
      <c r="F791" s="323"/>
      <c r="G791" s="328"/>
    </row>
    <row r="792" spans="1:7" s="165" customFormat="1" ht="18.75" customHeight="1">
      <c r="A792" s="322" t="s">
        <v>669</v>
      </c>
      <c r="B792" s="323">
        <f t="shared" si="81"/>
        <v>23</v>
      </c>
      <c r="C792" s="323">
        <v>23</v>
      </c>
      <c r="D792" s="323"/>
      <c r="E792" s="323"/>
      <c r="F792" s="323"/>
      <c r="G792" s="328"/>
    </row>
    <row r="793" spans="1:7" s="165" customFormat="1" ht="18.75" customHeight="1">
      <c r="A793" s="322" t="s">
        <v>670</v>
      </c>
      <c r="B793" s="323">
        <f t="shared" si="81"/>
        <v>54</v>
      </c>
      <c r="C793" s="323">
        <v>54</v>
      </c>
      <c r="D793" s="323"/>
      <c r="E793" s="323"/>
      <c r="F793" s="323"/>
      <c r="G793" s="328"/>
    </row>
    <row r="794" spans="1:7" s="165" customFormat="1" ht="18.75" customHeight="1">
      <c r="A794" s="322" t="s">
        <v>671</v>
      </c>
      <c r="B794" s="323">
        <f t="shared" si="81"/>
        <v>0</v>
      </c>
      <c r="C794" s="323"/>
      <c r="D794" s="323"/>
      <c r="E794" s="323"/>
      <c r="F794" s="323"/>
      <c r="G794" s="328"/>
    </row>
    <row r="795" spans="1:7" s="165" customFormat="1" ht="18.75" customHeight="1">
      <c r="A795" s="322" t="s">
        <v>672</v>
      </c>
      <c r="B795" s="323">
        <f t="shared" si="81"/>
        <v>0</v>
      </c>
      <c r="C795" s="323"/>
      <c r="D795" s="323"/>
      <c r="E795" s="323"/>
      <c r="F795" s="323"/>
      <c r="G795" s="328"/>
    </row>
    <row r="796" spans="1:7" s="165" customFormat="1" ht="18.75" customHeight="1">
      <c r="A796" s="322" t="s">
        <v>673</v>
      </c>
      <c r="B796" s="323">
        <f t="shared" si="81"/>
        <v>0</v>
      </c>
      <c r="C796" s="323"/>
      <c r="D796" s="323"/>
      <c r="E796" s="323"/>
      <c r="F796" s="323"/>
      <c r="G796" s="328"/>
    </row>
    <row r="797" spans="1:7" s="201" customFormat="1" ht="18.75" customHeight="1">
      <c r="A797" s="322" t="s">
        <v>674</v>
      </c>
      <c r="B797" s="323">
        <f t="shared" si="81"/>
        <v>0</v>
      </c>
      <c r="C797" s="323"/>
      <c r="D797" s="323"/>
      <c r="E797" s="323"/>
      <c r="F797" s="323"/>
      <c r="G797" s="331"/>
    </row>
    <row r="798" spans="1:7" s="165" customFormat="1" ht="18.75" customHeight="1">
      <c r="A798" s="322" t="s">
        <v>675</v>
      </c>
      <c r="B798" s="323">
        <f t="shared" si="81"/>
        <v>0</v>
      </c>
      <c r="C798" s="323"/>
      <c r="D798" s="323"/>
      <c r="E798" s="323"/>
      <c r="F798" s="323"/>
      <c r="G798" s="328"/>
    </row>
    <row r="799" spans="1:7" s="165" customFormat="1" ht="18.75" customHeight="1">
      <c r="A799" s="322" t="s">
        <v>676</v>
      </c>
      <c r="B799" s="323">
        <f t="shared" si="81"/>
        <v>0</v>
      </c>
      <c r="C799" s="323"/>
      <c r="D799" s="323"/>
      <c r="E799" s="323"/>
      <c r="F799" s="323"/>
      <c r="G799" s="328"/>
    </row>
    <row r="800" spans="1:7" ht="18.75" customHeight="1">
      <c r="A800" s="322" t="s">
        <v>677</v>
      </c>
      <c r="B800" s="323">
        <f t="shared" si="81"/>
        <v>0</v>
      </c>
      <c r="C800" s="323"/>
      <c r="D800" s="323"/>
      <c r="E800" s="323"/>
      <c r="F800" s="323"/>
      <c r="G800" s="328"/>
    </row>
    <row r="801" spans="1:7" ht="18.75" customHeight="1">
      <c r="A801" s="322" t="s">
        <v>666</v>
      </c>
      <c r="B801" s="323">
        <f t="shared" si="81"/>
        <v>248</v>
      </c>
      <c r="C801" s="323">
        <v>34</v>
      </c>
      <c r="D801" s="323">
        <v>214</v>
      </c>
      <c r="E801" s="323"/>
      <c r="F801" s="323"/>
      <c r="G801" s="328"/>
    </row>
    <row r="802" spans="1:7" ht="18.75" customHeight="1">
      <c r="A802" s="322" t="s">
        <v>1295</v>
      </c>
      <c r="B802" s="323">
        <f t="shared" si="81"/>
        <v>0</v>
      </c>
      <c r="C802" s="323"/>
      <c r="D802" s="323"/>
      <c r="E802" s="323"/>
      <c r="F802" s="323"/>
      <c r="G802" s="328"/>
    </row>
    <row r="803" spans="1:7" ht="18.75" customHeight="1">
      <c r="A803" s="322" t="s">
        <v>679</v>
      </c>
      <c r="B803" s="323">
        <f t="shared" si="81"/>
        <v>1193</v>
      </c>
      <c r="C803" s="323">
        <v>1193</v>
      </c>
      <c r="D803" s="323"/>
      <c r="E803" s="323"/>
      <c r="F803" s="323"/>
      <c r="G803" s="328"/>
    </row>
    <row r="804" spans="1:7" ht="18.75" customHeight="1">
      <c r="A804" s="322" t="s">
        <v>667</v>
      </c>
      <c r="B804" s="323">
        <f t="shared" si="81"/>
        <v>0</v>
      </c>
      <c r="C804" s="323"/>
      <c r="D804" s="323"/>
      <c r="E804" s="323"/>
      <c r="F804" s="323"/>
      <c r="G804" s="328"/>
    </row>
    <row r="805" spans="1:7" ht="18.75" customHeight="1">
      <c r="A805" s="322" t="s">
        <v>680</v>
      </c>
      <c r="B805" s="323">
        <f t="shared" si="81"/>
        <v>0</v>
      </c>
      <c r="C805" s="323"/>
      <c r="D805" s="323"/>
      <c r="E805" s="323"/>
      <c r="F805" s="323"/>
      <c r="G805" s="328"/>
    </row>
    <row r="806" spans="1:7" ht="18.75" customHeight="1">
      <c r="A806" s="322" t="s">
        <v>1296</v>
      </c>
      <c r="B806" s="323">
        <f t="shared" si="81"/>
        <v>128</v>
      </c>
      <c r="C806" s="323">
        <v>128</v>
      </c>
      <c r="D806" s="323"/>
      <c r="E806" s="323"/>
      <c r="F806" s="323"/>
      <c r="G806" s="328"/>
    </row>
    <row r="807" spans="1:7" s="201" customFormat="1" ht="18.75" customHeight="1">
      <c r="A807" s="322" t="s">
        <v>682</v>
      </c>
      <c r="B807" s="323">
        <f t="shared" si="81"/>
        <v>0</v>
      </c>
      <c r="C807" s="323"/>
      <c r="D807" s="323"/>
      <c r="E807" s="323"/>
      <c r="F807" s="323"/>
      <c r="G807" s="330"/>
    </row>
    <row r="808" spans="1:7" ht="18.75" customHeight="1">
      <c r="A808" s="322" t="s">
        <v>1297</v>
      </c>
      <c r="B808" s="323">
        <f t="shared" si="81"/>
        <v>2400</v>
      </c>
      <c r="C808" s="323"/>
      <c r="D808" s="323">
        <v>2400</v>
      </c>
      <c r="E808" s="323"/>
      <c r="F808" s="323"/>
      <c r="G808" s="328"/>
    </row>
    <row r="809" spans="1:7" ht="18.75" customHeight="1">
      <c r="A809" s="322" t="s">
        <v>684</v>
      </c>
      <c r="B809" s="323">
        <f t="shared" si="81"/>
        <v>0</v>
      </c>
      <c r="C809" s="323"/>
      <c r="D809" s="323"/>
      <c r="E809" s="323"/>
      <c r="F809" s="323"/>
      <c r="G809" s="328"/>
    </row>
    <row r="810" spans="1:7" ht="18.75" customHeight="1">
      <c r="A810" s="322" t="s">
        <v>685</v>
      </c>
      <c r="B810" s="323">
        <f t="shared" si="81"/>
        <v>36</v>
      </c>
      <c r="C810" s="323">
        <v>36</v>
      </c>
      <c r="D810" s="323"/>
      <c r="E810" s="323"/>
      <c r="F810" s="323"/>
      <c r="G810" s="328"/>
    </row>
    <row r="811" spans="1:7" ht="18.75" customHeight="1">
      <c r="A811" s="322" t="s">
        <v>686</v>
      </c>
      <c r="B811" s="323">
        <f t="shared" si="81"/>
        <v>1078</v>
      </c>
      <c r="C811" s="323">
        <f>SUM(C812:C835)</f>
        <v>544</v>
      </c>
      <c r="D811" s="323">
        <f>SUM(D812:D835)</f>
        <v>534</v>
      </c>
      <c r="E811" s="323">
        <f>SUM(E812:E835)</f>
        <v>0</v>
      </c>
      <c r="F811" s="323">
        <f>SUM(F812:F835)</f>
        <v>0</v>
      </c>
      <c r="G811" s="328"/>
    </row>
    <row r="812" spans="1:7" ht="18.75" customHeight="1">
      <c r="A812" s="322" t="s">
        <v>69</v>
      </c>
      <c r="B812" s="323">
        <f t="shared" si="81"/>
        <v>230</v>
      </c>
      <c r="C812" s="323">
        <v>230</v>
      </c>
      <c r="D812" s="323"/>
      <c r="E812" s="323"/>
      <c r="F812" s="323"/>
      <c r="G812" s="328"/>
    </row>
    <row r="813" spans="1:7" ht="18.75" customHeight="1">
      <c r="A813" s="322" t="s">
        <v>70</v>
      </c>
      <c r="B813" s="323">
        <f aca="true" t="shared" si="86" ref="B813:B876">SUM(C813:F813)</f>
        <v>23</v>
      </c>
      <c r="C813" s="323">
        <v>22</v>
      </c>
      <c r="D813" s="323">
        <v>1</v>
      </c>
      <c r="E813" s="323"/>
      <c r="F813" s="323"/>
      <c r="G813" s="328"/>
    </row>
    <row r="814" spans="1:7" ht="18.75" customHeight="1">
      <c r="A814" s="322" t="s">
        <v>71</v>
      </c>
      <c r="B814" s="323">
        <f t="shared" si="86"/>
        <v>292</v>
      </c>
      <c r="C814" s="323">
        <v>292</v>
      </c>
      <c r="D814" s="323"/>
      <c r="E814" s="323"/>
      <c r="F814" s="323"/>
      <c r="G814" s="328"/>
    </row>
    <row r="815" spans="1:7" ht="18.75" customHeight="1">
      <c r="A815" s="322" t="s">
        <v>687</v>
      </c>
      <c r="B815" s="323">
        <f t="shared" si="86"/>
        <v>0</v>
      </c>
      <c r="C815" s="323"/>
      <c r="D815" s="323"/>
      <c r="E815" s="323"/>
      <c r="F815" s="323"/>
      <c r="G815" s="328"/>
    </row>
    <row r="816" spans="1:7" s="201" customFormat="1" ht="18.75" customHeight="1">
      <c r="A816" s="332" t="s">
        <v>1298</v>
      </c>
      <c r="B816" s="323">
        <f t="shared" si="86"/>
        <v>202</v>
      </c>
      <c r="C816" s="323"/>
      <c r="D816" s="323">
        <v>202</v>
      </c>
      <c r="E816" s="323"/>
      <c r="F816" s="323"/>
      <c r="G816" s="331"/>
    </row>
    <row r="817" spans="1:7" ht="18.75" customHeight="1">
      <c r="A817" s="322" t="s">
        <v>689</v>
      </c>
      <c r="B817" s="323">
        <f t="shared" si="86"/>
        <v>0</v>
      </c>
      <c r="C817" s="323"/>
      <c r="D817" s="323"/>
      <c r="E817" s="323"/>
      <c r="F817" s="323"/>
      <c r="G817" s="333"/>
    </row>
    <row r="818" spans="1:7" ht="18.75" customHeight="1">
      <c r="A818" s="322" t="s">
        <v>690</v>
      </c>
      <c r="B818" s="323">
        <f t="shared" si="86"/>
        <v>30</v>
      </c>
      <c r="C818" s="323"/>
      <c r="D818" s="323">
        <v>30</v>
      </c>
      <c r="E818" s="323"/>
      <c r="F818" s="323"/>
      <c r="G818" s="333"/>
    </row>
    <row r="819" spans="1:7" ht="18.75" customHeight="1">
      <c r="A819" s="322" t="s">
        <v>691</v>
      </c>
      <c r="B819" s="323">
        <f t="shared" si="86"/>
        <v>0</v>
      </c>
      <c r="C819" s="323"/>
      <c r="D819" s="323"/>
      <c r="E819" s="323"/>
      <c r="F819" s="323"/>
      <c r="G819" s="333"/>
    </row>
    <row r="820" spans="1:7" ht="18.75" customHeight="1">
      <c r="A820" s="322" t="s">
        <v>692</v>
      </c>
      <c r="B820" s="323">
        <f t="shared" si="86"/>
        <v>0</v>
      </c>
      <c r="C820" s="323"/>
      <c r="D820" s="323"/>
      <c r="E820" s="323"/>
      <c r="F820" s="323"/>
      <c r="G820" s="333"/>
    </row>
    <row r="821" spans="1:7" ht="18.75" customHeight="1">
      <c r="A821" s="322" t="s">
        <v>693</v>
      </c>
      <c r="B821" s="323">
        <f t="shared" si="86"/>
        <v>0</v>
      </c>
      <c r="C821" s="323"/>
      <c r="D821" s="323"/>
      <c r="E821" s="323"/>
      <c r="F821" s="323"/>
      <c r="G821" s="333"/>
    </row>
    <row r="822" spans="1:7" ht="18.75" customHeight="1">
      <c r="A822" s="322" t="s">
        <v>694</v>
      </c>
      <c r="B822" s="323">
        <f t="shared" si="86"/>
        <v>0</v>
      </c>
      <c r="C822" s="323"/>
      <c r="D822" s="323"/>
      <c r="E822" s="323"/>
      <c r="F822" s="323"/>
      <c r="G822" s="333"/>
    </row>
    <row r="823" spans="1:7" ht="18.75" customHeight="1">
      <c r="A823" s="322" t="s">
        <v>695</v>
      </c>
      <c r="B823" s="323">
        <f t="shared" si="86"/>
        <v>0</v>
      </c>
      <c r="C823" s="323"/>
      <c r="D823" s="323"/>
      <c r="E823" s="323"/>
      <c r="F823" s="323"/>
      <c r="G823" s="333"/>
    </row>
    <row r="824" spans="1:7" ht="18.75" customHeight="1">
      <c r="A824" s="322" t="s">
        <v>696</v>
      </c>
      <c r="B824" s="323">
        <f t="shared" si="86"/>
        <v>0</v>
      </c>
      <c r="C824" s="323"/>
      <c r="D824" s="323"/>
      <c r="E824" s="323"/>
      <c r="F824" s="323"/>
      <c r="G824" s="333"/>
    </row>
    <row r="825" spans="1:7" ht="18.75" customHeight="1">
      <c r="A825" s="322" t="s">
        <v>697</v>
      </c>
      <c r="B825" s="323">
        <f t="shared" si="86"/>
        <v>0</v>
      </c>
      <c r="C825" s="323"/>
      <c r="D825" s="323"/>
      <c r="E825" s="323"/>
      <c r="F825" s="323"/>
      <c r="G825" s="198"/>
    </row>
    <row r="826" spans="1:7" ht="18.75" customHeight="1">
      <c r="A826" s="322" t="s">
        <v>698</v>
      </c>
      <c r="B826" s="323">
        <f t="shared" si="86"/>
        <v>0</v>
      </c>
      <c r="C826" s="323"/>
      <c r="D826" s="323"/>
      <c r="E826" s="323"/>
      <c r="F826" s="323"/>
      <c r="G826" s="198"/>
    </row>
    <row r="827" spans="1:7" ht="18.75" customHeight="1">
      <c r="A827" s="322" t="s">
        <v>699</v>
      </c>
      <c r="B827" s="323">
        <f t="shared" si="86"/>
        <v>0</v>
      </c>
      <c r="C827" s="323"/>
      <c r="D827" s="323"/>
      <c r="E827" s="323"/>
      <c r="F827" s="323"/>
      <c r="G827" s="198"/>
    </row>
    <row r="828" spans="1:7" ht="18.75" customHeight="1">
      <c r="A828" s="322" t="s">
        <v>700</v>
      </c>
      <c r="B828" s="323">
        <f t="shared" si="86"/>
        <v>0</v>
      </c>
      <c r="C828" s="323"/>
      <c r="D828" s="323"/>
      <c r="E828" s="323"/>
      <c r="F828" s="323"/>
      <c r="G828" s="198"/>
    </row>
    <row r="829" spans="1:7" ht="18.75" customHeight="1">
      <c r="A829" s="322" t="s">
        <v>701</v>
      </c>
      <c r="B829" s="323">
        <f t="shared" si="86"/>
        <v>0</v>
      </c>
      <c r="C829" s="323"/>
      <c r="D829" s="323"/>
      <c r="E829" s="323"/>
      <c r="F829" s="323"/>
      <c r="G829" s="198"/>
    </row>
    <row r="830" spans="1:7" ht="18.75" customHeight="1">
      <c r="A830" s="322" t="s">
        <v>702</v>
      </c>
      <c r="B830" s="323">
        <f t="shared" si="86"/>
        <v>0</v>
      </c>
      <c r="C830" s="323"/>
      <c r="D830" s="323"/>
      <c r="E830" s="323"/>
      <c r="F830" s="323"/>
      <c r="G830" s="198"/>
    </row>
    <row r="831" spans="1:7" ht="18.75" customHeight="1">
      <c r="A831" s="322" t="s">
        <v>703</v>
      </c>
      <c r="B831" s="323">
        <f t="shared" si="86"/>
        <v>187</v>
      </c>
      <c r="C831" s="323"/>
      <c r="D831" s="323">
        <v>187</v>
      </c>
      <c r="E831" s="323"/>
      <c r="F831" s="323"/>
      <c r="G831" s="198"/>
    </row>
    <row r="832" spans="1:7" ht="18.75" customHeight="1">
      <c r="A832" s="322" t="s">
        <v>704</v>
      </c>
      <c r="B832" s="323">
        <f t="shared" si="86"/>
        <v>0</v>
      </c>
      <c r="C832" s="323"/>
      <c r="D832" s="323"/>
      <c r="E832" s="323"/>
      <c r="F832" s="323"/>
      <c r="G832" s="198"/>
    </row>
    <row r="833" spans="1:7" ht="18.75" customHeight="1">
      <c r="A833" s="322" t="s">
        <v>705</v>
      </c>
      <c r="B833" s="323">
        <f t="shared" si="86"/>
        <v>0</v>
      </c>
      <c r="C833" s="323"/>
      <c r="D833" s="323"/>
      <c r="E833" s="323"/>
      <c r="F833" s="323"/>
      <c r="G833" s="198"/>
    </row>
    <row r="834" spans="1:7" ht="18.75" customHeight="1">
      <c r="A834" s="322" t="s">
        <v>706</v>
      </c>
      <c r="B834" s="323">
        <f t="shared" si="86"/>
        <v>0</v>
      </c>
      <c r="C834" s="323"/>
      <c r="D834" s="323"/>
      <c r="E834" s="323"/>
      <c r="F834" s="323"/>
      <c r="G834" s="198"/>
    </row>
    <row r="835" spans="1:7" ht="18.75" customHeight="1">
      <c r="A835" s="322" t="s">
        <v>707</v>
      </c>
      <c r="B835" s="323">
        <f t="shared" si="86"/>
        <v>114</v>
      </c>
      <c r="C835" s="323"/>
      <c r="D835" s="323">
        <v>114</v>
      </c>
      <c r="E835" s="323"/>
      <c r="F835" s="323"/>
      <c r="G835" s="198"/>
    </row>
    <row r="836" spans="1:7" ht="18.75" customHeight="1">
      <c r="A836" s="322" t="s">
        <v>708</v>
      </c>
      <c r="B836" s="323">
        <f t="shared" si="86"/>
        <v>17094</v>
      </c>
      <c r="C836" s="323">
        <f>SUM(C837:C861)</f>
        <v>17094</v>
      </c>
      <c r="D836" s="323">
        <f>SUM(D837:D861)</f>
        <v>0</v>
      </c>
      <c r="E836" s="323">
        <f>SUM(E837:E861)</f>
        <v>0</v>
      </c>
      <c r="F836" s="323">
        <f>SUM(F837:F861)</f>
        <v>0</v>
      </c>
      <c r="G836" s="198"/>
    </row>
    <row r="837" spans="1:7" ht="18.75" customHeight="1">
      <c r="A837" s="322" t="s">
        <v>69</v>
      </c>
      <c r="B837" s="323">
        <f t="shared" si="86"/>
        <v>274</v>
      </c>
      <c r="C837" s="323">
        <v>274</v>
      </c>
      <c r="D837" s="323"/>
      <c r="E837" s="323"/>
      <c r="F837" s="323"/>
      <c r="G837" s="198"/>
    </row>
    <row r="838" spans="1:7" ht="18.75" customHeight="1">
      <c r="A838" s="322" t="s">
        <v>70</v>
      </c>
      <c r="B838" s="323">
        <f t="shared" si="86"/>
        <v>0</v>
      </c>
      <c r="C838" s="323"/>
      <c r="D838" s="323"/>
      <c r="E838" s="323"/>
      <c r="F838" s="323"/>
      <c r="G838" s="198"/>
    </row>
    <row r="839" spans="1:7" ht="18.75" customHeight="1">
      <c r="A839" s="322" t="s">
        <v>71</v>
      </c>
      <c r="B839" s="323">
        <f t="shared" si="86"/>
        <v>500</v>
      </c>
      <c r="C839" s="323">
        <v>500</v>
      </c>
      <c r="D839" s="323"/>
      <c r="E839" s="323"/>
      <c r="F839" s="323"/>
      <c r="G839" s="198"/>
    </row>
    <row r="840" spans="1:7" ht="18.75" customHeight="1">
      <c r="A840" s="322" t="s">
        <v>709</v>
      </c>
      <c r="B840" s="323">
        <f t="shared" si="86"/>
        <v>0</v>
      </c>
      <c r="C840" s="323"/>
      <c r="D840" s="323"/>
      <c r="E840" s="323"/>
      <c r="F840" s="323"/>
      <c r="G840" s="198"/>
    </row>
    <row r="841" spans="1:7" ht="18.75" customHeight="1">
      <c r="A841" s="322" t="s">
        <v>710</v>
      </c>
      <c r="B841" s="323">
        <f t="shared" si="86"/>
        <v>16180</v>
      </c>
      <c r="C841" s="323">
        <v>16180</v>
      </c>
      <c r="D841" s="323"/>
      <c r="E841" s="323"/>
      <c r="F841" s="323"/>
      <c r="G841" s="198"/>
    </row>
    <row r="842" spans="1:7" ht="18.75" customHeight="1">
      <c r="A842" s="322" t="s">
        <v>711</v>
      </c>
      <c r="B842" s="323">
        <f t="shared" si="86"/>
        <v>0</v>
      </c>
      <c r="C842" s="323"/>
      <c r="D842" s="323"/>
      <c r="E842" s="323"/>
      <c r="F842" s="323"/>
      <c r="G842" s="198"/>
    </row>
    <row r="843" spans="1:7" ht="18.75" customHeight="1">
      <c r="A843" s="322" t="s">
        <v>712</v>
      </c>
      <c r="B843" s="323">
        <f t="shared" si="86"/>
        <v>0</v>
      </c>
      <c r="C843" s="323"/>
      <c r="D843" s="323"/>
      <c r="E843" s="323"/>
      <c r="F843" s="323"/>
      <c r="G843" s="198"/>
    </row>
    <row r="844" spans="1:7" ht="18.75" customHeight="1">
      <c r="A844" s="322" t="s">
        <v>713</v>
      </c>
      <c r="B844" s="323">
        <f t="shared" si="86"/>
        <v>0</v>
      </c>
      <c r="C844" s="323"/>
      <c r="D844" s="323"/>
      <c r="E844" s="323"/>
      <c r="F844" s="323"/>
      <c r="G844" s="198"/>
    </row>
    <row r="845" spans="1:7" ht="18.75" customHeight="1">
      <c r="A845" s="322" t="s">
        <v>714</v>
      </c>
      <c r="B845" s="323">
        <f t="shared" si="86"/>
        <v>0</v>
      </c>
      <c r="C845" s="323"/>
      <c r="D845" s="323"/>
      <c r="E845" s="323"/>
      <c r="F845" s="323"/>
      <c r="G845" s="198"/>
    </row>
    <row r="846" spans="1:7" ht="18.75" customHeight="1">
      <c r="A846" s="322" t="s">
        <v>715</v>
      </c>
      <c r="B846" s="323">
        <f t="shared" si="86"/>
        <v>0</v>
      </c>
      <c r="C846" s="323"/>
      <c r="D846" s="323"/>
      <c r="E846" s="323"/>
      <c r="F846" s="323"/>
      <c r="G846" s="198"/>
    </row>
    <row r="847" spans="1:7" ht="18.75" customHeight="1">
      <c r="A847" s="322" t="s">
        <v>716</v>
      </c>
      <c r="B847" s="323">
        <f t="shared" si="86"/>
        <v>0</v>
      </c>
      <c r="C847" s="323"/>
      <c r="D847" s="323"/>
      <c r="E847" s="323"/>
      <c r="F847" s="323"/>
      <c r="G847" s="198"/>
    </row>
    <row r="848" spans="1:7" ht="18.75" customHeight="1">
      <c r="A848" s="322" t="s">
        <v>717</v>
      </c>
      <c r="B848" s="323">
        <f t="shared" si="86"/>
        <v>0</v>
      </c>
      <c r="C848" s="323"/>
      <c r="D848" s="323"/>
      <c r="E848" s="323"/>
      <c r="F848" s="323"/>
      <c r="G848" s="198"/>
    </row>
    <row r="849" spans="1:7" ht="18.75" customHeight="1">
      <c r="A849" s="322" t="s">
        <v>718</v>
      </c>
      <c r="B849" s="323">
        <f t="shared" si="86"/>
        <v>0</v>
      </c>
      <c r="C849" s="323"/>
      <c r="D849" s="323"/>
      <c r="E849" s="323"/>
      <c r="F849" s="323"/>
      <c r="G849" s="198"/>
    </row>
    <row r="850" spans="1:7" ht="18.75" customHeight="1">
      <c r="A850" s="322" t="s">
        <v>719</v>
      </c>
      <c r="B850" s="323">
        <f t="shared" si="86"/>
        <v>0</v>
      </c>
      <c r="C850" s="323"/>
      <c r="D850" s="323"/>
      <c r="E850" s="323"/>
      <c r="F850" s="323"/>
      <c r="G850" s="198"/>
    </row>
    <row r="851" spans="1:7" ht="18.75" customHeight="1">
      <c r="A851" s="322" t="s">
        <v>720</v>
      </c>
      <c r="B851" s="323">
        <f t="shared" si="86"/>
        <v>0</v>
      </c>
      <c r="C851" s="323"/>
      <c r="D851" s="323"/>
      <c r="E851" s="323"/>
      <c r="F851" s="323"/>
      <c r="G851" s="198"/>
    </row>
    <row r="852" spans="1:7" ht="18.75" customHeight="1">
      <c r="A852" s="322" t="s">
        <v>721</v>
      </c>
      <c r="B852" s="323">
        <f t="shared" si="86"/>
        <v>10</v>
      </c>
      <c r="C852" s="323">
        <v>10</v>
      </c>
      <c r="D852" s="323"/>
      <c r="E852" s="323"/>
      <c r="F852" s="323"/>
      <c r="G852" s="198"/>
    </row>
    <row r="853" spans="1:7" ht="18.75" customHeight="1">
      <c r="A853" s="322" t="s">
        <v>722</v>
      </c>
      <c r="B853" s="323">
        <f t="shared" si="86"/>
        <v>0</v>
      </c>
      <c r="C853" s="323"/>
      <c r="D853" s="323"/>
      <c r="E853" s="323"/>
      <c r="F853" s="323"/>
      <c r="G853" s="198"/>
    </row>
    <row r="854" spans="1:7" ht="18.75" customHeight="1">
      <c r="A854" s="322" t="s">
        <v>723</v>
      </c>
      <c r="B854" s="323">
        <f t="shared" si="86"/>
        <v>0</v>
      </c>
      <c r="C854" s="323"/>
      <c r="D854" s="323"/>
      <c r="E854" s="323"/>
      <c r="F854" s="323"/>
      <c r="G854" s="198"/>
    </row>
    <row r="855" spans="1:7" ht="18.75" customHeight="1">
      <c r="A855" s="322" t="s">
        <v>724</v>
      </c>
      <c r="B855" s="323">
        <f t="shared" si="86"/>
        <v>0</v>
      </c>
      <c r="C855" s="323"/>
      <c r="D855" s="323"/>
      <c r="E855" s="323"/>
      <c r="F855" s="323"/>
      <c r="G855" s="198"/>
    </row>
    <row r="856" spans="1:7" ht="18.75" customHeight="1">
      <c r="A856" s="322" t="s">
        <v>725</v>
      </c>
      <c r="B856" s="323">
        <f t="shared" si="86"/>
        <v>0</v>
      </c>
      <c r="C856" s="323"/>
      <c r="D856" s="323"/>
      <c r="E856" s="323"/>
      <c r="F856" s="323"/>
      <c r="G856" s="198"/>
    </row>
    <row r="857" spans="1:7" ht="18.75" customHeight="1">
      <c r="A857" s="322" t="s">
        <v>726</v>
      </c>
      <c r="B857" s="323">
        <f t="shared" si="86"/>
        <v>0</v>
      </c>
      <c r="C857" s="323"/>
      <c r="D857" s="323"/>
      <c r="E857" s="323"/>
      <c r="F857" s="323"/>
      <c r="G857" s="198"/>
    </row>
    <row r="858" spans="1:7" ht="18.75" customHeight="1">
      <c r="A858" s="322" t="s">
        <v>699</v>
      </c>
      <c r="B858" s="323">
        <f t="shared" si="86"/>
        <v>0</v>
      </c>
      <c r="C858" s="323"/>
      <c r="D858" s="323"/>
      <c r="E858" s="323"/>
      <c r="F858" s="323"/>
      <c r="G858" s="198"/>
    </row>
    <row r="859" spans="1:7" ht="18.75" customHeight="1">
      <c r="A859" s="322" t="s">
        <v>727</v>
      </c>
      <c r="B859" s="323">
        <f t="shared" si="86"/>
        <v>0</v>
      </c>
      <c r="C859" s="323"/>
      <c r="D859" s="323"/>
      <c r="E859" s="323"/>
      <c r="F859" s="323"/>
      <c r="G859" s="198"/>
    </row>
    <row r="860" spans="1:7" ht="18.75" customHeight="1">
      <c r="A860" s="322" t="s">
        <v>728</v>
      </c>
      <c r="B860" s="323">
        <f t="shared" si="86"/>
        <v>0</v>
      </c>
      <c r="C860" s="323"/>
      <c r="D860" s="323"/>
      <c r="E860" s="323"/>
      <c r="F860" s="323"/>
      <c r="G860" s="198"/>
    </row>
    <row r="861" spans="1:7" ht="18.75" customHeight="1">
      <c r="A861" s="322" t="s">
        <v>729</v>
      </c>
      <c r="B861" s="323">
        <f t="shared" si="86"/>
        <v>130</v>
      </c>
      <c r="C861" s="323">
        <v>130</v>
      </c>
      <c r="D861" s="323"/>
      <c r="E861" s="323"/>
      <c r="F861" s="323"/>
      <c r="G861" s="198"/>
    </row>
    <row r="862" spans="1:7" ht="18.75" customHeight="1">
      <c r="A862" s="322" t="s">
        <v>730</v>
      </c>
      <c r="B862" s="323">
        <f t="shared" si="86"/>
        <v>0</v>
      </c>
      <c r="C862" s="323"/>
      <c r="D862" s="323"/>
      <c r="E862" s="323"/>
      <c r="F862" s="323"/>
      <c r="G862" s="198"/>
    </row>
    <row r="863" spans="1:7" ht="18.75" customHeight="1">
      <c r="A863" s="322" t="s">
        <v>69</v>
      </c>
      <c r="B863" s="323">
        <f t="shared" si="86"/>
        <v>0</v>
      </c>
      <c r="C863" s="323"/>
      <c r="D863" s="323"/>
      <c r="E863" s="323"/>
      <c r="F863" s="323"/>
      <c r="G863" s="198"/>
    </row>
    <row r="864" spans="1:7" ht="18.75" customHeight="1">
      <c r="A864" s="322" t="s">
        <v>70</v>
      </c>
      <c r="B864" s="323">
        <f t="shared" si="86"/>
        <v>0</v>
      </c>
      <c r="C864" s="323"/>
      <c r="D864" s="323"/>
      <c r="E864" s="323"/>
      <c r="F864" s="323"/>
      <c r="G864" s="198"/>
    </row>
    <row r="865" spans="1:7" ht="18.75" customHeight="1">
      <c r="A865" s="322" t="s">
        <v>71</v>
      </c>
      <c r="B865" s="323">
        <f t="shared" si="86"/>
        <v>0</v>
      </c>
      <c r="C865" s="323"/>
      <c r="D865" s="323"/>
      <c r="E865" s="323"/>
      <c r="F865" s="323"/>
      <c r="G865" s="198"/>
    </row>
    <row r="866" spans="1:7" ht="18.75" customHeight="1">
      <c r="A866" s="322" t="s">
        <v>731</v>
      </c>
      <c r="B866" s="323">
        <f t="shared" si="86"/>
        <v>0</v>
      </c>
      <c r="C866" s="323"/>
      <c r="D866" s="323"/>
      <c r="E866" s="323"/>
      <c r="F866" s="323"/>
      <c r="G866" s="198"/>
    </row>
    <row r="867" spans="1:7" ht="18.75" customHeight="1">
      <c r="A867" s="322" t="s">
        <v>732</v>
      </c>
      <c r="B867" s="323">
        <f t="shared" si="86"/>
        <v>0</v>
      </c>
      <c r="C867" s="323"/>
      <c r="D867" s="323"/>
      <c r="E867" s="323"/>
      <c r="F867" s="323"/>
      <c r="G867" s="198"/>
    </row>
    <row r="868" spans="1:7" ht="18.75" customHeight="1">
      <c r="A868" s="322" t="s">
        <v>733</v>
      </c>
      <c r="B868" s="323">
        <f t="shared" si="86"/>
        <v>0</v>
      </c>
      <c r="C868" s="323"/>
      <c r="D868" s="323"/>
      <c r="E868" s="323"/>
      <c r="F868" s="323"/>
      <c r="G868" s="198"/>
    </row>
    <row r="869" spans="1:7" ht="18.75" customHeight="1">
      <c r="A869" s="322" t="s">
        <v>734</v>
      </c>
      <c r="B869" s="323">
        <f t="shared" si="86"/>
        <v>0</v>
      </c>
      <c r="C869" s="323"/>
      <c r="D869" s="323"/>
      <c r="E869" s="323"/>
      <c r="F869" s="323"/>
      <c r="G869" s="198"/>
    </row>
    <row r="870" spans="1:7" ht="18.75" customHeight="1">
      <c r="A870" s="322" t="s">
        <v>735</v>
      </c>
      <c r="B870" s="323">
        <f t="shared" si="86"/>
        <v>0</v>
      </c>
      <c r="C870" s="323"/>
      <c r="D870" s="323"/>
      <c r="E870" s="323"/>
      <c r="F870" s="323"/>
      <c r="G870" s="198"/>
    </row>
    <row r="871" spans="1:7" ht="18.75" customHeight="1">
      <c r="A871" s="322" t="s">
        <v>736</v>
      </c>
      <c r="B871" s="323">
        <f t="shared" si="86"/>
        <v>0</v>
      </c>
      <c r="C871" s="323"/>
      <c r="D871" s="323"/>
      <c r="E871" s="323"/>
      <c r="F871" s="323"/>
      <c r="G871" s="198"/>
    </row>
    <row r="872" spans="1:7" ht="18.75" customHeight="1">
      <c r="A872" s="322" t="s">
        <v>737</v>
      </c>
      <c r="B872" s="323">
        <f t="shared" si="86"/>
        <v>0</v>
      </c>
      <c r="C872" s="323"/>
      <c r="D872" s="323"/>
      <c r="E872" s="323"/>
      <c r="F872" s="323"/>
      <c r="G872" s="198"/>
    </row>
    <row r="873" spans="1:7" ht="18.75" customHeight="1">
      <c r="A873" s="322" t="s">
        <v>738</v>
      </c>
      <c r="B873" s="323">
        <f t="shared" si="86"/>
        <v>725</v>
      </c>
      <c r="C873" s="323">
        <f aca="true" t="shared" si="87" ref="C873:F873">SUM(C874:C883)</f>
        <v>649</v>
      </c>
      <c r="D873" s="323">
        <f t="shared" si="87"/>
        <v>76</v>
      </c>
      <c r="E873" s="323">
        <f t="shared" si="87"/>
        <v>0</v>
      </c>
      <c r="F873" s="323">
        <f t="shared" si="87"/>
        <v>0</v>
      </c>
      <c r="G873" s="198"/>
    </row>
    <row r="874" spans="1:7" ht="18.75" customHeight="1">
      <c r="A874" s="322" t="s">
        <v>69</v>
      </c>
      <c r="B874" s="323">
        <f t="shared" si="86"/>
        <v>227</v>
      </c>
      <c r="C874" s="323">
        <v>227</v>
      </c>
      <c r="D874" s="323"/>
      <c r="E874" s="323"/>
      <c r="F874" s="323"/>
      <c r="G874" s="198"/>
    </row>
    <row r="875" spans="1:7" ht="18.75" customHeight="1">
      <c r="A875" s="322" t="s">
        <v>70</v>
      </c>
      <c r="B875" s="323">
        <f t="shared" si="86"/>
        <v>0</v>
      </c>
      <c r="C875" s="323"/>
      <c r="D875" s="323"/>
      <c r="E875" s="323"/>
      <c r="F875" s="323"/>
      <c r="G875" s="198"/>
    </row>
    <row r="876" spans="1:7" ht="18.75" customHeight="1">
      <c r="A876" s="322" t="s">
        <v>71</v>
      </c>
      <c r="B876" s="323">
        <f t="shared" si="86"/>
        <v>0</v>
      </c>
      <c r="C876" s="323"/>
      <c r="D876" s="323"/>
      <c r="E876" s="323"/>
      <c r="F876" s="323"/>
      <c r="G876" s="198"/>
    </row>
    <row r="877" spans="1:7" ht="18.75" customHeight="1">
      <c r="A877" s="322" t="s">
        <v>739</v>
      </c>
      <c r="B877" s="323">
        <f aca="true" t="shared" si="88" ref="B877:B898">SUM(C877:F877)</f>
        <v>0</v>
      </c>
      <c r="C877" s="323"/>
      <c r="D877" s="323"/>
      <c r="E877" s="323"/>
      <c r="F877" s="323"/>
      <c r="G877" s="198"/>
    </row>
    <row r="878" spans="1:7" ht="18.75" customHeight="1">
      <c r="A878" s="322" t="s">
        <v>740</v>
      </c>
      <c r="B878" s="323">
        <f t="shared" si="88"/>
        <v>56</v>
      </c>
      <c r="C878" s="323"/>
      <c r="D878" s="323">
        <v>56</v>
      </c>
      <c r="E878" s="323"/>
      <c r="F878" s="323"/>
      <c r="G878" s="198"/>
    </row>
    <row r="879" spans="1:7" ht="18.75" customHeight="1">
      <c r="A879" s="322" t="s">
        <v>741</v>
      </c>
      <c r="B879" s="323">
        <f t="shared" si="88"/>
        <v>20</v>
      </c>
      <c r="C879" s="323"/>
      <c r="D879" s="323">
        <v>20</v>
      </c>
      <c r="E879" s="323"/>
      <c r="F879" s="323"/>
      <c r="G879" s="198"/>
    </row>
    <row r="880" spans="1:7" ht="18.75" customHeight="1">
      <c r="A880" s="322" t="s">
        <v>1299</v>
      </c>
      <c r="B880" s="323">
        <f t="shared" si="88"/>
        <v>0</v>
      </c>
      <c r="C880" s="323"/>
      <c r="D880" s="323"/>
      <c r="E880" s="323"/>
      <c r="F880" s="323"/>
      <c r="G880" s="198"/>
    </row>
    <row r="881" spans="1:7" ht="18.75" customHeight="1">
      <c r="A881" s="322" t="s">
        <v>743</v>
      </c>
      <c r="B881" s="323">
        <f t="shared" si="88"/>
        <v>0</v>
      </c>
      <c r="C881" s="323"/>
      <c r="D881" s="323"/>
      <c r="E881" s="323"/>
      <c r="F881" s="323"/>
      <c r="G881" s="198"/>
    </row>
    <row r="882" spans="1:7" ht="18.75" customHeight="1">
      <c r="A882" s="322" t="s">
        <v>78</v>
      </c>
      <c r="B882" s="323">
        <f t="shared" si="88"/>
        <v>255</v>
      </c>
      <c r="C882" s="323">
        <v>255</v>
      </c>
      <c r="D882" s="323"/>
      <c r="E882" s="323"/>
      <c r="F882" s="323"/>
      <c r="G882" s="198"/>
    </row>
    <row r="883" spans="1:7" ht="18.75" customHeight="1">
      <c r="A883" s="322" t="s">
        <v>744</v>
      </c>
      <c r="B883" s="323">
        <f t="shared" si="88"/>
        <v>167</v>
      </c>
      <c r="C883" s="323">
        <v>167</v>
      </c>
      <c r="E883" s="323"/>
      <c r="F883" s="323"/>
      <c r="G883" s="198"/>
    </row>
    <row r="884" spans="1:7" ht="18.75" customHeight="1">
      <c r="A884" s="322" t="s">
        <v>745</v>
      </c>
      <c r="B884" s="323">
        <f t="shared" si="88"/>
        <v>0</v>
      </c>
      <c r="C884" s="323"/>
      <c r="D884" s="323"/>
      <c r="E884" s="323"/>
      <c r="F884" s="323"/>
      <c r="G884" s="198"/>
    </row>
    <row r="885" spans="1:7" ht="18.75" customHeight="1">
      <c r="A885" s="322" t="s">
        <v>319</v>
      </c>
      <c r="B885" s="323">
        <f t="shared" si="88"/>
        <v>0</v>
      </c>
      <c r="C885" s="323"/>
      <c r="D885" s="323"/>
      <c r="E885" s="323"/>
      <c r="F885" s="323"/>
      <c r="G885" s="198"/>
    </row>
    <row r="886" spans="1:7" ht="18.75" customHeight="1">
      <c r="A886" s="322" t="s">
        <v>746</v>
      </c>
      <c r="B886" s="323">
        <f t="shared" si="88"/>
        <v>0</v>
      </c>
      <c r="C886" s="323"/>
      <c r="D886" s="323"/>
      <c r="E886" s="323"/>
      <c r="F886" s="323"/>
      <c r="G886" s="198"/>
    </row>
    <row r="887" spans="1:7" ht="18.75" customHeight="1">
      <c r="A887" s="322" t="s">
        <v>747</v>
      </c>
      <c r="B887" s="323">
        <f t="shared" si="88"/>
        <v>0</v>
      </c>
      <c r="C887" s="323"/>
      <c r="D887" s="323"/>
      <c r="E887" s="323"/>
      <c r="F887" s="323"/>
      <c r="G887" s="198"/>
    </row>
    <row r="888" spans="1:7" ht="18.75" customHeight="1">
      <c r="A888" s="322" t="s">
        <v>748</v>
      </c>
      <c r="B888" s="323">
        <f t="shared" si="88"/>
        <v>0</v>
      </c>
      <c r="C888" s="323"/>
      <c r="D888" s="323"/>
      <c r="E888" s="323"/>
      <c r="F888" s="323"/>
      <c r="G888" s="198"/>
    </row>
    <row r="889" spans="1:7" ht="18.75" customHeight="1">
      <c r="A889" s="322" t="s">
        <v>749</v>
      </c>
      <c r="B889" s="323">
        <f t="shared" si="88"/>
        <v>0</v>
      </c>
      <c r="C889" s="323"/>
      <c r="D889" s="323"/>
      <c r="E889" s="323"/>
      <c r="F889" s="323"/>
      <c r="G889" s="198"/>
    </row>
    <row r="890" spans="1:7" ht="18.75" customHeight="1">
      <c r="A890" s="322" t="s">
        <v>750</v>
      </c>
      <c r="B890" s="323">
        <f t="shared" si="88"/>
        <v>4874</v>
      </c>
      <c r="C890" s="323">
        <f aca="true" t="shared" si="89" ref="C890:F890">SUM(C891:C896)</f>
        <v>4760</v>
      </c>
      <c r="D890" s="323">
        <f t="shared" si="89"/>
        <v>0</v>
      </c>
      <c r="E890" s="323">
        <f t="shared" si="89"/>
        <v>114</v>
      </c>
      <c r="F890" s="323">
        <f t="shared" si="89"/>
        <v>0</v>
      </c>
      <c r="G890" s="198"/>
    </row>
    <row r="891" spans="1:7" ht="18.75" customHeight="1">
      <c r="A891" s="322" t="s">
        <v>1300</v>
      </c>
      <c r="B891" s="323">
        <f t="shared" si="88"/>
        <v>0</v>
      </c>
      <c r="C891" s="323"/>
      <c r="D891" s="323"/>
      <c r="E891" s="323"/>
      <c r="F891" s="323"/>
      <c r="G891" s="198"/>
    </row>
    <row r="892" spans="1:7" ht="18.75" customHeight="1">
      <c r="A892" s="322" t="s">
        <v>752</v>
      </c>
      <c r="B892" s="323">
        <f t="shared" si="88"/>
        <v>0</v>
      </c>
      <c r="C892" s="323"/>
      <c r="D892" s="323"/>
      <c r="E892" s="323"/>
      <c r="F892" s="323"/>
      <c r="G892" s="198"/>
    </row>
    <row r="893" spans="1:7" ht="18.75" customHeight="1">
      <c r="A893" s="322" t="s">
        <v>753</v>
      </c>
      <c r="B893" s="323">
        <f t="shared" si="88"/>
        <v>4874</v>
      </c>
      <c r="C893" s="323">
        <v>4760</v>
      </c>
      <c r="D893" s="323"/>
      <c r="E893" s="323">
        <v>114</v>
      </c>
      <c r="F893" s="323"/>
      <c r="G893" s="198"/>
    </row>
    <row r="894" spans="1:7" ht="18.75" customHeight="1">
      <c r="A894" s="322" t="s">
        <v>754</v>
      </c>
      <c r="B894" s="323">
        <f t="shared" si="88"/>
        <v>0</v>
      </c>
      <c r="C894" s="323"/>
      <c r="D894" s="323"/>
      <c r="E894" s="323"/>
      <c r="F894" s="323"/>
      <c r="G894" s="198"/>
    </row>
    <row r="895" spans="1:7" ht="18.75" customHeight="1">
      <c r="A895" s="322" t="s">
        <v>755</v>
      </c>
      <c r="B895" s="323">
        <f t="shared" si="88"/>
        <v>0</v>
      </c>
      <c r="C895" s="323"/>
      <c r="D895" s="323"/>
      <c r="E895" s="323"/>
      <c r="F895" s="323"/>
      <c r="G895" s="198"/>
    </row>
    <row r="896" spans="1:7" ht="18.75" customHeight="1">
      <c r="A896" s="322" t="s">
        <v>756</v>
      </c>
      <c r="B896" s="323">
        <f t="shared" si="88"/>
        <v>0</v>
      </c>
      <c r="C896" s="323"/>
      <c r="D896" s="323"/>
      <c r="E896" s="323"/>
      <c r="F896" s="323"/>
      <c r="G896" s="198"/>
    </row>
    <row r="897" spans="1:7" ht="18.75" customHeight="1">
      <c r="A897" s="322" t="s">
        <v>757</v>
      </c>
      <c r="B897" s="323">
        <f t="shared" si="88"/>
        <v>1414</v>
      </c>
      <c r="C897" s="323">
        <f>SUM(C898:C902)</f>
        <v>0</v>
      </c>
      <c r="D897" s="323">
        <f>SUM(D898:D902)</f>
        <v>1414</v>
      </c>
      <c r="E897" s="323">
        <f>SUM(E898:E902)</f>
        <v>0</v>
      </c>
      <c r="F897" s="323">
        <f>SUM(F898:F902)</f>
        <v>0</v>
      </c>
      <c r="G897" s="198"/>
    </row>
    <row r="898" spans="1:7" ht="18.75" customHeight="1">
      <c r="A898" s="322" t="s">
        <v>758</v>
      </c>
      <c r="B898" s="323">
        <f t="shared" si="88"/>
        <v>0</v>
      </c>
      <c r="C898" s="323"/>
      <c r="D898" s="323"/>
      <c r="E898" s="323"/>
      <c r="F898" s="323"/>
      <c r="G898" s="198"/>
    </row>
    <row r="899" spans="1:7" ht="18.75" customHeight="1">
      <c r="A899" s="322" t="s">
        <v>760</v>
      </c>
      <c r="B899" s="323">
        <f aca="true" t="shared" si="90" ref="B899:B939">SUM(C899:F899)</f>
        <v>1372</v>
      </c>
      <c r="C899" s="323"/>
      <c r="D899" s="323">
        <v>1372</v>
      </c>
      <c r="E899" s="323"/>
      <c r="F899" s="323"/>
      <c r="G899" s="198"/>
    </row>
    <row r="900" spans="1:7" ht="18.75" customHeight="1">
      <c r="A900" s="322" t="s">
        <v>1301</v>
      </c>
      <c r="B900" s="323">
        <f t="shared" si="90"/>
        <v>42</v>
      </c>
      <c r="C900" s="323"/>
      <c r="D900" s="323">
        <v>42</v>
      </c>
      <c r="E900" s="323"/>
      <c r="F900" s="323"/>
      <c r="G900" s="198"/>
    </row>
    <row r="901" spans="1:7" ht="18.75" customHeight="1">
      <c r="A901" s="322" t="s">
        <v>762</v>
      </c>
      <c r="B901" s="323">
        <f t="shared" si="90"/>
        <v>0</v>
      </c>
      <c r="C901" s="323"/>
      <c r="D901" s="323"/>
      <c r="E901" s="323"/>
      <c r="F901" s="323"/>
      <c r="G901" s="198"/>
    </row>
    <row r="902" spans="1:7" ht="18.75" customHeight="1">
      <c r="A902" s="322" t="s">
        <v>763</v>
      </c>
      <c r="B902" s="323">
        <f t="shared" si="90"/>
        <v>0</v>
      </c>
      <c r="C902" s="323"/>
      <c r="D902" s="323"/>
      <c r="E902" s="323"/>
      <c r="F902" s="323"/>
      <c r="G902" s="198"/>
    </row>
    <row r="903" spans="1:7" ht="18.75" customHeight="1">
      <c r="A903" s="322" t="s">
        <v>764</v>
      </c>
      <c r="B903" s="323">
        <f t="shared" si="90"/>
        <v>0</v>
      </c>
      <c r="C903" s="323"/>
      <c r="D903" s="323"/>
      <c r="E903" s="323"/>
      <c r="F903" s="323"/>
      <c r="G903" s="198"/>
    </row>
    <row r="904" spans="1:7" ht="18.75" customHeight="1">
      <c r="A904" s="322" t="s">
        <v>1302</v>
      </c>
      <c r="B904" s="323">
        <f t="shared" si="90"/>
        <v>0</v>
      </c>
      <c r="C904" s="323"/>
      <c r="D904" s="323"/>
      <c r="E904" s="323"/>
      <c r="F904" s="323"/>
      <c r="G904" s="198"/>
    </row>
    <row r="905" spans="1:7" ht="18.75" customHeight="1">
      <c r="A905" s="322" t="s">
        <v>766</v>
      </c>
      <c r="B905" s="323">
        <f t="shared" si="90"/>
        <v>0</v>
      </c>
      <c r="C905" s="323">
        <f>SUM(C906:C907)</f>
        <v>0</v>
      </c>
      <c r="D905" s="323"/>
      <c r="E905" s="323"/>
      <c r="F905" s="323"/>
      <c r="G905" s="198"/>
    </row>
    <row r="906" spans="1:7" ht="18.75" customHeight="1">
      <c r="A906" s="322" t="s">
        <v>767</v>
      </c>
      <c r="B906" s="323">
        <f t="shared" si="90"/>
        <v>0</v>
      </c>
      <c r="C906" s="323"/>
      <c r="D906" s="323"/>
      <c r="E906" s="323"/>
      <c r="F906" s="323"/>
      <c r="G906" s="198"/>
    </row>
    <row r="907" spans="1:7" ht="18.75" customHeight="1">
      <c r="A907" s="322" t="s">
        <v>768</v>
      </c>
      <c r="B907" s="323">
        <f t="shared" si="90"/>
        <v>0</v>
      </c>
      <c r="C907" s="323"/>
      <c r="D907" s="323"/>
      <c r="E907" s="323"/>
      <c r="F907" s="323"/>
      <c r="G907" s="198"/>
    </row>
    <row r="908" spans="1:7" ht="18.75" customHeight="1">
      <c r="A908" s="322" t="s">
        <v>769</v>
      </c>
      <c r="B908" s="323">
        <f t="shared" si="90"/>
        <v>3561</v>
      </c>
      <c r="C908" s="323">
        <f aca="true" t="shared" si="91" ref="C908:F908">C909+C932+C942+C952+C957+C964+C969</f>
        <v>2457</v>
      </c>
      <c r="D908" s="323">
        <f t="shared" si="91"/>
        <v>1104</v>
      </c>
      <c r="E908" s="323">
        <f t="shared" si="91"/>
        <v>0</v>
      </c>
      <c r="F908" s="323">
        <f t="shared" si="91"/>
        <v>0</v>
      </c>
      <c r="G908" s="198"/>
    </row>
    <row r="909" spans="1:7" ht="18.75" customHeight="1">
      <c r="A909" s="322" t="s">
        <v>770</v>
      </c>
      <c r="B909" s="323">
        <f t="shared" si="90"/>
        <v>3481</v>
      </c>
      <c r="C909" s="323">
        <f aca="true" t="shared" si="92" ref="C909:F909">SUM(C910:C931)</f>
        <v>2457</v>
      </c>
      <c r="D909" s="323">
        <f t="shared" si="92"/>
        <v>1024</v>
      </c>
      <c r="E909" s="323">
        <f t="shared" si="92"/>
        <v>0</v>
      </c>
      <c r="F909" s="323">
        <f t="shared" si="92"/>
        <v>0</v>
      </c>
      <c r="G909" s="198"/>
    </row>
    <row r="910" spans="1:7" ht="18.75" customHeight="1">
      <c r="A910" s="322" t="s">
        <v>69</v>
      </c>
      <c r="B910" s="323">
        <f t="shared" si="90"/>
        <v>611</v>
      </c>
      <c r="C910" s="323">
        <v>611</v>
      </c>
      <c r="D910" s="323"/>
      <c r="E910" s="323"/>
      <c r="F910" s="323"/>
      <c r="G910" s="198"/>
    </row>
    <row r="911" spans="1:7" ht="18.75" customHeight="1">
      <c r="A911" s="322" t="s">
        <v>70</v>
      </c>
      <c r="B911" s="323">
        <f t="shared" si="90"/>
        <v>127</v>
      </c>
      <c r="C911" s="323">
        <v>125</v>
      </c>
      <c r="D911" s="323">
        <v>2</v>
      </c>
      <c r="E911" s="323"/>
      <c r="F911" s="323"/>
      <c r="G911" s="198"/>
    </row>
    <row r="912" spans="1:7" ht="18.75" customHeight="1">
      <c r="A912" s="322" t="s">
        <v>71</v>
      </c>
      <c r="B912" s="323">
        <f t="shared" si="90"/>
        <v>847</v>
      </c>
      <c r="C912" s="323">
        <v>847</v>
      </c>
      <c r="D912" s="323"/>
      <c r="E912" s="323"/>
      <c r="F912" s="323"/>
      <c r="G912" s="198"/>
    </row>
    <row r="913" spans="1:7" ht="18.75" customHeight="1">
      <c r="A913" s="322" t="s">
        <v>771</v>
      </c>
      <c r="B913" s="323">
        <f t="shared" si="90"/>
        <v>90</v>
      </c>
      <c r="C913" s="323">
        <v>90</v>
      </c>
      <c r="D913" s="323"/>
      <c r="E913" s="323"/>
      <c r="F913" s="323"/>
      <c r="G913" s="198"/>
    </row>
    <row r="914" spans="1:7" ht="18.75" customHeight="1">
      <c r="A914" s="322" t="s">
        <v>772</v>
      </c>
      <c r="B914" s="323">
        <f t="shared" si="90"/>
        <v>962</v>
      </c>
      <c r="C914" s="323">
        <v>386</v>
      </c>
      <c r="D914" s="323">
        <v>576</v>
      </c>
      <c r="E914" s="323"/>
      <c r="F914" s="323"/>
      <c r="G914" s="198"/>
    </row>
    <row r="915" spans="1:7" ht="18.75" customHeight="1">
      <c r="A915" s="322" t="s">
        <v>773</v>
      </c>
      <c r="B915" s="323">
        <f t="shared" si="90"/>
        <v>0</v>
      </c>
      <c r="C915" s="323"/>
      <c r="D915" s="323"/>
      <c r="E915" s="323"/>
      <c r="F915" s="323"/>
      <c r="G915" s="198"/>
    </row>
    <row r="916" spans="1:7" ht="18.75" customHeight="1">
      <c r="A916" s="322" t="s">
        <v>774</v>
      </c>
      <c r="B916" s="323">
        <f t="shared" si="90"/>
        <v>164</v>
      </c>
      <c r="C916" s="323">
        <v>164</v>
      </c>
      <c r="D916" s="323"/>
      <c r="E916" s="323"/>
      <c r="F916" s="323"/>
      <c r="G916" s="198"/>
    </row>
    <row r="917" spans="1:7" ht="18.75" customHeight="1">
      <c r="A917" s="322" t="s">
        <v>775</v>
      </c>
      <c r="B917" s="323">
        <f t="shared" si="90"/>
        <v>0</v>
      </c>
      <c r="C917" s="323"/>
      <c r="D917" s="323"/>
      <c r="E917" s="323"/>
      <c r="F917" s="323"/>
      <c r="G917" s="198"/>
    </row>
    <row r="918" spans="1:7" ht="18.75" customHeight="1">
      <c r="A918" s="322" t="s">
        <v>776</v>
      </c>
      <c r="B918" s="323">
        <f t="shared" si="90"/>
        <v>207</v>
      </c>
      <c r="C918" s="323">
        <v>207</v>
      </c>
      <c r="D918" s="323"/>
      <c r="E918" s="323"/>
      <c r="F918" s="323"/>
      <c r="G918" s="198"/>
    </row>
    <row r="919" spans="1:7" ht="18.75" customHeight="1">
      <c r="A919" s="322" t="s">
        <v>777</v>
      </c>
      <c r="B919" s="323">
        <f t="shared" si="90"/>
        <v>0</v>
      </c>
      <c r="C919" s="323"/>
      <c r="D919" s="323"/>
      <c r="E919" s="323"/>
      <c r="F919" s="323"/>
      <c r="G919" s="198"/>
    </row>
    <row r="920" spans="1:7" ht="18.75" customHeight="1">
      <c r="A920" s="322" t="s">
        <v>778</v>
      </c>
      <c r="B920" s="323">
        <f t="shared" si="90"/>
        <v>0</v>
      </c>
      <c r="C920" s="323"/>
      <c r="D920" s="323"/>
      <c r="E920" s="323"/>
      <c r="F920" s="323"/>
      <c r="G920" s="198"/>
    </row>
    <row r="921" spans="1:7" ht="18.75" customHeight="1">
      <c r="A921" s="322" t="s">
        <v>779</v>
      </c>
      <c r="B921" s="323">
        <f t="shared" si="90"/>
        <v>0</v>
      </c>
      <c r="C921" s="323"/>
      <c r="D921" s="323"/>
      <c r="E921" s="323"/>
      <c r="F921" s="323"/>
      <c r="G921" s="198"/>
    </row>
    <row r="922" spans="1:7" ht="18.75" customHeight="1">
      <c r="A922" s="322" t="s">
        <v>780</v>
      </c>
      <c r="B922" s="323">
        <f t="shared" si="90"/>
        <v>0</v>
      </c>
      <c r="C922" s="323"/>
      <c r="D922" s="323"/>
      <c r="E922" s="323"/>
      <c r="F922" s="323"/>
      <c r="G922" s="198"/>
    </row>
    <row r="923" spans="1:7" ht="18.75" customHeight="1">
      <c r="A923" s="322" t="s">
        <v>781</v>
      </c>
      <c r="B923" s="323">
        <f t="shared" si="90"/>
        <v>0</v>
      </c>
      <c r="C923" s="323"/>
      <c r="D923" s="323"/>
      <c r="E923" s="323"/>
      <c r="F923" s="323"/>
      <c r="G923" s="198"/>
    </row>
    <row r="924" spans="1:7" ht="18.75" customHeight="1">
      <c r="A924" s="322" t="s">
        <v>782</v>
      </c>
      <c r="B924" s="323">
        <f t="shared" si="90"/>
        <v>0</v>
      </c>
      <c r="C924" s="323"/>
      <c r="D924" s="323"/>
      <c r="E924" s="323"/>
      <c r="F924" s="323"/>
      <c r="G924" s="198"/>
    </row>
    <row r="925" spans="1:7" ht="18.75" customHeight="1">
      <c r="A925" s="322" t="s">
        <v>783</v>
      </c>
      <c r="B925" s="323">
        <f t="shared" si="90"/>
        <v>0</v>
      </c>
      <c r="C925" s="323"/>
      <c r="D925" s="323"/>
      <c r="E925" s="323"/>
      <c r="F925" s="323"/>
      <c r="G925" s="198"/>
    </row>
    <row r="926" spans="1:7" ht="18.75" customHeight="1">
      <c r="A926" s="322" t="s">
        <v>784</v>
      </c>
      <c r="B926" s="323">
        <f t="shared" si="90"/>
        <v>27</v>
      </c>
      <c r="C926" s="323">
        <v>27</v>
      </c>
      <c r="D926" s="323"/>
      <c r="E926" s="323"/>
      <c r="F926" s="323"/>
      <c r="G926" s="198"/>
    </row>
    <row r="927" spans="1:7" ht="18.75" customHeight="1">
      <c r="A927" s="322" t="s">
        <v>785</v>
      </c>
      <c r="B927" s="323">
        <f t="shared" si="90"/>
        <v>0</v>
      </c>
      <c r="C927" s="323"/>
      <c r="D927" s="323"/>
      <c r="E927" s="323"/>
      <c r="F927" s="323"/>
      <c r="G927" s="198"/>
    </row>
    <row r="928" spans="1:7" ht="18.75" customHeight="1">
      <c r="A928" s="322" t="s">
        <v>786</v>
      </c>
      <c r="B928" s="323">
        <f t="shared" si="90"/>
        <v>0</v>
      </c>
      <c r="C928" s="323"/>
      <c r="D928" s="323"/>
      <c r="E928" s="323"/>
      <c r="F928" s="323"/>
      <c r="G928" s="198"/>
    </row>
    <row r="929" spans="1:7" ht="18.75" customHeight="1">
      <c r="A929" s="322" t="s">
        <v>787</v>
      </c>
      <c r="B929" s="323">
        <f t="shared" si="90"/>
        <v>0</v>
      </c>
      <c r="C929" s="323"/>
      <c r="D929" s="323"/>
      <c r="E929" s="323"/>
      <c r="F929" s="323"/>
      <c r="G929" s="198"/>
    </row>
    <row r="930" spans="1:7" ht="18.75" customHeight="1">
      <c r="A930" s="322" t="s">
        <v>788</v>
      </c>
      <c r="B930" s="323">
        <f t="shared" si="90"/>
        <v>0</v>
      </c>
      <c r="C930" s="323"/>
      <c r="D930" s="323"/>
      <c r="E930" s="323"/>
      <c r="F930" s="323"/>
      <c r="G930" s="198"/>
    </row>
    <row r="931" spans="1:7" ht="18.75" customHeight="1">
      <c r="A931" s="322" t="s">
        <v>789</v>
      </c>
      <c r="B931" s="323">
        <f t="shared" si="90"/>
        <v>446</v>
      </c>
      <c r="C931" s="323"/>
      <c r="D931" s="323">
        <v>446</v>
      </c>
      <c r="E931" s="323"/>
      <c r="F931" s="323"/>
      <c r="G931" s="198"/>
    </row>
    <row r="932" spans="1:7" ht="18.75" customHeight="1">
      <c r="A932" s="322" t="s">
        <v>790</v>
      </c>
      <c r="B932" s="323">
        <f t="shared" si="90"/>
        <v>0</v>
      </c>
      <c r="C932" s="323">
        <f>SUM(C933:C941)</f>
        <v>0</v>
      </c>
      <c r="D932" s="323"/>
      <c r="E932" s="323"/>
      <c r="F932" s="323"/>
      <c r="G932" s="198"/>
    </row>
    <row r="933" spans="1:7" ht="18.75" customHeight="1">
      <c r="A933" s="322" t="s">
        <v>69</v>
      </c>
      <c r="B933" s="323">
        <f t="shared" si="90"/>
        <v>0</v>
      </c>
      <c r="C933" s="323"/>
      <c r="D933" s="323"/>
      <c r="E933" s="323"/>
      <c r="F933" s="323"/>
      <c r="G933" s="198"/>
    </row>
    <row r="934" spans="1:7" ht="18.75" customHeight="1">
      <c r="A934" s="322" t="s">
        <v>70</v>
      </c>
      <c r="B934" s="323">
        <f t="shared" si="90"/>
        <v>0</v>
      </c>
      <c r="C934" s="323"/>
      <c r="D934" s="323"/>
      <c r="E934" s="323"/>
      <c r="F934" s="323"/>
      <c r="G934" s="198"/>
    </row>
    <row r="935" spans="1:7" ht="18.75" customHeight="1">
      <c r="A935" s="322" t="s">
        <v>71</v>
      </c>
      <c r="B935" s="323">
        <f t="shared" si="90"/>
        <v>0</v>
      </c>
      <c r="C935" s="323"/>
      <c r="D935" s="323"/>
      <c r="E935" s="323"/>
      <c r="F935" s="323"/>
      <c r="G935" s="198"/>
    </row>
    <row r="936" spans="1:7" ht="18.75" customHeight="1">
      <c r="A936" s="322" t="s">
        <v>791</v>
      </c>
      <c r="B936" s="323">
        <f t="shared" si="90"/>
        <v>0</v>
      </c>
      <c r="C936" s="323"/>
      <c r="D936" s="323"/>
      <c r="E936" s="323"/>
      <c r="F936" s="323"/>
      <c r="G936" s="198"/>
    </row>
    <row r="937" spans="1:7" ht="18.75" customHeight="1">
      <c r="A937" s="322" t="s">
        <v>792</v>
      </c>
      <c r="B937" s="323">
        <f t="shared" si="90"/>
        <v>0</v>
      </c>
      <c r="C937" s="323"/>
      <c r="D937" s="323"/>
      <c r="E937" s="323"/>
      <c r="F937" s="323"/>
      <c r="G937" s="198"/>
    </row>
    <row r="938" spans="1:7" ht="18.75" customHeight="1">
      <c r="A938" s="322" t="s">
        <v>793</v>
      </c>
      <c r="B938" s="323">
        <f t="shared" si="90"/>
        <v>0</v>
      </c>
      <c r="C938" s="323"/>
      <c r="D938" s="323"/>
      <c r="E938" s="323"/>
      <c r="F938" s="323"/>
      <c r="G938" s="198"/>
    </row>
    <row r="939" spans="1:7" ht="18.75" customHeight="1">
      <c r="A939" s="322" t="s">
        <v>794</v>
      </c>
      <c r="B939" s="323">
        <f t="shared" si="90"/>
        <v>0</v>
      </c>
      <c r="C939" s="323"/>
      <c r="D939" s="323"/>
      <c r="E939" s="323"/>
      <c r="F939" s="323"/>
      <c r="G939" s="198"/>
    </row>
    <row r="940" spans="1:7" ht="18.75" customHeight="1">
      <c r="A940" s="322" t="s">
        <v>795</v>
      </c>
      <c r="B940" s="323">
        <f aca="true" t="shared" si="93" ref="B940:B1003">SUM(C940:F940)</f>
        <v>0</v>
      </c>
      <c r="C940" s="323"/>
      <c r="D940" s="323"/>
      <c r="E940" s="323"/>
      <c r="F940" s="323"/>
      <c r="G940" s="198"/>
    </row>
    <row r="941" spans="1:7" ht="18.75" customHeight="1">
      <c r="A941" s="322" t="s">
        <v>796</v>
      </c>
      <c r="B941" s="323">
        <f t="shared" si="93"/>
        <v>0</v>
      </c>
      <c r="C941" s="323"/>
      <c r="D941" s="323"/>
      <c r="E941" s="323"/>
      <c r="F941" s="323"/>
      <c r="G941" s="198"/>
    </row>
    <row r="942" spans="1:7" ht="18.75" customHeight="1">
      <c r="A942" s="322" t="s">
        <v>797</v>
      </c>
      <c r="B942" s="323">
        <f t="shared" si="93"/>
        <v>0</v>
      </c>
      <c r="C942" s="323"/>
      <c r="D942" s="323"/>
      <c r="E942" s="323"/>
      <c r="F942" s="323"/>
      <c r="G942" s="198"/>
    </row>
    <row r="943" spans="1:7" ht="18.75" customHeight="1">
      <c r="A943" s="322" t="s">
        <v>69</v>
      </c>
      <c r="B943" s="323">
        <f t="shared" si="93"/>
        <v>0</v>
      </c>
      <c r="C943" s="323"/>
      <c r="D943" s="323"/>
      <c r="E943" s="323"/>
      <c r="F943" s="323"/>
      <c r="G943" s="198"/>
    </row>
    <row r="944" spans="1:7" ht="18.75" customHeight="1">
      <c r="A944" s="322" t="s">
        <v>70</v>
      </c>
      <c r="B944" s="323">
        <f t="shared" si="93"/>
        <v>0</v>
      </c>
      <c r="C944" s="323"/>
      <c r="D944" s="323"/>
      <c r="E944" s="323"/>
      <c r="F944" s="323"/>
      <c r="G944" s="198"/>
    </row>
    <row r="945" spans="1:7" ht="18.75" customHeight="1">
      <c r="A945" s="322" t="s">
        <v>71</v>
      </c>
      <c r="B945" s="323">
        <f t="shared" si="93"/>
        <v>0</v>
      </c>
      <c r="C945" s="323"/>
      <c r="D945" s="323"/>
      <c r="E945" s="323"/>
      <c r="F945" s="323"/>
      <c r="G945" s="198"/>
    </row>
    <row r="946" spans="1:7" ht="18.75" customHeight="1">
      <c r="A946" s="322" t="s">
        <v>798</v>
      </c>
      <c r="B946" s="323">
        <f t="shared" si="93"/>
        <v>0</v>
      </c>
      <c r="C946" s="323"/>
      <c r="D946" s="323"/>
      <c r="E946" s="323"/>
      <c r="F946" s="323"/>
      <c r="G946" s="198"/>
    </row>
    <row r="947" spans="1:7" ht="18.75" customHeight="1">
      <c r="A947" s="322" t="s">
        <v>799</v>
      </c>
      <c r="B947" s="323">
        <f t="shared" si="93"/>
        <v>0</v>
      </c>
      <c r="C947" s="323"/>
      <c r="D947" s="323"/>
      <c r="E947" s="323"/>
      <c r="F947" s="323"/>
      <c r="G947" s="198"/>
    </row>
    <row r="948" spans="1:7" ht="18.75" customHeight="1">
      <c r="A948" s="322" t="s">
        <v>800</v>
      </c>
      <c r="B948" s="323">
        <f t="shared" si="93"/>
        <v>0</v>
      </c>
      <c r="C948" s="323"/>
      <c r="D948" s="323"/>
      <c r="E948" s="323"/>
      <c r="F948" s="323"/>
      <c r="G948" s="198"/>
    </row>
    <row r="949" spans="1:7" ht="18.75" customHeight="1">
      <c r="A949" s="322" t="s">
        <v>801</v>
      </c>
      <c r="B949" s="323">
        <f t="shared" si="93"/>
        <v>0</v>
      </c>
      <c r="C949" s="323"/>
      <c r="D949" s="323"/>
      <c r="E949" s="323"/>
      <c r="F949" s="323"/>
      <c r="G949" s="198"/>
    </row>
    <row r="950" spans="1:7" ht="18.75" customHeight="1">
      <c r="A950" s="322" t="s">
        <v>802</v>
      </c>
      <c r="B950" s="323">
        <f t="shared" si="93"/>
        <v>0</v>
      </c>
      <c r="C950" s="323"/>
      <c r="D950" s="323"/>
      <c r="E950" s="323"/>
      <c r="F950" s="323"/>
      <c r="G950" s="198"/>
    </row>
    <row r="951" spans="1:7" ht="18.75" customHeight="1">
      <c r="A951" s="322" t="s">
        <v>803</v>
      </c>
      <c r="B951" s="323">
        <f t="shared" si="93"/>
        <v>0</v>
      </c>
      <c r="C951" s="323"/>
      <c r="D951" s="323"/>
      <c r="E951" s="323"/>
      <c r="F951" s="323"/>
      <c r="G951" s="198"/>
    </row>
    <row r="952" spans="1:7" ht="18.75" customHeight="1">
      <c r="A952" s="322" t="s">
        <v>804</v>
      </c>
      <c r="B952" s="323">
        <f t="shared" si="93"/>
        <v>0</v>
      </c>
      <c r="C952" s="323">
        <f aca="true" t="shared" si="94" ref="C952:F952">SUM(C953:C956)</f>
        <v>0</v>
      </c>
      <c r="D952" s="323"/>
      <c r="E952" s="323">
        <f t="shared" si="94"/>
        <v>0</v>
      </c>
      <c r="F952" s="323">
        <f t="shared" si="94"/>
        <v>0</v>
      </c>
      <c r="G952" s="198"/>
    </row>
    <row r="953" spans="1:7" ht="18.75" customHeight="1">
      <c r="A953" s="322" t="s">
        <v>805</v>
      </c>
      <c r="B953" s="323">
        <f t="shared" si="93"/>
        <v>0</v>
      </c>
      <c r="C953" s="323"/>
      <c r="D953" s="323"/>
      <c r="E953" s="323"/>
      <c r="F953" s="323"/>
      <c r="G953" s="198"/>
    </row>
    <row r="954" spans="1:7" ht="18.75" customHeight="1">
      <c r="A954" s="322" t="s">
        <v>806</v>
      </c>
      <c r="B954" s="323">
        <f t="shared" si="93"/>
        <v>0</v>
      </c>
      <c r="C954" s="323"/>
      <c r="D954" s="323"/>
      <c r="E954" s="323"/>
      <c r="F954" s="323"/>
      <c r="G954" s="198"/>
    </row>
    <row r="955" spans="1:7" ht="18.75" customHeight="1">
      <c r="A955" s="322" t="s">
        <v>807</v>
      </c>
      <c r="B955" s="323">
        <f t="shared" si="93"/>
        <v>0</v>
      </c>
      <c r="C955" s="323"/>
      <c r="D955" s="323"/>
      <c r="E955" s="323"/>
      <c r="F955" s="323"/>
      <c r="G955" s="198"/>
    </row>
    <row r="956" spans="1:7" ht="18.75" customHeight="1">
      <c r="A956" s="322" t="s">
        <v>808</v>
      </c>
      <c r="B956" s="323">
        <f t="shared" si="93"/>
        <v>0</v>
      </c>
      <c r="C956" s="323"/>
      <c r="D956" s="323"/>
      <c r="E956" s="323"/>
      <c r="F956" s="323"/>
      <c r="G956" s="198"/>
    </row>
    <row r="957" spans="1:7" ht="18.75" customHeight="1">
      <c r="A957" s="322" t="s">
        <v>809</v>
      </c>
      <c r="B957" s="323">
        <f t="shared" si="93"/>
        <v>0</v>
      </c>
      <c r="C957" s="323"/>
      <c r="D957" s="323"/>
      <c r="E957" s="323"/>
      <c r="F957" s="323"/>
      <c r="G957" s="198"/>
    </row>
    <row r="958" spans="1:7" ht="18.75" customHeight="1">
      <c r="A958" s="322" t="s">
        <v>69</v>
      </c>
      <c r="B958" s="323">
        <f t="shared" si="93"/>
        <v>0</v>
      </c>
      <c r="C958" s="323"/>
      <c r="D958" s="323"/>
      <c r="E958" s="323"/>
      <c r="F958" s="323"/>
      <c r="G958" s="198"/>
    </row>
    <row r="959" spans="1:7" ht="18.75" customHeight="1">
      <c r="A959" s="322" t="s">
        <v>70</v>
      </c>
      <c r="B959" s="323">
        <f t="shared" si="93"/>
        <v>0</v>
      </c>
      <c r="C959" s="323"/>
      <c r="D959" s="323"/>
      <c r="E959" s="323"/>
      <c r="F959" s="323"/>
      <c r="G959" s="198"/>
    </row>
    <row r="960" spans="1:7" ht="18.75" customHeight="1">
      <c r="A960" s="322" t="s">
        <v>71</v>
      </c>
      <c r="B960" s="323">
        <f t="shared" si="93"/>
        <v>0</v>
      </c>
      <c r="C960" s="323"/>
      <c r="D960" s="323"/>
      <c r="E960" s="323"/>
      <c r="F960" s="323"/>
      <c r="G960" s="198"/>
    </row>
    <row r="961" spans="1:7" ht="18.75" customHeight="1">
      <c r="A961" s="322" t="s">
        <v>795</v>
      </c>
      <c r="B961" s="323">
        <f t="shared" si="93"/>
        <v>0</v>
      </c>
      <c r="C961" s="323"/>
      <c r="D961" s="323"/>
      <c r="E961" s="323"/>
      <c r="F961" s="323"/>
      <c r="G961" s="198"/>
    </row>
    <row r="962" spans="1:7" ht="18.75" customHeight="1">
      <c r="A962" s="322" t="s">
        <v>810</v>
      </c>
      <c r="B962" s="323">
        <f t="shared" si="93"/>
        <v>0</v>
      </c>
      <c r="C962" s="323"/>
      <c r="D962" s="323"/>
      <c r="E962" s="323"/>
      <c r="F962" s="323"/>
      <c r="G962" s="198"/>
    </row>
    <row r="963" spans="1:7" ht="18.75" customHeight="1">
      <c r="A963" s="322" t="s">
        <v>811</v>
      </c>
      <c r="B963" s="323">
        <f t="shared" si="93"/>
        <v>0</v>
      </c>
      <c r="C963" s="323"/>
      <c r="D963" s="323"/>
      <c r="E963" s="323"/>
      <c r="F963" s="323"/>
      <c r="G963" s="198"/>
    </row>
    <row r="964" spans="1:7" ht="18.75" customHeight="1">
      <c r="A964" s="322" t="s">
        <v>812</v>
      </c>
      <c r="B964" s="323">
        <f t="shared" si="93"/>
        <v>0</v>
      </c>
      <c r="C964" s="323"/>
      <c r="D964" s="323">
        <f>SUM(D965:D968)</f>
        <v>0</v>
      </c>
      <c r="E964" s="323"/>
      <c r="F964" s="323"/>
      <c r="G964" s="198"/>
    </row>
    <row r="965" spans="1:7" ht="18.75" customHeight="1">
      <c r="A965" s="322" t="s">
        <v>813</v>
      </c>
      <c r="B965" s="323">
        <f t="shared" si="93"/>
        <v>0</v>
      </c>
      <c r="C965" s="323"/>
      <c r="D965" s="323"/>
      <c r="E965" s="323"/>
      <c r="F965" s="323"/>
      <c r="G965" s="198"/>
    </row>
    <row r="966" spans="1:7" ht="18.75" customHeight="1">
      <c r="A966" s="322" t="s">
        <v>814</v>
      </c>
      <c r="B966" s="323">
        <f t="shared" si="93"/>
        <v>0</v>
      </c>
      <c r="C966" s="323"/>
      <c r="D966" s="323"/>
      <c r="E966" s="323"/>
      <c r="F966" s="323"/>
      <c r="G966" s="198"/>
    </row>
    <row r="967" spans="1:7" ht="18.75" customHeight="1">
      <c r="A967" s="322" t="s">
        <v>815</v>
      </c>
      <c r="B967" s="323">
        <f t="shared" si="93"/>
        <v>0</v>
      </c>
      <c r="C967" s="323"/>
      <c r="D967" s="323"/>
      <c r="E967" s="323"/>
      <c r="F967" s="323"/>
      <c r="G967" s="198"/>
    </row>
    <row r="968" spans="1:7" ht="18.75" customHeight="1">
      <c r="A968" s="322" t="s">
        <v>816</v>
      </c>
      <c r="B968" s="323">
        <f t="shared" si="93"/>
        <v>0</v>
      </c>
      <c r="C968" s="323"/>
      <c r="D968" s="323"/>
      <c r="E968" s="323"/>
      <c r="F968" s="323"/>
      <c r="G968" s="198"/>
    </row>
    <row r="969" spans="1:7" ht="18.75" customHeight="1">
      <c r="A969" s="322" t="s">
        <v>817</v>
      </c>
      <c r="B969" s="323">
        <f t="shared" si="93"/>
        <v>80</v>
      </c>
      <c r="C969" s="323">
        <f>SUM(C970:C971)</f>
        <v>0</v>
      </c>
      <c r="D969" s="323">
        <f>SUM(D970:D971)</f>
        <v>80</v>
      </c>
      <c r="E969" s="323">
        <f>SUM(E970:E971)</f>
        <v>0</v>
      </c>
      <c r="F969" s="323">
        <f>SUM(F970:F971)</f>
        <v>0</v>
      </c>
      <c r="G969" s="198"/>
    </row>
    <row r="970" spans="1:7" ht="18.75" customHeight="1">
      <c r="A970" s="322" t="s">
        <v>818</v>
      </c>
      <c r="B970" s="323">
        <f t="shared" si="93"/>
        <v>0</v>
      </c>
      <c r="C970" s="323"/>
      <c r="D970" s="323"/>
      <c r="E970" s="323"/>
      <c r="F970" s="323"/>
      <c r="G970" s="198"/>
    </row>
    <row r="971" spans="1:7" ht="18.75" customHeight="1">
      <c r="A971" s="322" t="s">
        <v>819</v>
      </c>
      <c r="B971" s="323">
        <f t="shared" si="93"/>
        <v>80</v>
      </c>
      <c r="C971" s="323"/>
      <c r="D971" s="323">
        <v>80</v>
      </c>
      <c r="E971" s="323"/>
      <c r="F971" s="323"/>
      <c r="G971" s="198"/>
    </row>
    <row r="972" spans="1:7" ht="18.75" customHeight="1">
      <c r="A972" s="322" t="s">
        <v>820</v>
      </c>
      <c r="B972" s="323">
        <f t="shared" si="93"/>
        <v>1645</v>
      </c>
      <c r="C972" s="323">
        <f aca="true" t="shared" si="95" ref="C972:F972">C973+C983+C999+C1004+C1019+C1026+C1033</f>
        <v>1530</v>
      </c>
      <c r="D972" s="323">
        <f t="shared" si="95"/>
        <v>115</v>
      </c>
      <c r="E972" s="323">
        <f t="shared" si="95"/>
        <v>0</v>
      </c>
      <c r="F972" s="323">
        <f t="shared" si="95"/>
        <v>0</v>
      </c>
      <c r="G972" s="198"/>
    </row>
    <row r="973" spans="1:7" ht="18.75" customHeight="1">
      <c r="A973" s="322" t="s">
        <v>821</v>
      </c>
      <c r="B973" s="323">
        <f t="shared" si="93"/>
        <v>431</v>
      </c>
      <c r="C973" s="323">
        <f aca="true" t="shared" si="96" ref="C973:F973">SUM(C974:C982)</f>
        <v>431</v>
      </c>
      <c r="D973" s="323"/>
      <c r="E973" s="323">
        <f t="shared" si="96"/>
        <v>0</v>
      </c>
      <c r="F973" s="323">
        <f t="shared" si="96"/>
        <v>0</v>
      </c>
      <c r="G973" s="198"/>
    </row>
    <row r="974" spans="1:7" ht="18.75" customHeight="1">
      <c r="A974" s="322" t="s">
        <v>69</v>
      </c>
      <c r="B974" s="323">
        <f t="shared" si="93"/>
        <v>161</v>
      </c>
      <c r="C974" s="323">
        <v>161</v>
      </c>
      <c r="D974" s="323"/>
      <c r="E974" s="323"/>
      <c r="F974" s="323"/>
      <c r="G974" s="198"/>
    </row>
    <row r="975" spans="1:7" ht="18.75" customHeight="1">
      <c r="A975" s="322" t="s">
        <v>70</v>
      </c>
      <c r="B975" s="323">
        <f t="shared" si="93"/>
        <v>0</v>
      </c>
      <c r="C975" s="323"/>
      <c r="D975" s="323"/>
      <c r="E975" s="323"/>
      <c r="F975" s="323"/>
      <c r="G975" s="198"/>
    </row>
    <row r="976" spans="1:7" ht="18.75" customHeight="1">
      <c r="A976" s="322" t="s">
        <v>71</v>
      </c>
      <c r="B976" s="323">
        <f t="shared" si="93"/>
        <v>191</v>
      </c>
      <c r="C976" s="323">
        <v>191</v>
      </c>
      <c r="D976" s="323"/>
      <c r="E976" s="323"/>
      <c r="F976" s="323"/>
      <c r="G976" s="198"/>
    </row>
    <row r="977" spans="1:7" ht="18.75" customHeight="1">
      <c r="A977" s="322" t="s">
        <v>822</v>
      </c>
      <c r="B977" s="323">
        <f t="shared" si="93"/>
        <v>0</v>
      </c>
      <c r="C977" s="323"/>
      <c r="D977" s="323"/>
      <c r="E977" s="323"/>
      <c r="F977" s="323"/>
      <c r="G977" s="198"/>
    </row>
    <row r="978" spans="1:7" ht="18.75" customHeight="1">
      <c r="A978" s="322" t="s">
        <v>823</v>
      </c>
      <c r="B978" s="323">
        <f t="shared" si="93"/>
        <v>0</v>
      </c>
      <c r="C978" s="323"/>
      <c r="D978" s="323"/>
      <c r="E978" s="323"/>
      <c r="F978" s="323"/>
      <c r="G978" s="198"/>
    </row>
    <row r="979" spans="1:7" ht="18.75" customHeight="1">
      <c r="A979" s="322" t="s">
        <v>824</v>
      </c>
      <c r="B979" s="323">
        <f t="shared" si="93"/>
        <v>0</v>
      </c>
      <c r="C979" s="323"/>
      <c r="D979" s="323"/>
      <c r="E979" s="323"/>
      <c r="F979" s="323"/>
      <c r="G979" s="198"/>
    </row>
    <row r="980" spans="1:7" ht="18.75" customHeight="1">
      <c r="A980" s="322" t="s">
        <v>825</v>
      </c>
      <c r="B980" s="323">
        <f t="shared" si="93"/>
        <v>0</v>
      </c>
      <c r="C980" s="323"/>
      <c r="D980" s="323"/>
      <c r="E980" s="323"/>
      <c r="F980" s="323"/>
      <c r="G980" s="198"/>
    </row>
    <row r="981" spans="1:7" ht="18.75" customHeight="1">
      <c r="A981" s="322" t="s">
        <v>826</v>
      </c>
      <c r="B981" s="323">
        <f t="shared" si="93"/>
        <v>0</v>
      </c>
      <c r="C981" s="323"/>
      <c r="D981" s="323"/>
      <c r="E981" s="323"/>
      <c r="F981" s="323"/>
      <c r="G981" s="198"/>
    </row>
    <row r="982" spans="1:7" ht="18.75" customHeight="1">
      <c r="A982" s="322" t="s">
        <v>827</v>
      </c>
      <c r="B982" s="323">
        <f t="shared" si="93"/>
        <v>79</v>
      </c>
      <c r="C982" s="323">
        <v>79</v>
      </c>
      <c r="D982" s="323"/>
      <c r="E982" s="323"/>
      <c r="F982" s="323"/>
      <c r="G982" s="198"/>
    </row>
    <row r="983" spans="1:7" ht="18.75" customHeight="1">
      <c r="A983" s="322" t="s">
        <v>828</v>
      </c>
      <c r="B983" s="323">
        <f t="shared" si="93"/>
        <v>15</v>
      </c>
      <c r="C983" s="323">
        <f>SUM(C984:C998)</f>
        <v>0</v>
      </c>
      <c r="D983" s="323">
        <f>SUM(D984:D998)</f>
        <v>15</v>
      </c>
      <c r="E983" s="323"/>
      <c r="F983" s="323"/>
      <c r="G983" s="198"/>
    </row>
    <row r="984" spans="1:7" ht="18.75" customHeight="1">
      <c r="A984" s="322" t="s">
        <v>69</v>
      </c>
      <c r="B984" s="323">
        <f t="shared" si="93"/>
        <v>0</v>
      </c>
      <c r="C984" s="323"/>
      <c r="D984" s="323"/>
      <c r="E984" s="323"/>
      <c r="F984" s="323"/>
      <c r="G984" s="198"/>
    </row>
    <row r="985" spans="1:7" ht="18.75" customHeight="1">
      <c r="A985" s="322" t="s">
        <v>70</v>
      </c>
      <c r="B985" s="323">
        <f t="shared" si="93"/>
        <v>0</v>
      </c>
      <c r="C985" s="323"/>
      <c r="D985" s="323"/>
      <c r="E985" s="323"/>
      <c r="F985" s="323"/>
      <c r="G985" s="198"/>
    </row>
    <row r="986" spans="1:7" ht="18.75" customHeight="1">
      <c r="A986" s="322" t="s">
        <v>71</v>
      </c>
      <c r="B986" s="323">
        <f t="shared" si="93"/>
        <v>0</v>
      </c>
      <c r="C986" s="323"/>
      <c r="D986" s="323"/>
      <c r="E986" s="323"/>
      <c r="F986" s="323"/>
      <c r="G986" s="198"/>
    </row>
    <row r="987" spans="1:7" ht="18.75" customHeight="1">
      <c r="A987" s="322" t="s">
        <v>829</v>
      </c>
      <c r="B987" s="323">
        <f t="shared" si="93"/>
        <v>0</v>
      </c>
      <c r="C987" s="323"/>
      <c r="D987" s="323"/>
      <c r="E987" s="323"/>
      <c r="F987" s="323"/>
      <c r="G987" s="198"/>
    </row>
    <row r="988" spans="1:7" ht="18.75" customHeight="1">
      <c r="A988" s="322" t="s">
        <v>830</v>
      </c>
      <c r="B988" s="323">
        <f t="shared" si="93"/>
        <v>0</v>
      </c>
      <c r="C988" s="323"/>
      <c r="D988" s="323"/>
      <c r="E988" s="323"/>
      <c r="F988" s="323"/>
      <c r="G988" s="198"/>
    </row>
    <row r="989" spans="1:7" ht="18.75" customHeight="1">
      <c r="A989" s="322" t="s">
        <v>831</v>
      </c>
      <c r="B989" s="323">
        <f t="shared" si="93"/>
        <v>0</v>
      </c>
      <c r="C989" s="323"/>
      <c r="D989" s="323"/>
      <c r="E989" s="323"/>
      <c r="F989" s="323"/>
      <c r="G989" s="198"/>
    </row>
    <row r="990" spans="1:7" ht="18.75" customHeight="1">
      <c r="A990" s="322" t="s">
        <v>832</v>
      </c>
      <c r="B990" s="323">
        <f t="shared" si="93"/>
        <v>0</v>
      </c>
      <c r="C990" s="323"/>
      <c r="D990" s="323"/>
      <c r="E990" s="323"/>
      <c r="F990" s="323"/>
      <c r="G990" s="198"/>
    </row>
    <row r="991" spans="1:7" ht="18.75" customHeight="1">
      <c r="A991" s="322" t="s">
        <v>833</v>
      </c>
      <c r="B991" s="323">
        <f t="shared" si="93"/>
        <v>0</v>
      </c>
      <c r="C991" s="323"/>
      <c r="D991" s="323"/>
      <c r="E991" s="323"/>
      <c r="F991" s="323"/>
      <c r="G991" s="198"/>
    </row>
    <row r="992" spans="1:7" ht="18.75" customHeight="1">
      <c r="A992" s="322" t="s">
        <v>834</v>
      </c>
      <c r="B992" s="323">
        <f t="shared" si="93"/>
        <v>0</v>
      </c>
      <c r="C992" s="323"/>
      <c r="D992" s="323"/>
      <c r="E992" s="323"/>
      <c r="F992" s="323"/>
      <c r="G992" s="198"/>
    </row>
    <row r="993" spans="1:7" ht="18.75" customHeight="1">
      <c r="A993" s="322" t="s">
        <v>835</v>
      </c>
      <c r="B993" s="323">
        <f t="shared" si="93"/>
        <v>0</v>
      </c>
      <c r="C993" s="323"/>
      <c r="D993" s="323"/>
      <c r="E993" s="323"/>
      <c r="F993" s="323"/>
      <c r="G993" s="198"/>
    </row>
    <row r="994" spans="1:7" ht="18.75" customHeight="1">
      <c r="A994" s="322" t="s">
        <v>836</v>
      </c>
      <c r="B994" s="323">
        <f t="shared" si="93"/>
        <v>0</v>
      </c>
      <c r="C994" s="323"/>
      <c r="D994" s="323"/>
      <c r="E994" s="323"/>
      <c r="F994" s="323"/>
      <c r="G994" s="198"/>
    </row>
    <row r="995" spans="1:7" ht="18.75" customHeight="1">
      <c r="A995" s="322" t="s">
        <v>837</v>
      </c>
      <c r="B995" s="323">
        <f t="shared" si="93"/>
        <v>0</v>
      </c>
      <c r="C995" s="323"/>
      <c r="D995" s="323"/>
      <c r="E995" s="323"/>
      <c r="F995" s="323"/>
      <c r="G995" s="198"/>
    </row>
    <row r="996" spans="1:7" ht="18.75" customHeight="1">
      <c r="A996" s="322" t="s">
        <v>838</v>
      </c>
      <c r="B996" s="323">
        <f t="shared" si="93"/>
        <v>0</v>
      </c>
      <c r="C996" s="323"/>
      <c r="D996" s="323"/>
      <c r="E996" s="323"/>
      <c r="F996" s="323"/>
      <c r="G996" s="198"/>
    </row>
    <row r="997" spans="1:7" ht="18.75" customHeight="1">
      <c r="A997" s="322" t="s">
        <v>839</v>
      </c>
      <c r="B997" s="323">
        <f t="shared" si="93"/>
        <v>0</v>
      </c>
      <c r="C997" s="323"/>
      <c r="D997" s="323"/>
      <c r="E997" s="323"/>
      <c r="F997" s="323"/>
      <c r="G997" s="198"/>
    </row>
    <row r="998" spans="1:7" ht="18.75" customHeight="1">
      <c r="A998" s="322" t="s">
        <v>840</v>
      </c>
      <c r="B998" s="323">
        <f t="shared" si="93"/>
        <v>15</v>
      </c>
      <c r="C998" s="323"/>
      <c r="D998" s="323">
        <v>15</v>
      </c>
      <c r="E998" s="323"/>
      <c r="F998" s="323"/>
      <c r="G998" s="198"/>
    </row>
    <row r="999" spans="1:7" ht="18.75" customHeight="1">
      <c r="A999" s="322" t="s">
        <v>841</v>
      </c>
      <c r="B999" s="323">
        <f t="shared" si="93"/>
        <v>0</v>
      </c>
      <c r="C999" s="323"/>
      <c r="D999" s="323"/>
      <c r="E999" s="323"/>
      <c r="F999" s="323"/>
      <c r="G999" s="198"/>
    </row>
    <row r="1000" spans="1:7" ht="18.75" customHeight="1">
      <c r="A1000" s="322" t="s">
        <v>69</v>
      </c>
      <c r="B1000" s="323">
        <f t="shared" si="93"/>
        <v>0</v>
      </c>
      <c r="C1000" s="323"/>
      <c r="D1000" s="323"/>
      <c r="E1000" s="323"/>
      <c r="F1000" s="323"/>
      <c r="G1000" s="198"/>
    </row>
    <row r="1001" spans="1:7" ht="18.75" customHeight="1">
      <c r="A1001" s="322" t="s">
        <v>70</v>
      </c>
      <c r="B1001" s="323">
        <f t="shared" si="93"/>
        <v>0</v>
      </c>
      <c r="C1001" s="323"/>
      <c r="D1001" s="323"/>
      <c r="E1001" s="323"/>
      <c r="F1001" s="323"/>
      <c r="G1001" s="198"/>
    </row>
    <row r="1002" spans="1:7" ht="18.75" customHeight="1">
      <c r="A1002" s="322" t="s">
        <v>71</v>
      </c>
      <c r="B1002" s="323">
        <f t="shared" si="93"/>
        <v>0</v>
      </c>
      <c r="C1002" s="323"/>
      <c r="D1002" s="323"/>
      <c r="E1002" s="323"/>
      <c r="F1002" s="323"/>
      <c r="G1002" s="198"/>
    </row>
    <row r="1003" spans="1:7" ht="18.75" customHeight="1">
      <c r="A1003" s="322" t="s">
        <v>842</v>
      </c>
      <c r="B1003" s="323">
        <f t="shared" si="93"/>
        <v>0</v>
      </c>
      <c r="C1003" s="323"/>
      <c r="D1003" s="323"/>
      <c r="E1003" s="323"/>
      <c r="F1003" s="323"/>
      <c r="G1003" s="198"/>
    </row>
    <row r="1004" spans="1:7" ht="18.75" customHeight="1">
      <c r="A1004" s="322" t="s">
        <v>843</v>
      </c>
      <c r="B1004" s="323">
        <f>SUM(C1004:F1004)</f>
        <v>653</v>
      </c>
      <c r="C1004" s="323">
        <f aca="true" t="shared" si="97" ref="C1004:F1004">SUM(C1005:C1018)</f>
        <v>553</v>
      </c>
      <c r="D1004" s="323">
        <f t="shared" si="97"/>
        <v>100</v>
      </c>
      <c r="E1004" s="323">
        <f t="shared" si="97"/>
        <v>0</v>
      </c>
      <c r="F1004" s="323">
        <f t="shared" si="97"/>
        <v>0</v>
      </c>
      <c r="G1004" s="198"/>
    </row>
    <row r="1005" spans="1:7" ht="18.75" customHeight="1">
      <c r="A1005" s="322" t="s">
        <v>69</v>
      </c>
      <c r="B1005" s="323">
        <f aca="true" t="shared" si="98" ref="B1004:B1011">SUM(C1005:F1005)</f>
        <v>112</v>
      </c>
      <c r="C1005" s="323">
        <v>112</v>
      </c>
      <c r="D1005" s="323"/>
      <c r="E1005" s="323"/>
      <c r="F1005" s="323"/>
      <c r="G1005" s="198"/>
    </row>
    <row r="1006" spans="1:7" ht="18.75" customHeight="1">
      <c r="A1006" s="322" t="s">
        <v>70</v>
      </c>
      <c r="B1006" s="323">
        <f t="shared" si="98"/>
        <v>0</v>
      </c>
      <c r="C1006" s="323"/>
      <c r="D1006" s="323"/>
      <c r="E1006" s="323"/>
      <c r="F1006" s="323"/>
      <c r="G1006" s="198"/>
    </row>
    <row r="1007" spans="1:7" ht="18.75" customHeight="1">
      <c r="A1007" s="322" t="s">
        <v>78</v>
      </c>
      <c r="B1007" s="323">
        <f t="shared" si="98"/>
        <v>169</v>
      </c>
      <c r="C1007" s="323">
        <v>169</v>
      </c>
      <c r="D1007" s="323"/>
      <c r="E1007" s="323"/>
      <c r="F1007" s="323"/>
      <c r="G1007" s="198"/>
    </row>
    <row r="1008" spans="1:7" ht="18.75" customHeight="1">
      <c r="A1008" s="322" t="s">
        <v>844</v>
      </c>
      <c r="B1008" s="323">
        <f t="shared" si="98"/>
        <v>0</v>
      </c>
      <c r="C1008" s="323"/>
      <c r="D1008" s="323"/>
      <c r="E1008" s="323"/>
      <c r="F1008" s="323"/>
      <c r="G1008" s="198"/>
    </row>
    <row r="1009" spans="1:7" ht="18.75" customHeight="1">
      <c r="A1009" s="322" t="s">
        <v>845</v>
      </c>
      <c r="B1009" s="323">
        <f t="shared" si="98"/>
        <v>0</v>
      </c>
      <c r="C1009" s="323"/>
      <c r="D1009" s="323"/>
      <c r="E1009" s="323"/>
      <c r="F1009" s="323"/>
      <c r="G1009" s="198"/>
    </row>
    <row r="1010" spans="1:7" ht="18.75" customHeight="1">
      <c r="A1010" s="322" t="s">
        <v>846</v>
      </c>
      <c r="B1010" s="323">
        <f t="shared" si="98"/>
        <v>0</v>
      </c>
      <c r="C1010" s="323"/>
      <c r="D1010" s="323"/>
      <c r="E1010" s="323"/>
      <c r="F1010" s="323"/>
      <c r="G1010" s="198"/>
    </row>
    <row r="1011" spans="1:7" ht="18.75" customHeight="1">
      <c r="A1011" s="322" t="s">
        <v>847</v>
      </c>
      <c r="B1011" s="323">
        <f t="shared" si="98"/>
        <v>0</v>
      </c>
      <c r="C1011" s="323"/>
      <c r="D1011" s="323"/>
      <c r="E1011" s="323"/>
      <c r="F1011" s="323"/>
      <c r="G1011" s="198"/>
    </row>
    <row r="1012" spans="1:7" ht="18.75" customHeight="1">
      <c r="A1012" s="322" t="s">
        <v>848</v>
      </c>
      <c r="B1012" s="323">
        <f aca="true" t="shared" si="99" ref="B1012:B1068">SUM(C1012:F1012)</f>
        <v>0</v>
      </c>
      <c r="C1012" s="323"/>
      <c r="D1012" s="323"/>
      <c r="E1012" s="323"/>
      <c r="F1012" s="323"/>
      <c r="G1012" s="198"/>
    </row>
    <row r="1013" spans="1:7" ht="18.75" customHeight="1">
      <c r="A1013" s="322" t="s">
        <v>849</v>
      </c>
      <c r="B1013" s="323">
        <f t="shared" si="99"/>
        <v>0</v>
      </c>
      <c r="C1013" s="323"/>
      <c r="D1013" s="323"/>
      <c r="E1013" s="323"/>
      <c r="F1013" s="323"/>
      <c r="G1013" s="198"/>
    </row>
    <row r="1014" spans="1:7" ht="18.75" customHeight="1">
      <c r="A1014" s="322" t="s">
        <v>850</v>
      </c>
      <c r="B1014" s="323">
        <f t="shared" si="99"/>
        <v>0</v>
      </c>
      <c r="C1014" s="323"/>
      <c r="D1014" s="323"/>
      <c r="E1014" s="323"/>
      <c r="F1014" s="323"/>
      <c r="G1014" s="198"/>
    </row>
    <row r="1015" spans="1:7" ht="18.75" customHeight="1">
      <c r="A1015" s="322" t="s">
        <v>1303</v>
      </c>
      <c r="B1015" s="323">
        <f t="shared" si="99"/>
        <v>10</v>
      </c>
      <c r="C1015" s="323">
        <v>10</v>
      </c>
      <c r="D1015" s="323"/>
      <c r="E1015" s="323"/>
      <c r="F1015" s="323"/>
      <c r="G1015" s="198"/>
    </row>
    <row r="1016" spans="1:7" ht="18.75" customHeight="1">
      <c r="A1016" s="322" t="s">
        <v>795</v>
      </c>
      <c r="B1016" s="323">
        <f t="shared" si="99"/>
        <v>0</v>
      </c>
      <c r="C1016" s="323"/>
      <c r="D1016" s="323"/>
      <c r="E1016" s="323"/>
      <c r="F1016" s="323"/>
      <c r="G1016" s="198"/>
    </row>
    <row r="1017" spans="1:7" ht="18.75" customHeight="1">
      <c r="A1017" s="322" t="s">
        <v>852</v>
      </c>
      <c r="B1017" s="323">
        <f t="shared" si="99"/>
        <v>0</v>
      </c>
      <c r="C1017" s="323"/>
      <c r="D1017" s="323"/>
      <c r="E1017" s="323"/>
      <c r="F1017" s="323"/>
      <c r="G1017" s="198"/>
    </row>
    <row r="1018" spans="1:7" ht="18.75" customHeight="1">
      <c r="A1018" s="322" t="s">
        <v>853</v>
      </c>
      <c r="B1018" s="323">
        <f t="shared" si="99"/>
        <v>362</v>
      </c>
      <c r="C1018" s="323">
        <v>262</v>
      </c>
      <c r="D1018" s="323">
        <v>100</v>
      </c>
      <c r="E1018" s="323"/>
      <c r="F1018" s="323"/>
      <c r="G1018" s="198"/>
    </row>
    <row r="1019" spans="1:7" ht="18.75" customHeight="1">
      <c r="A1019" s="322" t="s">
        <v>854</v>
      </c>
      <c r="B1019" s="323">
        <f t="shared" si="99"/>
        <v>387</v>
      </c>
      <c r="C1019" s="323">
        <f aca="true" t="shared" si="100" ref="C1019:F1019">SUM(C1020:C1025)</f>
        <v>387</v>
      </c>
      <c r="D1019" s="323"/>
      <c r="E1019" s="323">
        <f t="shared" si="100"/>
        <v>0</v>
      </c>
      <c r="F1019" s="323">
        <f t="shared" si="100"/>
        <v>0</v>
      </c>
      <c r="G1019" s="198"/>
    </row>
    <row r="1020" spans="1:7" ht="18.75" customHeight="1">
      <c r="A1020" s="322" t="s">
        <v>69</v>
      </c>
      <c r="B1020" s="323">
        <f t="shared" si="99"/>
        <v>0</v>
      </c>
      <c r="C1020" s="323"/>
      <c r="D1020" s="323"/>
      <c r="E1020" s="323"/>
      <c r="F1020" s="323"/>
      <c r="G1020" s="198"/>
    </row>
    <row r="1021" spans="1:7" ht="18.75" customHeight="1">
      <c r="A1021" s="322" t="s">
        <v>70</v>
      </c>
      <c r="B1021" s="323">
        <f t="shared" si="99"/>
        <v>0</v>
      </c>
      <c r="C1021" s="323"/>
      <c r="D1021" s="323"/>
      <c r="E1021" s="323"/>
      <c r="F1021" s="323"/>
      <c r="G1021" s="198"/>
    </row>
    <row r="1022" spans="1:7" ht="18.75" customHeight="1">
      <c r="A1022" s="322" t="s">
        <v>71</v>
      </c>
      <c r="B1022" s="323">
        <f t="shared" si="99"/>
        <v>0</v>
      </c>
      <c r="C1022" s="323"/>
      <c r="D1022" s="323"/>
      <c r="E1022" s="323"/>
      <c r="F1022" s="323"/>
      <c r="G1022" s="198"/>
    </row>
    <row r="1023" spans="1:7" ht="18.75" customHeight="1">
      <c r="A1023" s="322" t="s">
        <v>855</v>
      </c>
      <c r="B1023" s="323">
        <f t="shared" si="99"/>
        <v>0</v>
      </c>
      <c r="C1023" s="323"/>
      <c r="D1023" s="323"/>
      <c r="E1023" s="323"/>
      <c r="F1023" s="323"/>
      <c r="G1023" s="198"/>
    </row>
    <row r="1024" spans="1:7" ht="18.75" customHeight="1">
      <c r="A1024" s="322" t="s">
        <v>856</v>
      </c>
      <c r="B1024" s="323">
        <f t="shared" si="99"/>
        <v>0</v>
      </c>
      <c r="C1024" s="323"/>
      <c r="D1024" s="323"/>
      <c r="E1024" s="323"/>
      <c r="F1024" s="323"/>
      <c r="G1024" s="198"/>
    </row>
    <row r="1025" spans="1:7" ht="18.75" customHeight="1">
      <c r="A1025" s="322" t="s">
        <v>857</v>
      </c>
      <c r="B1025" s="323">
        <f t="shared" si="99"/>
        <v>387</v>
      </c>
      <c r="C1025" s="323">
        <v>387</v>
      </c>
      <c r="D1025" s="323"/>
      <c r="E1025" s="323"/>
      <c r="F1025" s="323"/>
      <c r="G1025" s="198"/>
    </row>
    <row r="1026" spans="1:7" ht="18.75" customHeight="1">
      <c r="A1026" s="322" t="s">
        <v>858</v>
      </c>
      <c r="B1026" s="323">
        <f t="shared" si="99"/>
        <v>159</v>
      </c>
      <c r="C1026" s="323">
        <f>SUM(C1027:C1032)</f>
        <v>159</v>
      </c>
      <c r="D1026" s="323">
        <f>SUM(D1027:D1032)</f>
        <v>0</v>
      </c>
      <c r="E1026" s="323">
        <f>SUM(E1027:E1032)</f>
        <v>0</v>
      </c>
      <c r="F1026" s="323">
        <f>SUM(F1027:F1032)</f>
        <v>0</v>
      </c>
      <c r="G1026" s="198"/>
    </row>
    <row r="1027" spans="1:7" ht="18.75" customHeight="1">
      <c r="A1027" s="322" t="s">
        <v>69</v>
      </c>
      <c r="B1027" s="323">
        <f t="shared" si="99"/>
        <v>0</v>
      </c>
      <c r="C1027" s="323"/>
      <c r="D1027" s="323"/>
      <c r="E1027" s="323"/>
      <c r="F1027" s="323"/>
      <c r="G1027" s="198"/>
    </row>
    <row r="1028" spans="1:7" ht="18.75" customHeight="1">
      <c r="A1028" s="322" t="s">
        <v>70</v>
      </c>
      <c r="B1028" s="323">
        <f t="shared" si="99"/>
        <v>0</v>
      </c>
      <c r="C1028" s="323"/>
      <c r="D1028" s="323"/>
      <c r="E1028" s="323"/>
      <c r="F1028" s="323"/>
      <c r="G1028" s="198"/>
    </row>
    <row r="1029" spans="1:7" ht="18.75" customHeight="1">
      <c r="A1029" s="322" t="s">
        <v>71</v>
      </c>
      <c r="B1029" s="323">
        <f t="shared" si="99"/>
        <v>0</v>
      </c>
      <c r="C1029" s="323"/>
      <c r="D1029" s="323"/>
      <c r="E1029" s="323"/>
      <c r="F1029" s="323"/>
      <c r="G1029" s="198"/>
    </row>
    <row r="1030" spans="1:7" ht="18.75" customHeight="1">
      <c r="A1030" s="322" t="s">
        <v>859</v>
      </c>
      <c r="B1030" s="323">
        <f t="shared" si="99"/>
        <v>0</v>
      </c>
      <c r="C1030" s="323"/>
      <c r="D1030" s="323"/>
      <c r="E1030" s="323"/>
      <c r="F1030" s="323"/>
      <c r="G1030" s="198"/>
    </row>
    <row r="1031" spans="1:7" ht="18.75" customHeight="1">
      <c r="A1031" s="322" t="s">
        <v>860</v>
      </c>
      <c r="B1031" s="323">
        <f t="shared" si="99"/>
        <v>159</v>
      </c>
      <c r="C1031" s="323">
        <v>159</v>
      </c>
      <c r="D1031" s="323"/>
      <c r="E1031" s="323"/>
      <c r="F1031" s="323"/>
      <c r="G1031" s="198"/>
    </row>
    <row r="1032" spans="1:7" ht="18.75" customHeight="1">
      <c r="A1032" s="322" t="s">
        <v>861</v>
      </c>
      <c r="B1032" s="323">
        <f t="shared" si="99"/>
        <v>0</v>
      </c>
      <c r="C1032" s="323"/>
      <c r="D1032" s="323"/>
      <c r="E1032" s="323"/>
      <c r="F1032" s="323"/>
      <c r="G1032" s="198"/>
    </row>
    <row r="1033" spans="1:7" ht="18.75" customHeight="1">
      <c r="A1033" s="322" t="s">
        <v>862</v>
      </c>
      <c r="B1033" s="323">
        <f t="shared" si="99"/>
        <v>0</v>
      </c>
      <c r="C1033" s="323"/>
      <c r="D1033" s="323"/>
      <c r="E1033" s="323"/>
      <c r="F1033" s="323"/>
      <c r="G1033" s="198"/>
    </row>
    <row r="1034" spans="1:7" ht="18.75" customHeight="1">
      <c r="A1034" s="322" t="s">
        <v>863</v>
      </c>
      <c r="B1034" s="323">
        <f t="shared" si="99"/>
        <v>0</v>
      </c>
      <c r="C1034" s="323"/>
      <c r="D1034" s="323"/>
      <c r="E1034" s="323"/>
      <c r="F1034" s="323"/>
      <c r="G1034" s="198"/>
    </row>
    <row r="1035" spans="1:7" ht="18.75" customHeight="1">
      <c r="A1035" s="322" t="s">
        <v>864</v>
      </c>
      <c r="B1035" s="323">
        <f t="shared" si="99"/>
        <v>0</v>
      </c>
      <c r="C1035" s="323"/>
      <c r="D1035" s="323"/>
      <c r="E1035" s="323"/>
      <c r="F1035" s="323"/>
      <c r="G1035" s="198"/>
    </row>
    <row r="1036" spans="1:7" ht="18.75" customHeight="1">
      <c r="A1036" s="322" t="s">
        <v>865</v>
      </c>
      <c r="B1036" s="323">
        <f t="shared" si="99"/>
        <v>0</v>
      </c>
      <c r="C1036" s="323"/>
      <c r="D1036" s="323"/>
      <c r="E1036" s="323"/>
      <c r="F1036" s="323"/>
      <c r="G1036" s="198"/>
    </row>
    <row r="1037" spans="1:7" ht="18.75" customHeight="1">
      <c r="A1037" s="322" t="s">
        <v>866</v>
      </c>
      <c r="B1037" s="323">
        <f t="shared" si="99"/>
        <v>0</v>
      </c>
      <c r="C1037" s="323"/>
      <c r="D1037" s="323"/>
      <c r="E1037" s="323"/>
      <c r="F1037" s="323"/>
      <c r="G1037" s="198"/>
    </row>
    <row r="1038" spans="1:7" ht="18.75" customHeight="1">
      <c r="A1038" s="322" t="s">
        <v>867</v>
      </c>
      <c r="B1038" s="323">
        <f t="shared" si="99"/>
        <v>0</v>
      </c>
      <c r="C1038" s="323"/>
      <c r="D1038" s="323"/>
      <c r="E1038" s="323"/>
      <c r="F1038" s="323"/>
      <c r="G1038" s="198"/>
    </row>
    <row r="1039" spans="1:7" ht="18.75" customHeight="1">
      <c r="A1039" s="322" t="s">
        <v>868</v>
      </c>
      <c r="B1039" s="323">
        <f t="shared" si="99"/>
        <v>835</v>
      </c>
      <c r="C1039" s="323">
        <f aca="true" t="shared" si="101" ref="C1039:F1039">C1040+C1050+C1056</f>
        <v>550</v>
      </c>
      <c r="D1039" s="323">
        <f t="shared" si="101"/>
        <v>285</v>
      </c>
      <c r="E1039" s="323">
        <f t="shared" si="101"/>
        <v>0</v>
      </c>
      <c r="F1039" s="323">
        <f t="shared" si="101"/>
        <v>0</v>
      </c>
      <c r="G1039" s="198"/>
    </row>
    <row r="1040" spans="1:7" ht="18.75" customHeight="1">
      <c r="A1040" s="322" t="s">
        <v>869</v>
      </c>
      <c r="B1040" s="323">
        <f t="shared" si="99"/>
        <v>830</v>
      </c>
      <c r="C1040" s="323">
        <f>SUM(C1041:C1049)</f>
        <v>550</v>
      </c>
      <c r="D1040" s="323">
        <f>SUM(D1041:D1049)</f>
        <v>280</v>
      </c>
      <c r="E1040" s="323">
        <f aca="true" t="shared" si="102" ref="C1040:F1040">SUM(E1041:E1049)</f>
        <v>0</v>
      </c>
      <c r="F1040" s="323">
        <f t="shared" si="102"/>
        <v>0</v>
      </c>
      <c r="G1040" s="198"/>
    </row>
    <row r="1041" spans="1:7" ht="18.75" customHeight="1">
      <c r="A1041" s="322" t="s">
        <v>69</v>
      </c>
      <c r="B1041" s="323">
        <f t="shared" si="99"/>
        <v>255</v>
      </c>
      <c r="C1041" s="323">
        <v>255</v>
      </c>
      <c r="D1041" s="323"/>
      <c r="E1041" s="323"/>
      <c r="F1041" s="323"/>
      <c r="G1041" s="198"/>
    </row>
    <row r="1042" spans="1:7" ht="18.75" customHeight="1">
      <c r="A1042" s="322" t="s">
        <v>70</v>
      </c>
      <c r="B1042" s="323">
        <f t="shared" si="99"/>
        <v>0</v>
      </c>
      <c r="C1042" s="323"/>
      <c r="D1042" s="323"/>
      <c r="E1042" s="323"/>
      <c r="F1042" s="323"/>
      <c r="G1042" s="198"/>
    </row>
    <row r="1043" spans="1:7" ht="18.75" customHeight="1">
      <c r="A1043" s="322" t="s">
        <v>71</v>
      </c>
      <c r="B1043" s="323">
        <f t="shared" si="99"/>
        <v>0</v>
      </c>
      <c r="C1043" s="323"/>
      <c r="D1043" s="323"/>
      <c r="E1043" s="323"/>
      <c r="F1043" s="323"/>
      <c r="G1043" s="198"/>
    </row>
    <row r="1044" spans="1:7" ht="18.75" customHeight="1">
      <c r="A1044" s="322" t="s">
        <v>870</v>
      </c>
      <c r="B1044" s="323">
        <f t="shared" si="99"/>
        <v>0</v>
      </c>
      <c r="C1044" s="323"/>
      <c r="D1044" s="323"/>
      <c r="E1044" s="323"/>
      <c r="F1044" s="323"/>
      <c r="G1044" s="198"/>
    </row>
    <row r="1045" spans="1:7" ht="18.75" customHeight="1">
      <c r="A1045" s="322" t="s">
        <v>871</v>
      </c>
      <c r="B1045" s="323">
        <f t="shared" si="99"/>
        <v>0</v>
      </c>
      <c r="C1045" s="323"/>
      <c r="D1045" s="323"/>
      <c r="E1045" s="323"/>
      <c r="F1045" s="323"/>
      <c r="G1045" s="198"/>
    </row>
    <row r="1046" spans="1:7" ht="18.75" customHeight="1">
      <c r="A1046" s="322" t="s">
        <v>872</v>
      </c>
      <c r="B1046" s="323">
        <f t="shared" si="99"/>
        <v>0</v>
      </c>
      <c r="C1046" s="323"/>
      <c r="D1046" s="323"/>
      <c r="E1046" s="323"/>
      <c r="F1046" s="323"/>
      <c r="G1046" s="198"/>
    </row>
    <row r="1047" spans="1:7" ht="18.75" customHeight="1">
      <c r="A1047" s="322" t="s">
        <v>873</v>
      </c>
      <c r="B1047" s="323">
        <f t="shared" si="99"/>
        <v>0</v>
      </c>
      <c r="C1047" s="323"/>
      <c r="D1047" s="323"/>
      <c r="E1047" s="323"/>
      <c r="F1047" s="323"/>
      <c r="G1047" s="198"/>
    </row>
    <row r="1048" spans="1:7" ht="18.75" customHeight="1">
      <c r="A1048" s="322" t="s">
        <v>78</v>
      </c>
      <c r="B1048" s="323">
        <f t="shared" si="99"/>
        <v>109</v>
      </c>
      <c r="C1048" s="323">
        <v>109</v>
      </c>
      <c r="D1048" s="323"/>
      <c r="E1048" s="323"/>
      <c r="F1048" s="323"/>
      <c r="G1048" s="198"/>
    </row>
    <row r="1049" spans="1:7" ht="18.75" customHeight="1">
      <c r="A1049" s="322" t="s">
        <v>874</v>
      </c>
      <c r="B1049" s="323">
        <f t="shared" si="99"/>
        <v>466</v>
      </c>
      <c r="C1049" s="323">
        <v>186</v>
      </c>
      <c r="D1049" s="323">
        <v>280</v>
      </c>
      <c r="E1049" s="323"/>
      <c r="F1049" s="323"/>
      <c r="G1049" s="198"/>
    </row>
    <row r="1050" spans="1:7" ht="18.75" customHeight="1">
      <c r="A1050" s="322" t="s">
        <v>875</v>
      </c>
      <c r="B1050" s="323">
        <f t="shared" si="99"/>
        <v>0</v>
      </c>
      <c r="C1050" s="323">
        <f>SUM(C1051:C1055)</f>
        <v>0</v>
      </c>
      <c r="D1050" s="323">
        <f>SUM(D1051:D1055)</f>
        <v>0</v>
      </c>
      <c r="E1050" s="323"/>
      <c r="F1050" s="323"/>
      <c r="G1050" s="198"/>
    </row>
    <row r="1051" spans="1:7" ht="18.75" customHeight="1">
      <c r="A1051" s="322" t="s">
        <v>69</v>
      </c>
      <c r="B1051" s="323">
        <f t="shared" si="99"/>
        <v>0</v>
      </c>
      <c r="C1051" s="323"/>
      <c r="D1051" s="323"/>
      <c r="E1051" s="323"/>
      <c r="F1051" s="323"/>
      <c r="G1051" s="198"/>
    </row>
    <row r="1052" spans="1:7" ht="18.75" customHeight="1">
      <c r="A1052" s="322" t="s">
        <v>70</v>
      </c>
      <c r="B1052" s="323">
        <f t="shared" si="99"/>
        <v>0</v>
      </c>
      <c r="C1052" s="323"/>
      <c r="D1052" s="323"/>
      <c r="E1052" s="323"/>
      <c r="F1052" s="323"/>
      <c r="G1052" s="198"/>
    </row>
    <row r="1053" spans="1:7" ht="18.75" customHeight="1">
      <c r="A1053" s="322" t="s">
        <v>71</v>
      </c>
      <c r="B1053" s="323">
        <f t="shared" si="99"/>
        <v>0</v>
      </c>
      <c r="C1053" s="323"/>
      <c r="D1053" s="323"/>
      <c r="E1053" s="323"/>
      <c r="F1053" s="323"/>
      <c r="G1053" s="198"/>
    </row>
    <row r="1054" spans="1:7" ht="18.75" customHeight="1">
      <c r="A1054" s="322" t="s">
        <v>876</v>
      </c>
      <c r="B1054" s="323">
        <f t="shared" si="99"/>
        <v>0</v>
      </c>
      <c r="C1054" s="323"/>
      <c r="D1054" s="323"/>
      <c r="E1054" s="323"/>
      <c r="F1054" s="323"/>
      <c r="G1054" s="198"/>
    </row>
    <row r="1055" spans="1:7" ht="18.75" customHeight="1">
      <c r="A1055" s="322" t="s">
        <v>877</v>
      </c>
      <c r="B1055" s="323">
        <f t="shared" si="99"/>
        <v>0</v>
      </c>
      <c r="C1055" s="323"/>
      <c r="D1055" s="323"/>
      <c r="E1055" s="323"/>
      <c r="F1055" s="323"/>
      <c r="G1055" s="198"/>
    </row>
    <row r="1056" spans="1:7" ht="18.75" customHeight="1">
      <c r="A1056" s="322" t="s">
        <v>878</v>
      </c>
      <c r="B1056" s="323">
        <f t="shared" si="99"/>
        <v>5</v>
      </c>
      <c r="C1056" s="323">
        <f aca="true" t="shared" si="103" ref="C1056:F1056">SUM(C1057:C1058)</f>
        <v>0</v>
      </c>
      <c r="D1056" s="323">
        <f t="shared" si="103"/>
        <v>5</v>
      </c>
      <c r="E1056" s="323">
        <f t="shared" si="103"/>
        <v>0</v>
      </c>
      <c r="F1056" s="323">
        <f t="shared" si="103"/>
        <v>0</v>
      </c>
      <c r="G1056" s="198"/>
    </row>
    <row r="1057" spans="1:7" ht="18.75" customHeight="1">
      <c r="A1057" s="322" t="s">
        <v>879</v>
      </c>
      <c r="B1057" s="323">
        <f t="shared" si="99"/>
        <v>0</v>
      </c>
      <c r="C1057" s="323"/>
      <c r="D1057" s="323"/>
      <c r="E1057" s="323"/>
      <c r="F1057" s="323"/>
      <c r="G1057" s="198"/>
    </row>
    <row r="1058" spans="1:7" ht="18.75" customHeight="1">
      <c r="A1058" s="322" t="s">
        <v>880</v>
      </c>
      <c r="B1058" s="323">
        <f t="shared" si="99"/>
        <v>5</v>
      </c>
      <c r="C1058" s="323"/>
      <c r="D1058" s="323">
        <v>5</v>
      </c>
      <c r="E1058" s="323"/>
      <c r="F1058" s="323"/>
      <c r="G1058" s="198"/>
    </row>
    <row r="1059" spans="1:7" ht="18.75" customHeight="1">
      <c r="A1059" s="322" t="s">
        <v>881</v>
      </c>
      <c r="B1059" s="323">
        <f t="shared" si="99"/>
        <v>256</v>
      </c>
      <c r="C1059" s="323">
        <f aca="true" t="shared" si="104" ref="C1059:F1059">C1060+C1067+C1077+C1083+C1086</f>
        <v>168</v>
      </c>
      <c r="D1059" s="323">
        <f t="shared" si="104"/>
        <v>88</v>
      </c>
      <c r="E1059" s="323">
        <f t="shared" si="104"/>
        <v>0</v>
      </c>
      <c r="F1059" s="323">
        <f t="shared" si="104"/>
        <v>0</v>
      </c>
      <c r="G1059" s="198"/>
    </row>
    <row r="1060" spans="1:7" ht="18.75" customHeight="1">
      <c r="A1060" s="322" t="s">
        <v>882</v>
      </c>
      <c r="B1060" s="323">
        <f t="shared" si="99"/>
        <v>168</v>
      </c>
      <c r="C1060" s="323">
        <f aca="true" t="shared" si="105" ref="C1060:F1060">SUM(C1061:C1066)</f>
        <v>168</v>
      </c>
      <c r="D1060" s="323"/>
      <c r="E1060" s="323">
        <f t="shared" si="105"/>
        <v>0</v>
      </c>
      <c r="F1060" s="323">
        <f t="shared" si="105"/>
        <v>0</v>
      </c>
      <c r="G1060" s="198"/>
    </row>
    <row r="1061" spans="1:7" ht="18.75" customHeight="1">
      <c r="A1061" s="322" t="s">
        <v>69</v>
      </c>
      <c r="B1061" s="323">
        <f t="shared" si="99"/>
        <v>57</v>
      </c>
      <c r="C1061" s="323">
        <v>57</v>
      </c>
      <c r="D1061" s="323"/>
      <c r="E1061" s="323"/>
      <c r="F1061" s="323"/>
      <c r="G1061" s="198"/>
    </row>
    <row r="1062" spans="1:7" ht="18.75" customHeight="1">
      <c r="A1062" s="322" t="s">
        <v>70</v>
      </c>
      <c r="B1062" s="323">
        <f t="shared" si="99"/>
        <v>0</v>
      </c>
      <c r="C1062" s="323"/>
      <c r="D1062" s="323"/>
      <c r="E1062" s="323"/>
      <c r="F1062" s="323"/>
      <c r="G1062" s="198"/>
    </row>
    <row r="1063" spans="1:7" ht="18.75" customHeight="1">
      <c r="A1063" s="322" t="s">
        <v>71</v>
      </c>
      <c r="B1063" s="323">
        <f t="shared" si="99"/>
        <v>0</v>
      </c>
      <c r="C1063" s="323"/>
      <c r="D1063" s="323"/>
      <c r="E1063" s="323"/>
      <c r="F1063" s="323"/>
      <c r="G1063" s="198"/>
    </row>
    <row r="1064" spans="1:7" ht="18.75" customHeight="1">
      <c r="A1064" s="322" t="s">
        <v>883</v>
      </c>
      <c r="B1064" s="323">
        <f t="shared" si="99"/>
        <v>0</v>
      </c>
      <c r="C1064" s="323"/>
      <c r="D1064" s="323"/>
      <c r="E1064" s="323"/>
      <c r="F1064" s="323"/>
      <c r="G1064" s="198"/>
    </row>
    <row r="1065" spans="1:7" ht="18.75" customHeight="1">
      <c r="A1065" s="322" t="s">
        <v>78</v>
      </c>
      <c r="B1065" s="323">
        <f t="shared" si="99"/>
        <v>51</v>
      </c>
      <c r="C1065" s="323">
        <v>51</v>
      </c>
      <c r="D1065" s="323"/>
      <c r="E1065" s="323"/>
      <c r="F1065" s="323"/>
      <c r="G1065" s="198"/>
    </row>
    <row r="1066" spans="1:7" ht="18.75" customHeight="1">
      <c r="A1066" s="322" t="s">
        <v>884</v>
      </c>
      <c r="B1066" s="323">
        <f t="shared" si="99"/>
        <v>60</v>
      </c>
      <c r="C1066" s="323">
        <v>60</v>
      </c>
      <c r="D1066" s="323"/>
      <c r="E1066" s="323"/>
      <c r="F1066" s="323"/>
      <c r="G1066" s="198"/>
    </row>
    <row r="1067" spans="1:7" ht="18.75" customHeight="1">
      <c r="A1067" s="322" t="s">
        <v>885</v>
      </c>
      <c r="B1067" s="323">
        <f t="shared" si="99"/>
        <v>0</v>
      </c>
      <c r="C1067" s="323"/>
      <c r="D1067" s="323"/>
      <c r="E1067" s="323"/>
      <c r="F1067" s="323"/>
      <c r="G1067" s="198"/>
    </row>
    <row r="1068" spans="1:7" ht="18.75" customHeight="1">
      <c r="A1068" s="322" t="s">
        <v>886</v>
      </c>
      <c r="B1068" s="323">
        <f t="shared" si="99"/>
        <v>0</v>
      </c>
      <c r="C1068" s="323"/>
      <c r="D1068" s="323"/>
      <c r="E1068" s="323"/>
      <c r="F1068" s="323"/>
      <c r="G1068" s="198"/>
    </row>
    <row r="1069" spans="1:7" ht="18.75" customHeight="1">
      <c r="A1069" s="322" t="s">
        <v>887</v>
      </c>
      <c r="B1069" s="323">
        <f aca="true" t="shared" si="106" ref="B1069:B1132">SUM(C1069:F1069)</f>
        <v>0</v>
      </c>
      <c r="C1069" s="323"/>
      <c r="D1069" s="323"/>
      <c r="E1069" s="323"/>
      <c r="F1069" s="323"/>
      <c r="G1069" s="198"/>
    </row>
    <row r="1070" spans="1:7" ht="18.75" customHeight="1">
      <c r="A1070" s="322" t="s">
        <v>888</v>
      </c>
      <c r="B1070" s="323">
        <f t="shared" si="106"/>
        <v>0</v>
      </c>
      <c r="C1070" s="323"/>
      <c r="D1070" s="323"/>
      <c r="E1070" s="323"/>
      <c r="F1070" s="323"/>
      <c r="G1070" s="198"/>
    </row>
    <row r="1071" spans="1:7" ht="18.75" customHeight="1">
      <c r="A1071" s="322" t="s">
        <v>889</v>
      </c>
      <c r="B1071" s="323">
        <f t="shared" si="106"/>
        <v>0</v>
      </c>
      <c r="C1071" s="323"/>
      <c r="D1071" s="323"/>
      <c r="E1071" s="323"/>
      <c r="F1071" s="323"/>
      <c r="G1071" s="198"/>
    </row>
    <row r="1072" spans="1:7" ht="18.75" customHeight="1">
      <c r="A1072" s="322" t="s">
        <v>890</v>
      </c>
      <c r="B1072" s="323">
        <f t="shared" si="106"/>
        <v>0</v>
      </c>
      <c r="C1072" s="323"/>
      <c r="D1072" s="323"/>
      <c r="E1072" s="323"/>
      <c r="F1072" s="323"/>
      <c r="G1072" s="198"/>
    </row>
    <row r="1073" spans="1:7" ht="18.75" customHeight="1">
      <c r="A1073" s="322" t="s">
        <v>891</v>
      </c>
      <c r="B1073" s="323">
        <f t="shared" si="106"/>
        <v>0</v>
      </c>
      <c r="C1073" s="323"/>
      <c r="D1073" s="323"/>
      <c r="E1073" s="323"/>
      <c r="F1073" s="323"/>
      <c r="G1073" s="198"/>
    </row>
    <row r="1074" spans="1:7" ht="18.75" customHeight="1">
      <c r="A1074" s="322" t="s">
        <v>892</v>
      </c>
      <c r="B1074" s="323">
        <f t="shared" si="106"/>
        <v>0</v>
      </c>
      <c r="C1074" s="323"/>
      <c r="D1074" s="323"/>
      <c r="E1074" s="323"/>
      <c r="F1074" s="323"/>
      <c r="G1074" s="198"/>
    </row>
    <row r="1075" spans="1:7" ht="18.75" customHeight="1">
      <c r="A1075" s="322" t="s">
        <v>893</v>
      </c>
      <c r="B1075" s="323">
        <f t="shared" si="106"/>
        <v>0</v>
      </c>
      <c r="C1075" s="323"/>
      <c r="D1075" s="323"/>
      <c r="E1075" s="323"/>
      <c r="F1075" s="323"/>
      <c r="G1075" s="198"/>
    </row>
    <row r="1076" spans="1:7" ht="18.75" customHeight="1">
      <c r="A1076" s="322" t="s">
        <v>894</v>
      </c>
      <c r="B1076" s="323">
        <f t="shared" si="106"/>
        <v>0</v>
      </c>
      <c r="C1076" s="323"/>
      <c r="D1076" s="323"/>
      <c r="E1076" s="323"/>
      <c r="F1076" s="323"/>
      <c r="G1076" s="198"/>
    </row>
    <row r="1077" spans="1:7" ht="18.75" customHeight="1">
      <c r="A1077" s="322" t="s">
        <v>895</v>
      </c>
      <c r="B1077" s="323">
        <f t="shared" si="106"/>
        <v>0</v>
      </c>
      <c r="C1077" s="323"/>
      <c r="D1077" s="323"/>
      <c r="E1077" s="323"/>
      <c r="F1077" s="323"/>
      <c r="G1077" s="198"/>
    </row>
    <row r="1078" spans="1:7" ht="18.75" customHeight="1">
      <c r="A1078" s="322" t="s">
        <v>896</v>
      </c>
      <c r="B1078" s="323">
        <f t="shared" si="106"/>
        <v>0</v>
      </c>
      <c r="C1078" s="323"/>
      <c r="D1078" s="323"/>
      <c r="E1078" s="323"/>
      <c r="F1078" s="323"/>
      <c r="G1078" s="198"/>
    </row>
    <row r="1079" spans="1:7" ht="18.75" customHeight="1">
      <c r="A1079" s="322" t="s">
        <v>897</v>
      </c>
      <c r="B1079" s="323">
        <f t="shared" si="106"/>
        <v>0</v>
      </c>
      <c r="C1079" s="323"/>
      <c r="D1079" s="323"/>
      <c r="E1079" s="323"/>
      <c r="F1079" s="323"/>
      <c r="G1079" s="198"/>
    </row>
    <row r="1080" spans="1:7" ht="18.75" customHeight="1">
      <c r="A1080" s="322" t="s">
        <v>898</v>
      </c>
      <c r="B1080" s="323">
        <f t="shared" si="106"/>
        <v>0</v>
      </c>
      <c r="C1080" s="323"/>
      <c r="D1080" s="323"/>
      <c r="E1080" s="323"/>
      <c r="F1080" s="323"/>
      <c r="G1080" s="198"/>
    </row>
    <row r="1081" spans="1:7" ht="18.75" customHeight="1">
      <c r="A1081" s="322" t="s">
        <v>899</v>
      </c>
      <c r="B1081" s="323">
        <f t="shared" si="106"/>
        <v>0</v>
      </c>
      <c r="C1081" s="323"/>
      <c r="D1081" s="323"/>
      <c r="E1081" s="323"/>
      <c r="F1081" s="323"/>
      <c r="G1081" s="198"/>
    </row>
    <row r="1082" spans="1:7" ht="18.75" customHeight="1">
      <c r="A1082" s="322" t="s">
        <v>900</v>
      </c>
      <c r="B1082" s="323">
        <f t="shared" si="106"/>
        <v>0</v>
      </c>
      <c r="C1082" s="323"/>
      <c r="D1082" s="323"/>
      <c r="E1082" s="323"/>
      <c r="F1082" s="323"/>
      <c r="G1082" s="198"/>
    </row>
    <row r="1083" spans="1:7" ht="18.75" customHeight="1">
      <c r="A1083" s="322" t="s">
        <v>901</v>
      </c>
      <c r="B1083" s="323">
        <f t="shared" si="106"/>
        <v>0</v>
      </c>
      <c r="C1083" s="323"/>
      <c r="D1083" s="323"/>
      <c r="E1083" s="323"/>
      <c r="F1083" s="323"/>
      <c r="G1083" s="198"/>
    </row>
    <row r="1084" spans="1:7" ht="18.75" customHeight="1">
      <c r="A1084" s="322" t="s">
        <v>902</v>
      </c>
      <c r="B1084" s="323">
        <f t="shared" si="106"/>
        <v>0</v>
      </c>
      <c r="C1084" s="323"/>
      <c r="D1084" s="323"/>
      <c r="E1084" s="323"/>
      <c r="F1084" s="323"/>
      <c r="G1084" s="198"/>
    </row>
    <row r="1085" spans="1:7" ht="18.75" customHeight="1">
      <c r="A1085" s="322" t="s">
        <v>903</v>
      </c>
      <c r="B1085" s="323">
        <f t="shared" si="106"/>
        <v>0</v>
      </c>
      <c r="C1085" s="323"/>
      <c r="D1085" s="323"/>
      <c r="E1085" s="323"/>
      <c r="F1085" s="323"/>
      <c r="G1085" s="198"/>
    </row>
    <row r="1086" spans="1:7" ht="18.75" customHeight="1">
      <c r="A1086" s="322" t="s">
        <v>904</v>
      </c>
      <c r="B1086" s="323">
        <f t="shared" si="106"/>
        <v>88</v>
      </c>
      <c r="C1086" s="323"/>
      <c r="D1086" s="323">
        <f>D1087</f>
        <v>88</v>
      </c>
      <c r="E1086" s="323"/>
      <c r="F1086" s="323"/>
      <c r="G1086" s="198"/>
    </row>
    <row r="1087" spans="1:7" ht="18.75" customHeight="1">
      <c r="A1087" s="322" t="s">
        <v>905</v>
      </c>
      <c r="B1087" s="323">
        <f t="shared" si="106"/>
        <v>88</v>
      </c>
      <c r="C1087" s="323"/>
      <c r="D1087" s="323">
        <v>88</v>
      </c>
      <c r="E1087" s="323"/>
      <c r="F1087" s="323"/>
      <c r="G1087" s="198"/>
    </row>
    <row r="1088" spans="1:7" ht="18.75" customHeight="1">
      <c r="A1088" s="322" t="s">
        <v>906</v>
      </c>
      <c r="B1088" s="323">
        <f t="shared" si="106"/>
        <v>0</v>
      </c>
      <c r="C1088" s="323"/>
      <c r="D1088" s="323"/>
      <c r="E1088" s="323"/>
      <c r="F1088" s="323"/>
      <c r="G1088" s="198"/>
    </row>
    <row r="1089" spans="1:7" ht="18.75" customHeight="1">
      <c r="A1089" s="322" t="s">
        <v>907</v>
      </c>
      <c r="B1089" s="323">
        <f t="shared" si="106"/>
        <v>1901</v>
      </c>
      <c r="C1089" s="323">
        <f>C1090+C1110+C1112+C1115+C1130</f>
        <v>1878</v>
      </c>
      <c r="D1089" s="323">
        <f>D1090+D1110+D1112+D1115+D1130</f>
        <v>23</v>
      </c>
      <c r="E1089" s="323">
        <f>E1090+E1110+E1112+E1115+E1130</f>
        <v>0</v>
      </c>
      <c r="F1089" s="323">
        <f>F1090+F1110+F1112+F1115+F1130</f>
        <v>0</v>
      </c>
      <c r="G1089" s="198"/>
    </row>
    <row r="1090" spans="1:7" ht="18.75" customHeight="1">
      <c r="A1090" s="322" t="s">
        <v>908</v>
      </c>
      <c r="B1090" s="323">
        <f t="shared" si="106"/>
        <v>1768</v>
      </c>
      <c r="C1090" s="323">
        <f aca="true" t="shared" si="107" ref="C1090:F1090">SUM(C1091:C1109)</f>
        <v>1745</v>
      </c>
      <c r="D1090" s="323">
        <f t="shared" si="107"/>
        <v>23</v>
      </c>
      <c r="E1090" s="323">
        <f t="shared" si="107"/>
        <v>0</v>
      </c>
      <c r="F1090" s="323">
        <f t="shared" si="107"/>
        <v>0</v>
      </c>
      <c r="G1090" s="198"/>
    </row>
    <row r="1091" spans="1:7" ht="18.75" customHeight="1">
      <c r="A1091" s="322" t="s">
        <v>69</v>
      </c>
      <c r="B1091" s="323">
        <f t="shared" si="106"/>
        <v>380</v>
      </c>
      <c r="C1091" s="323">
        <v>380</v>
      </c>
      <c r="D1091" s="323"/>
      <c r="E1091" s="323"/>
      <c r="F1091" s="323"/>
      <c r="G1091" s="198"/>
    </row>
    <row r="1092" spans="1:7" ht="18.75" customHeight="1">
      <c r="A1092" s="322" t="s">
        <v>70</v>
      </c>
      <c r="B1092" s="323">
        <f t="shared" si="106"/>
        <v>0</v>
      </c>
      <c r="C1092" s="323"/>
      <c r="D1092" s="323"/>
      <c r="E1092" s="323"/>
      <c r="F1092" s="323"/>
      <c r="G1092" s="198"/>
    </row>
    <row r="1093" spans="1:7" ht="18.75" customHeight="1">
      <c r="A1093" s="322" t="s">
        <v>71</v>
      </c>
      <c r="B1093" s="323">
        <f t="shared" si="106"/>
        <v>329</v>
      </c>
      <c r="C1093" s="323">
        <v>329</v>
      </c>
      <c r="D1093" s="323"/>
      <c r="E1093" s="323"/>
      <c r="F1093" s="323"/>
      <c r="G1093" s="198"/>
    </row>
    <row r="1094" spans="1:7" ht="18.75" customHeight="1">
      <c r="A1094" s="322" t="s">
        <v>78</v>
      </c>
      <c r="B1094" s="323">
        <f t="shared" si="106"/>
        <v>0</v>
      </c>
      <c r="C1094" s="323"/>
      <c r="D1094" s="323"/>
      <c r="E1094" s="323"/>
      <c r="F1094" s="323"/>
      <c r="G1094" s="198"/>
    </row>
    <row r="1095" spans="1:7" ht="18.75" customHeight="1">
      <c r="A1095" s="322" t="s">
        <v>909</v>
      </c>
      <c r="B1095" s="323">
        <f t="shared" si="106"/>
        <v>253</v>
      </c>
      <c r="C1095" s="323">
        <v>230</v>
      </c>
      <c r="D1095" s="323">
        <v>23</v>
      </c>
      <c r="E1095" s="323"/>
      <c r="F1095" s="323"/>
      <c r="G1095" s="198"/>
    </row>
    <row r="1096" spans="1:7" ht="18.75" customHeight="1">
      <c r="A1096" s="322" t="s">
        <v>910</v>
      </c>
      <c r="B1096" s="323">
        <f t="shared" si="106"/>
        <v>0</v>
      </c>
      <c r="C1096" s="323"/>
      <c r="D1096" s="323"/>
      <c r="E1096" s="323"/>
      <c r="F1096" s="323"/>
      <c r="G1096" s="198"/>
    </row>
    <row r="1097" spans="1:7" ht="18.75" customHeight="1">
      <c r="A1097" s="322" t="s">
        <v>1304</v>
      </c>
      <c r="B1097" s="323">
        <f t="shared" si="106"/>
        <v>514</v>
      </c>
      <c r="C1097" s="323">
        <v>514</v>
      </c>
      <c r="D1097" s="323"/>
      <c r="E1097" s="323"/>
      <c r="F1097" s="323"/>
      <c r="G1097" s="198"/>
    </row>
    <row r="1098" spans="1:7" ht="18.75" customHeight="1">
      <c r="A1098" s="322" t="s">
        <v>912</v>
      </c>
      <c r="B1098" s="323">
        <f t="shared" si="106"/>
        <v>0</v>
      </c>
      <c r="C1098" s="323"/>
      <c r="D1098" s="323"/>
      <c r="E1098" s="323"/>
      <c r="F1098" s="323"/>
      <c r="G1098" s="198"/>
    </row>
    <row r="1099" spans="1:7" ht="18.75" customHeight="1">
      <c r="A1099" s="322" t="s">
        <v>913</v>
      </c>
      <c r="B1099" s="323">
        <f t="shared" si="106"/>
        <v>0</v>
      </c>
      <c r="C1099" s="323"/>
      <c r="D1099" s="323"/>
      <c r="E1099" s="323"/>
      <c r="F1099" s="323"/>
      <c r="G1099" s="198"/>
    </row>
    <row r="1100" spans="1:7" ht="18.75" customHeight="1">
      <c r="A1100" s="322" t="s">
        <v>1305</v>
      </c>
      <c r="B1100" s="323">
        <f t="shared" si="106"/>
        <v>120</v>
      </c>
      <c r="C1100" s="323">
        <v>120</v>
      </c>
      <c r="D1100" s="323"/>
      <c r="E1100" s="323"/>
      <c r="F1100" s="323"/>
      <c r="G1100" s="198"/>
    </row>
    <row r="1101" spans="1:7" ht="18.75" customHeight="1">
      <c r="A1101" s="322" t="s">
        <v>915</v>
      </c>
      <c r="B1101" s="323">
        <f t="shared" si="106"/>
        <v>0</v>
      </c>
      <c r="C1101" s="323"/>
      <c r="D1101" s="323"/>
      <c r="E1101" s="323"/>
      <c r="F1101" s="323"/>
      <c r="G1101" s="198"/>
    </row>
    <row r="1102" spans="1:7" ht="18.75" customHeight="1">
      <c r="A1102" s="322" t="s">
        <v>916</v>
      </c>
      <c r="B1102" s="323">
        <f t="shared" si="106"/>
        <v>0</v>
      </c>
      <c r="C1102" s="323"/>
      <c r="D1102" s="323"/>
      <c r="E1102" s="323"/>
      <c r="F1102" s="323"/>
      <c r="G1102" s="198"/>
    </row>
    <row r="1103" spans="1:7" ht="18.75" customHeight="1">
      <c r="A1103" s="322" t="s">
        <v>917</v>
      </c>
      <c r="B1103" s="323">
        <f t="shared" si="106"/>
        <v>0</v>
      </c>
      <c r="C1103" s="323"/>
      <c r="D1103" s="323"/>
      <c r="E1103" s="323"/>
      <c r="F1103" s="323"/>
      <c r="G1103" s="198"/>
    </row>
    <row r="1104" spans="1:7" ht="18.75" customHeight="1">
      <c r="A1104" s="322" t="s">
        <v>1306</v>
      </c>
      <c r="B1104" s="323">
        <f t="shared" si="106"/>
        <v>0</v>
      </c>
      <c r="C1104" s="323"/>
      <c r="D1104" s="323"/>
      <c r="E1104" s="323"/>
      <c r="F1104" s="323"/>
      <c r="G1104" s="198"/>
    </row>
    <row r="1105" spans="1:7" ht="18.75" customHeight="1">
      <c r="A1105" s="322" t="s">
        <v>919</v>
      </c>
      <c r="B1105" s="323">
        <f t="shared" si="106"/>
        <v>0</v>
      </c>
      <c r="C1105" s="323"/>
      <c r="D1105" s="323"/>
      <c r="E1105" s="323"/>
      <c r="F1105" s="323"/>
      <c r="G1105" s="198"/>
    </row>
    <row r="1106" spans="1:7" ht="18.75" customHeight="1">
      <c r="A1106" s="322" t="s">
        <v>920</v>
      </c>
      <c r="B1106" s="323">
        <f t="shared" si="106"/>
        <v>0</v>
      </c>
      <c r="C1106" s="323"/>
      <c r="D1106" s="323"/>
      <c r="E1106" s="323"/>
      <c r="F1106" s="323"/>
      <c r="G1106" s="198"/>
    </row>
    <row r="1107" spans="1:7" ht="18.75" customHeight="1">
      <c r="A1107" s="322" t="s">
        <v>918</v>
      </c>
      <c r="B1107" s="323">
        <f t="shared" si="106"/>
        <v>0</v>
      </c>
      <c r="C1107" s="323"/>
      <c r="D1107" s="323"/>
      <c r="E1107" s="323"/>
      <c r="F1107" s="323"/>
      <c r="G1107" s="198"/>
    </row>
    <row r="1108" spans="1:7" ht="18.75" customHeight="1">
      <c r="A1108" s="322" t="s">
        <v>78</v>
      </c>
      <c r="B1108" s="323">
        <f t="shared" si="106"/>
        <v>124</v>
      </c>
      <c r="C1108" s="323">
        <v>124</v>
      </c>
      <c r="D1108" s="323"/>
      <c r="E1108" s="323"/>
      <c r="F1108" s="323"/>
      <c r="G1108" s="198"/>
    </row>
    <row r="1109" spans="1:7" ht="18.75" customHeight="1">
      <c r="A1109" s="322" t="s">
        <v>922</v>
      </c>
      <c r="B1109" s="323">
        <f t="shared" si="106"/>
        <v>48</v>
      </c>
      <c r="C1109" s="323">
        <v>48</v>
      </c>
      <c r="D1109" s="323"/>
      <c r="E1109" s="323"/>
      <c r="F1109" s="323"/>
      <c r="G1109" s="198"/>
    </row>
    <row r="1110" spans="1:7" ht="18.75" customHeight="1">
      <c r="A1110" s="322" t="s">
        <v>923</v>
      </c>
      <c r="B1110" s="323">
        <f t="shared" si="106"/>
        <v>0</v>
      </c>
      <c r="C1110" s="323"/>
      <c r="D1110" s="323"/>
      <c r="E1110" s="323"/>
      <c r="F1110" s="323"/>
      <c r="G1110" s="198"/>
    </row>
    <row r="1111" spans="1:7" ht="18.75" customHeight="1">
      <c r="A1111" s="322" t="s">
        <v>69</v>
      </c>
      <c r="B1111" s="323">
        <f t="shared" si="106"/>
        <v>0</v>
      </c>
      <c r="C1111" s="323"/>
      <c r="D1111" s="323"/>
      <c r="E1111" s="323"/>
      <c r="F1111" s="323"/>
      <c r="G1111" s="198"/>
    </row>
    <row r="1112" spans="1:7" ht="18.75" customHeight="1">
      <c r="A1112" s="322" t="s">
        <v>924</v>
      </c>
      <c r="B1112" s="323">
        <f t="shared" si="106"/>
        <v>0</v>
      </c>
      <c r="C1112" s="323"/>
      <c r="D1112" s="323"/>
      <c r="E1112" s="323"/>
      <c r="F1112" s="323"/>
      <c r="G1112" s="198"/>
    </row>
    <row r="1113" spans="1:7" ht="18.75" customHeight="1">
      <c r="A1113" s="322" t="s">
        <v>69</v>
      </c>
      <c r="B1113" s="323">
        <f t="shared" si="106"/>
        <v>0</v>
      </c>
      <c r="C1113" s="323"/>
      <c r="D1113" s="323"/>
      <c r="E1113" s="323"/>
      <c r="F1113" s="323"/>
      <c r="G1113" s="198"/>
    </row>
    <row r="1114" spans="1:7" ht="18.75" customHeight="1">
      <c r="A1114" s="322" t="s">
        <v>925</v>
      </c>
      <c r="B1114" s="323">
        <f t="shared" si="106"/>
        <v>0</v>
      </c>
      <c r="C1114" s="323"/>
      <c r="D1114" s="323"/>
      <c r="E1114" s="323"/>
      <c r="F1114" s="323"/>
      <c r="G1114" s="198"/>
    </row>
    <row r="1115" spans="1:7" ht="18.75" customHeight="1">
      <c r="A1115" s="322" t="s">
        <v>926</v>
      </c>
      <c r="B1115" s="323">
        <f t="shared" si="106"/>
        <v>133</v>
      </c>
      <c r="C1115" s="323">
        <f aca="true" t="shared" si="108" ref="C1115:F1115">SUM(C1116:C1129)</f>
        <v>133</v>
      </c>
      <c r="D1115" s="323"/>
      <c r="E1115" s="323">
        <f t="shared" si="108"/>
        <v>0</v>
      </c>
      <c r="F1115" s="323">
        <f t="shared" si="108"/>
        <v>0</v>
      </c>
      <c r="G1115" s="198"/>
    </row>
    <row r="1116" spans="1:7" ht="18.75" customHeight="1">
      <c r="A1116" s="322" t="s">
        <v>69</v>
      </c>
      <c r="B1116" s="323">
        <f t="shared" si="106"/>
        <v>0</v>
      </c>
      <c r="C1116" s="323"/>
      <c r="D1116" s="323"/>
      <c r="E1116" s="323"/>
      <c r="F1116" s="323"/>
      <c r="G1116" s="198"/>
    </row>
    <row r="1117" spans="1:7" ht="18.75" customHeight="1">
      <c r="A1117" s="322" t="s">
        <v>70</v>
      </c>
      <c r="B1117" s="323">
        <f t="shared" si="106"/>
        <v>0</v>
      </c>
      <c r="C1117" s="323"/>
      <c r="D1117" s="323"/>
      <c r="E1117" s="323"/>
      <c r="F1117" s="323"/>
      <c r="G1117" s="198"/>
    </row>
    <row r="1118" spans="1:7" ht="18.75" customHeight="1">
      <c r="A1118" s="322" t="s">
        <v>71</v>
      </c>
      <c r="B1118" s="323">
        <f t="shared" si="106"/>
        <v>60</v>
      </c>
      <c r="C1118" s="323">
        <v>60</v>
      </c>
      <c r="D1118" s="323"/>
      <c r="E1118" s="323"/>
      <c r="F1118" s="323"/>
      <c r="G1118" s="198"/>
    </row>
    <row r="1119" spans="1:7" ht="18.75" customHeight="1">
      <c r="A1119" s="322" t="s">
        <v>927</v>
      </c>
      <c r="B1119" s="323">
        <f t="shared" si="106"/>
        <v>0</v>
      </c>
      <c r="C1119" s="323"/>
      <c r="D1119" s="323"/>
      <c r="E1119" s="323"/>
      <c r="F1119" s="323"/>
      <c r="G1119" s="198"/>
    </row>
    <row r="1120" spans="1:7" ht="18.75" customHeight="1">
      <c r="A1120" s="322" t="s">
        <v>928</v>
      </c>
      <c r="B1120" s="323">
        <f t="shared" si="106"/>
        <v>0</v>
      </c>
      <c r="C1120" s="323"/>
      <c r="D1120" s="323"/>
      <c r="E1120" s="323"/>
      <c r="F1120" s="323"/>
      <c r="G1120" s="198"/>
    </row>
    <row r="1121" spans="1:7" ht="18.75" customHeight="1">
      <c r="A1121" s="322" t="s">
        <v>929</v>
      </c>
      <c r="B1121" s="323">
        <f t="shared" si="106"/>
        <v>0</v>
      </c>
      <c r="C1121" s="323"/>
      <c r="D1121" s="323"/>
      <c r="E1121" s="323"/>
      <c r="F1121" s="323"/>
      <c r="G1121" s="198"/>
    </row>
    <row r="1122" spans="1:7" ht="18.75" customHeight="1">
      <c r="A1122" s="322" t="s">
        <v>930</v>
      </c>
      <c r="B1122" s="323">
        <f t="shared" si="106"/>
        <v>0</v>
      </c>
      <c r="C1122" s="323"/>
      <c r="D1122" s="323"/>
      <c r="E1122" s="323"/>
      <c r="F1122" s="323"/>
      <c r="G1122" s="198"/>
    </row>
    <row r="1123" spans="1:7" ht="18.75" customHeight="1">
      <c r="A1123" s="322" t="s">
        <v>931</v>
      </c>
      <c r="B1123" s="323">
        <f t="shared" si="106"/>
        <v>73</v>
      </c>
      <c r="C1123" s="323">
        <v>73</v>
      </c>
      <c r="D1123" s="323"/>
      <c r="E1123" s="323"/>
      <c r="F1123" s="323"/>
      <c r="G1123" s="198"/>
    </row>
    <row r="1124" spans="1:7" ht="18.75" customHeight="1">
      <c r="A1124" s="322" t="s">
        <v>932</v>
      </c>
      <c r="B1124" s="323">
        <f t="shared" si="106"/>
        <v>0</v>
      </c>
      <c r="C1124" s="323"/>
      <c r="D1124" s="323"/>
      <c r="E1124" s="323"/>
      <c r="F1124" s="323"/>
      <c r="G1124" s="198"/>
    </row>
    <row r="1125" spans="1:7" ht="18.75" customHeight="1">
      <c r="A1125" s="322" t="s">
        <v>933</v>
      </c>
      <c r="B1125" s="323">
        <f t="shared" si="106"/>
        <v>0</v>
      </c>
      <c r="C1125" s="323"/>
      <c r="D1125" s="323"/>
      <c r="E1125" s="323"/>
      <c r="F1125" s="323"/>
      <c r="G1125" s="198"/>
    </row>
    <row r="1126" spans="1:7" ht="18.75" customHeight="1">
      <c r="A1126" s="322" t="s">
        <v>934</v>
      </c>
      <c r="B1126" s="323">
        <f t="shared" si="106"/>
        <v>0</v>
      </c>
      <c r="C1126" s="323"/>
      <c r="D1126" s="323"/>
      <c r="E1126" s="323"/>
      <c r="F1126" s="323"/>
      <c r="G1126" s="198"/>
    </row>
    <row r="1127" spans="1:7" ht="18.75" customHeight="1">
      <c r="A1127" s="322" t="s">
        <v>935</v>
      </c>
      <c r="B1127" s="323">
        <f t="shared" si="106"/>
        <v>0</v>
      </c>
      <c r="C1127" s="323"/>
      <c r="D1127" s="323"/>
      <c r="E1127" s="323"/>
      <c r="F1127" s="323"/>
      <c r="G1127" s="198"/>
    </row>
    <row r="1128" spans="1:7" ht="18.75" customHeight="1">
      <c r="A1128" s="322" t="s">
        <v>936</v>
      </c>
      <c r="B1128" s="323">
        <f t="shared" si="106"/>
        <v>0</v>
      </c>
      <c r="C1128" s="323"/>
      <c r="D1128" s="323"/>
      <c r="E1128" s="323"/>
      <c r="F1128" s="323"/>
      <c r="G1128" s="198"/>
    </row>
    <row r="1129" spans="1:7" ht="18.75" customHeight="1">
      <c r="A1129" s="322" t="s">
        <v>937</v>
      </c>
      <c r="B1129" s="323">
        <f t="shared" si="106"/>
        <v>0</v>
      </c>
      <c r="C1129" s="323"/>
      <c r="D1129" s="323"/>
      <c r="E1129" s="323"/>
      <c r="F1129" s="323"/>
      <c r="G1129" s="198"/>
    </row>
    <row r="1130" spans="1:7" ht="18.75" customHeight="1">
      <c r="A1130" s="322" t="s">
        <v>938</v>
      </c>
      <c r="B1130" s="323">
        <f t="shared" si="106"/>
        <v>0</v>
      </c>
      <c r="C1130" s="323"/>
      <c r="D1130" s="323"/>
      <c r="E1130" s="323"/>
      <c r="F1130" s="323"/>
      <c r="G1130" s="198"/>
    </row>
    <row r="1131" spans="1:7" ht="18.75" customHeight="1">
      <c r="A1131" s="322" t="s">
        <v>939</v>
      </c>
      <c r="B1131" s="323">
        <f t="shared" si="106"/>
        <v>0</v>
      </c>
      <c r="C1131" s="323"/>
      <c r="D1131" s="323"/>
      <c r="E1131" s="323"/>
      <c r="F1131" s="323"/>
      <c r="G1131" s="198"/>
    </row>
    <row r="1132" spans="1:7" ht="18.75" customHeight="1">
      <c r="A1132" s="322" t="s">
        <v>940</v>
      </c>
      <c r="B1132" s="323">
        <f t="shared" si="106"/>
        <v>3664</v>
      </c>
      <c r="C1132" s="323">
        <f aca="true" t="shared" si="109" ref="C1132:F1132">C1133+C1142+C1146</f>
        <v>3112</v>
      </c>
      <c r="D1132" s="323">
        <f t="shared" si="109"/>
        <v>552</v>
      </c>
      <c r="E1132" s="323">
        <f t="shared" si="109"/>
        <v>0</v>
      </c>
      <c r="F1132" s="323">
        <f t="shared" si="109"/>
        <v>0</v>
      </c>
      <c r="G1132" s="198"/>
    </row>
    <row r="1133" spans="1:7" ht="18.75" customHeight="1">
      <c r="A1133" s="322" t="s">
        <v>941</v>
      </c>
      <c r="B1133" s="323">
        <f aca="true" t="shared" si="110" ref="B1133:B1162">SUM(C1133:F1133)</f>
        <v>552</v>
      </c>
      <c r="C1133" s="323">
        <f>SUM(C1134:C1141)</f>
        <v>0</v>
      </c>
      <c r="D1133" s="323">
        <f>SUM(D1134:D1141)</f>
        <v>552</v>
      </c>
      <c r="E1133" s="323">
        <f>SUM(E1134:E1141)</f>
        <v>0</v>
      </c>
      <c r="F1133" s="323">
        <f>SUM(F1134:F1141)</f>
        <v>0</v>
      </c>
      <c r="G1133" s="198"/>
    </row>
    <row r="1134" spans="1:7" ht="18.75" customHeight="1">
      <c r="A1134" s="322" t="s">
        <v>942</v>
      </c>
      <c r="B1134" s="323">
        <f t="shared" si="110"/>
        <v>0</v>
      </c>
      <c r="C1134" s="323"/>
      <c r="D1134" s="323"/>
      <c r="E1134" s="323"/>
      <c r="F1134" s="323"/>
      <c r="G1134" s="198"/>
    </row>
    <row r="1135" spans="1:7" ht="18.75" customHeight="1">
      <c r="A1135" s="322" t="s">
        <v>943</v>
      </c>
      <c r="B1135" s="323">
        <f t="shared" si="110"/>
        <v>0</v>
      </c>
      <c r="D1135" s="323"/>
      <c r="E1135" s="323"/>
      <c r="F1135" s="323"/>
      <c r="G1135" s="198"/>
    </row>
    <row r="1136" spans="1:7" ht="18.75" customHeight="1">
      <c r="A1136" s="322" t="s">
        <v>944</v>
      </c>
      <c r="B1136" s="323">
        <f t="shared" si="110"/>
        <v>0</v>
      </c>
      <c r="C1136" s="323"/>
      <c r="D1136" s="323"/>
      <c r="E1136" s="323"/>
      <c r="F1136" s="323"/>
      <c r="G1136" s="198"/>
    </row>
    <row r="1137" spans="1:7" ht="18.75" customHeight="1">
      <c r="A1137" s="322" t="s">
        <v>945</v>
      </c>
      <c r="B1137" s="323">
        <f t="shared" si="110"/>
        <v>0</v>
      </c>
      <c r="C1137" s="323"/>
      <c r="D1137" s="323"/>
      <c r="E1137" s="323"/>
      <c r="F1137" s="323"/>
      <c r="G1137" s="198"/>
    </row>
    <row r="1138" spans="1:7" ht="18.75" customHeight="1">
      <c r="A1138" s="322" t="s">
        <v>947</v>
      </c>
      <c r="B1138" s="323">
        <f t="shared" si="110"/>
        <v>367</v>
      </c>
      <c r="C1138" s="323"/>
      <c r="D1138" s="323">
        <v>367</v>
      </c>
      <c r="E1138" s="323"/>
      <c r="F1138" s="323"/>
      <c r="G1138" s="198"/>
    </row>
    <row r="1139" spans="1:7" ht="18.75" customHeight="1">
      <c r="A1139" s="322" t="s">
        <v>949</v>
      </c>
      <c r="B1139" s="323">
        <f t="shared" si="110"/>
        <v>141</v>
      </c>
      <c r="C1139" s="323"/>
      <c r="D1139" s="323">
        <v>141</v>
      </c>
      <c r="E1139" s="323"/>
      <c r="F1139" s="323"/>
      <c r="G1139" s="198"/>
    </row>
    <row r="1140" spans="1:7" ht="18.75" customHeight="1">
      <c r="A1140" s="322" t="s">
        <v>950</v>
      </c>
      <c r="B1140" s="323">
        <f t="shared" si="110"/>
        <v>44</v>
      </c>
      <c r="C1140" s="323"/>
      <c r="D1140" s="323">
        <v>44</v>
      </c>
      <c r="E1140" s="323"/>
      <c r="F1140" s="323"/>
      <c r="G1140" s="198"/>
    </row>
    <row r="1141" spans="1:7" ht="18.75" customHeight="1">
      <c r="A1141" s="322" t="s">
        <v>951</v>
      </c>
      <c r="B1141" s="323">
        <f t="shared" si="110"/>
        <v>0</v>
      </c>
      <c r="C1141" s="323"/>
      <c r="D1141" s="323"/>
      <c r="E1141" s="323"/>
      <c r="F1141" s="323"/>
      <c r="G1141" s="198"/>
    </row>
    <row r="1142" spans="1:7" ht="18.75" customHeight="1">
      <c r="A1142" s="322" t="s">
        <v>952</v>
      </c>
      <c r="B1142" s="323">
        <f t="shared" si="110"/>
        <v>3112</v>
      </c>
      <c r="C1142" s="323">
        <f aca="true" t="shared" si="111" ref="C1142:F1142">SUM(C1143:C1145)</f>
        <v>3112</v>
      </c>
      <c r="D1142" s="323"/>
      <c r="E1142" s="323">
        <f t="shared" si="111"/>
        <v>0</v>
      </c>
      <c r="F1142" s="323">
        <f t="shared" si="111"/>
        <v>0</v>
      </c>
      <c r="G1142" s="198"/>
    </row>
    <row r="1143" spans="1:7" ht="18.75" customHeight="1">
      <c r="A1143" s="322" t="s">
        <v>953</v>
      </c>
      <c r="B1143" s="323">
        <f t="shared" si="110"/>
        <v>3112</v>
      </c>
      <c r="C1143" s="323">
        <v>3112</v>
      </c>
      <c r="D1143" s="323"/>
      <c r="E1143" s="323"/>
      <c r="F1143" s="323"/>
      <c r="G1143" s="198"/>
    </row>
    <row r="1144" spans="1:7" ht="18.75" customHeight="1">
      <c r="A1144" s="322" t="s">
        <v>954</v>
      </c>
      <c r="B1144" s="323">
        <f t="shared" si="110"/>
        <v>0</v>
      </c>
      <c r="C1144" s="323"/>
      <c r="D1144" s="323"/>
      <c r="E1144" s="323"/>
      <c r="F1144" s="323"/>
      <c r="G1144" s="198"/>
    </row>
    <row r="1145" spans="1:7" ht="18.75" customHeight="1">
      <c r="A1145" s="322" t="s">
        <v>955</v>
      </c>
      <c r="B1145" s="323">
        <f t="shared" si="110"/>
        <v>0</v>
      </c>
      <c r="C1145" s="323"/>
      <c r="D1145" s="323"/>
      <c r="E1145" s="323"/>
      <c r="F1145" s="323"/>
      <c r="G1145" s="198"/>
    </row>
    <row r="1146" spans="1:7" ht="18.75" customHeight="1">
      <c r="A1146" s="322" t="s">
        <v>956</v>
      </c>
      <c r="B1146" s="323">
        <f t="shared" si="110"/>
        <v>0</v>
      </c>
      <c r="C1146" s="323">
        <f aca="true" t="shared" si="112" ref="C1146:F1146">SUM(C1147:C1149)</f>
        <v>0</v>
      </c>
      <c r="D1146" s="323"/>
      <c r="E1146" s="323">
        <f t="shared" si="112"/>
        <v>0</v>
      </c>
      <c r="F1146" s="323">
        <f t="shared" si="112"/>
        <v>0</v>
      </c>
      <c r="G1146" s="198"/>
    </row>
    <row r="1147" spans="1:7" ht="18.75" customHeight="1">
      <c r="A1147" s="322" t="s">
        <v>957</v>
      </c>
      <c r="B1147" s="323">
        <f t="shared" si="110"/>
        <v>0</v>
      </c>
      <c r="C1147" s="323"/>
      <c r="D1147" s="323"/>
      <c r="E1147" s="323"/>
      <c r="F1147" s="323"/>
      <c r="G1147" s="198"/>
    </row>
    <row r="1148" spans="1:7" ht="18.75" customHeight="1">
      <c r="A1148" s="322" t="s">
        <v>958</v>
      </c>
      <c r="B1148" s="323">
        <f t="shared" si="110"/>
        <v>0</v>
      </c>
      <c r="C1148" s="323"/>
      <c r="D1148" s="323"/>
      <c r="E1148" s="323"/>
      <c r="F1148" s="323"/>
      <c r="G1148" s="198"/>
    </row>
    <row r="1149" spans="1:7" ht="18.75" customHeight="1">
      <c r="A1149" s="322" t="s">
        <v>959</v>
      </c>
      <c r="B1149" s="323">
        <f t="shared" si="110"/>
        <v>0</v>
      </c>
      <c r="C1149" s="323"/>
      <c r="D1149" s="323"/>
      <c r="E1149" s="323"/>
      <c r="F1149" s="323"/>
      <c r="G1149" s="198"/>
    </row>
    <row r="1150" spans="1:7" ht="18.75" customHeight="1">
      <c r="A1150" s="322" t="s">
        <v>960</v>
      </c>
      <c r="B1150" s="323">
        <f t="shared" si="110"/>
        <v>212</v>
      </c>
      <c r="C1150" s="323">
        <f aca="true" t="shared" si="113" ref="C1150:F1150">C1151+C1167+C1181+C1186+C1192</f>
        <v>212</v>
      </c>
      <c r="D1150" s="323">
        <f t="shared" si="113"/>
        <v>0</v>
      </c>
      <c r="E1150" s="323">
        <f t="shared" si="113"/>
        <v>0</v>
      </c>
      <c r="F1150" s="323">
        <f t="shared" si="113"/>
        <v>0</v>
      </c>
      <c r="G1150" s="198"/>
    </row>
    <row r="1151" spans="1:7" ht="18.75" customHeight="1">
      <c r="A1151" s="322" t="s">
        <v>961</v>
      </c>
      <c r="B1151" s="323">
        <f t="shared" si="110"/>
        <v>135</v>
      </c>
      <c r="C1151" s="323">
        <f>SUM(C1152:C1166)</f>
        <v>135</v>
      </c>
      <c r="D1151" s="323">
        <f>SUM(D1152:D1166)</f>
        <v>0</v>
      </c>
      <c r="E1151" s="323">
        <f>SUM(E1152:E1166)</f>
        <v>0</v>
      </c>
      <c r="F1151" s="323">
        <f>SUM(F1152:F1166)</f>
        <v>0</v>
      </c>
      <c r="G1151" s="198"/>
    </row>
    <row r="1152" spans="1:7" ht="18.75" customHeight="1">
      <c r="A1152" s="322" t="s">
        <v>69</v>
      </c>
      <c r="B1152" s="323">
        <f t="shared" si="110"/>
        <v>0</v>
      </c>
      <c r="C1152" s="323"/>
      <c r="D1152" s="323"/>
      <c r="E1152" s="323"/>
      <c r="F1152" s="323"/>
      <c r="G1152" s="198"/>
    </row>
    <row r="1153" spans="1:7" ht="18.75" customHeight="1">
      <c r="A1153" s="322" t="s">
        <v>70</v>
      </c>
      <c r="B1153" s="323">
        <f t="shared" si="110"/>
        <v>0</v>
      </c>
      <c r="C1153" s="323"/>
      <c r="D1153" s="323"/>
      <c r="E1153" s="323"/>
      <c r="F1153" s="323"/>
      <c r="G1153" s="198"/>
    </row>
    <row r="1154" spans="1:7" ht="18.75" customHeight="1">
      <c r="A1154" s="322" t="s">
        <v>71</v>
      </c>
      <c r="B1154" s="323">
        <f t="shared" si="110"/>
        <v>0</v>
      </c>
      <c r="C1154" s="323"/>
      <c r="D1154" s="323"/>
      <c r="E1154" s="323"/>
      <c r="F1154" s="323"/>
      <c r="G1154" s="198"/>
    </row>
    <row r="1155" spans="1:7" ht="18.75" customHeight="1">
      <c r="A1155" s="322" t="s">
        <v>962</v>
      </c>
      <c r="B1155" s="323">
        <f t="shared" si="110"/>
        <v>0</v>
      </c>
      <c r="C1155" s="323"/>
      <c r="D1155" s="323"/>
      <c r="E1155" s="323"/>
      <c r="F1155" s="323"/>
      <c r="G1155" s="198"/>
    </row>
    <row r="1156" spans="1:7" ht="18.75" customHeight="1">
      <c r="A1156" s="322" t="s">
        <v>963</v>
      </c>
      <c r="B1156" s="323">
        <f t="shared" si="110"/>
        <v>0</v>
      </c>
      <c r="C1156" s="323"/>
      <c r="D1156" s="323"/>
      <c r="E1156" s="323"/>
      <c r="F1156" s="323"/>
      <c r="G1156" s="198"/>
    </row>
    <row r="1157" spans="1:7" ht="18.75" customHeight="1">
      <c r="A1157" s="322" t="s">
        <v>964</v>
      </c>
      <c r="B1157" s="323">
        <f t="shared" si="110"/>
        <v>0</v>
      </c>
      <c r="C1157" s="323"/>
      <c r="D1157" s="323"/>
      <c r="E1157" s="323"/>
      <c r="F1157" s="323"/>
      <c r="G1157" s="198"/>
    </row>
    <row r="1158" spans="1:7" ht="18.75" customHeight="1">
      <c r="A1158" s="322" t="s">
        <v>965</v>
      </c>
      <c r="B1158" s="323">
        <f t="shared" si="110"/>
        <v>0</v>
      </c>
      <c r="C1158" s="323"/>
      <c r="D1158" s="323"/>
      <c r="E1158" s="323"/>
      <c r="F1158" s="323"/>
      <c r="G1158" s="198"/>
    </row>
    <row r="1159" spans="1:7" ht="18.75" customHeight="1">
      <c r="A1159" s="322" t="s">
        <v>966</v>
      </c>
      <c r="B1159" s="323">
        <f t="shared" si="110"/>
        <v>75</v>
      </c>
      <c r="C1159" s="323">
        <v>75</v>
      </c>
      <c r="D1159" s="323"/>
      <c r="E1159" s="323"/>
      <c r="F1159" s="323"/>
      <c r="G1159" s="198"/>
    </row>
    <row r="1160" spans="1:7" ht="18.75" customHeight="1">
      <c r="A1160" s="322" t="s">
        <v>967</v>
      </c>
      <c r="B1160" s="323">
        <f t="shared" si="110"/>
        <v>0</v>
      </c>
      <c r="C1160" s="323"/>
      <c r="D1160" s="323"/>
      <c r="E1160" s="323"/>
      <c r="F1160" s="323"/>
      <c r="G1160" s="198"/>
    </row>
    <row r="1161" spans="1:7" ht="18.75" customHeight="1">
      <c r="A1161" s="322" t="s">
        <v>968</v>
      </c>
      <c r="B1161" s="323">
        <f t="shared" si="110"/>
        <v>0</v>
      </c>
      <c r="C1161" s="323"/>
      <c r="D1161" s="323"/>
      <c r="E1161" s="323"/>
      <c r="F1161" s="323"/>
      <c r="G1161" s="198"/>
    </row>
    <row r="1162" spans="1:7" ht="18.75" customHeight="1">
      <c r="A1162" s="322" t="s">
        <v>1307</v>
      </c>
      <c r="B1162" s="323">
        <f t="shared" si="110"/>
        <v>47</v>
      </c>
      <c r="C1162" s="323">
        <v>47</v>
      </c>
      <c r="D1162" s="323"/>
      <c r="E1162" s="323"/>
      <c r="F1162" s="323"/>
      <c r="G1162" s="198"/>
    </row>
    <row r="1163" spans="1:7" ht="18.75" customHeight="1">
      <c r="A1163" s="322" t="s">
        <v>969</v>
      </c>
      <c r="B1163" s="323">
        <f aca="true" t="shared" si="114" ref="B1163:B1197">SUM(C1163:F1163)</f>
        <v>0</v>
      </c>
      <c r="C1163" s="323"/>
      <c r="D1163" s="323"/>
      <c r="E1163" s="323"/>
      <c r="F1163" s="323"/>
      <c r="G1163" s="198"/>
    </row>
    <row r="1164" spans="1:7" ht="18.75" customHeight="1">
      <c r="A1164" s="322" t="s">
        <v>970</v>
      </c>
      <c r="B1164" s="323">
        <f t="shared" si="114"/>
        <v>0</v>
      </c>
      <c r="C1164" s="323"/>
      <c r="D1164" s="323"/>
      <c r="E1164" s="323"/>
      <c r="F1164" s="323"/>
      <c r="G1164" s="198"/>
    </row>
    <row r="1165" spans="1:7" ht="18.75" customHeight="1">
      <c r="A1165" s="322" t="s">
        <v>78</v>
      </c>
      <c r="B1165" s="323">
        <f t="shared" si="114"/>
        <v>0</v>
      </c>
      <c r="C1165" s="323"/>
      <c r="D1165" s="323"/>
      <c r="E1165" s="323"/>
      <c r="F1165" s="323"/>
      <c r="G1165" s="198"/>
    </row>
    <row r="1166" spans="1:7" ht="18.75" customHeight="1">
      <c r="A1166" s="322" t="s">
        <v>971</v>
      </c>
      <c r="B1166" s="323">
        <f t="shared" si="114"/>
        <v>13</v>
      </c>
      <c r="C1166" s="323">
        <v>13</v>
      </c>
      <c r="D1166" s="323"/>
      <c r="E1166" s="323"/>
      <c r="F1166" s="323"/>
      <c r="G1166" s="198"/>
    </row>
    <row r="1167" spans="1:7" ht="18.75" customHeight="1">
      <c r="A1167" s="322" t="s">
        <v>972</v>
      </c>
      <c r="B1167" s="323">
        <f t="shared" si="114"/>
        <v>0</v>
      </c>
      <c r="C1167" s="323"/>
      <c r="D1167" s="323"/>
      <c r="E1167" s="323"/>
      <c r="F1167" s="323"/>
      <c r="G1167" s="198"/>
    </row>
    <row r="1168" spans="1:7" ht="18.75" customHeight="1">
      <c r="A1168" s="322" t="s">
        <v>69</v>
      </c>
      <c r="B1168" s="323">
        <f t="shared" si="114"/>
        <v>0</v>
      </c>
      <c r="C1168" s="323"/>
      <c r="D1168" s="323"/>
      <c r="E1168" s="323"/>
      <c r="F1168" s="323"/>
      <c r="G1168" s="198"/>
    </row>
    <row r="1169" spans="1:7" ht="18.75" customHeight="1">
      <c r="A1169" s="322" t="s">
        <v>70</v>
      </c>
      <c r="B1169" s="323">
        <f t="shared" si="114"/>
        <v>0</v>
      </c>
      <c r="C1169" s="323"/>
      <c r="D1169" s="323"/>
      <c r="E1169" s="323"/>
      <c r="F1169" s="323"/>
      <c r="G1169" s="198"/>
    </row>
    <row r="1170" spans="1:7" ht="18.75" customHeight="1">
      <c r="A1170" s="322" t="s">
        <v>71</v>
      </c>
      <c r="B1170" s="323">
        <f t="shared" si="114"/>
        <v>0</v>
      </c>
      <c r="C1170" s="323"/>
      <c r="D1170" s="323"/>
      <c r="E1170" s="323"/>
      <c r="F1170" s="323"/>
      <c r="G1170" s="198"/>
    </row>
    <row r="1171" spans="1:7" ht="18.75" customHeight="1">
      <c r="A1171" s="322" t="s">
        <v>973</v>
      </c>
      <c r="B1171" s="323">
        <f t="shared" si="114"/>
        <v>0</v>
      </c>
      <c r="C1171" s="323"/>
      <c r="D1171" s="323"/>
      <c r="E1171" s="323"/>
      <c r="F1171" s="323"/>
      <c r="G1171" s="198"/>
    </row>
    <row r="1172" spans="1:7" ht="18.75" customHeight="1">
      <c r="A1172" s="322" t="s">
        <v>974</v>
      </c>
      <c r="B1172" s="323">
        <f t="shared" si="114"/>
        <v>0</v>
      </c>
      <c r="C1172" s="323"/>
      <c r="D1172" s="323"/>
      <c r="E1172" s="323"/>
      <c r="F1172" s="323"/>
      <c r="G1172" s="198"/>
    </row>
    <row r="1173" spans="1:7" ht="18.75" customHeight="1">
      <c r="A1173" s="322" t="s">
        <v>975</v>
      </c>
      <c r="B1173" s="323">
        <f t="shared" si="114"/>
        <v>0</v>
      </c>
      <c r="C1173" s="323"/>
      <c r="D1173" s="323"/>
      <c r="E1173" s="323"/>
      <c r="F1173" s="323"/>
      <c r="G1173" s="198"/>
    </row>
    <row r="1174" spans="1:7" ht="18.75" customHeight="1">
      <c r="A1174" s="322" t="s">
        <v>976</v>
      </c>
      <c r="B1174" s="323">
        <f t="shared" si="114"/>
        <v>0</v>
      </c>
      <c r="C1174" s="323"/>
      <c r="D1174" s="323"/>
      <c r="E1174" s="323"/>
      <c r="F1174" s="323"/>
      <c r="G1174" s="198"/>
    </row>
    <row r="1175" spans="1:7" ht="18.75" customHeight="1">
      <c r="A1175" s="322" t="s">
        <v>977</v>
      </c>
      <c r="B1175" s="323">
        <f t="shared" si="114"/>
        <v>0</v>
      </c>
      <c r="C1175" s="323"/>
      <c r="D1175" s="323"/>
      <c r="E1175" s="323"/>
      <c r="F1175" s="323"/>
      <c r="G1175" s="198"/>
    </row>
    <row r="1176" spans="1:7" ht="18.75" customHeight="1">
      <c r="A1176" s="322" t="s">
        <v>978</v>
      </c>
      <c r="B1176" s="323">
        <f t="shared" si="114"/>
        <v>0</v>
      </c>
      <c r="C1176" s="323"/>
      <c r="D1176" s="323"/>
      <c r="E1176" s="323"/>
      <c r="F1176" s="323"/>
      <c r="G1176" s="198"/>
    </row>
    <row r="1177" spans="1:7" ht="18.75" customHeight="1">
      <c r="A1177" s="322" t="s">
        <v>979</v>
      </c>
      <c r="B1177" s="323">
        <f t="shared" si="114"/>
        <v>0</v>
      </c>
      <c r="C1177" s="323"/>
      <c r="D1177" s="323"/>
      <c r="E1177" s="323"/>
      <c r="F1177" s="323"/>
      <c r="G1177" s="198"/>
    </row>
    <row r="1178" spans="1:7" ht="18.75" customHeight="1">
      <c r="A1178" s="322" t="s">
        <v>980</v>
      </c>
      <c r="B1178" s="323">
        <f t="shared" si="114"/>
        <v>0</v>
      </c>
      <c r="C1178" s="323"/>
      <c r="D1178" s="323"/>
      <c r="E1178" s="323"/>
      <c r="F1178" s="323"/>
      <c r="G1178" s="198"/>
    </row>
    <row r="1179" spans="1:7" ht="18.75" customHeight="1">
      <c r="A1179" s="322" t="s">
        <v>78</v>
      </c>
      <c r="B1179" s="323">
        <f t="shared" si="114"/>
        <v>0</v>
      </c>
      <c r="C1179" s="323"/>
      <c r="D1179" s="323"/>
      <c r="E1179" s="323"/>
      <c r="F1179" s="323"/>
      <c r="G1179" s="198"/>
    </row>
    <row r="1180" spans="1:7" ht="18.75" customHeight="1">
      <c r="A1180" s="322" t="s">
        <v>981</v>
      </c>
      <c r="B1180" s="323">
        <f t="shared" si="114"/>
        <v>0</v>
      </c>
      <c r="C1180" s="323"/>
      <c r="D1180" s="323"/>
      <c r="E1180" s="323"/>
      <c r="F1180" s="323"/>
      <c r="G1180" s="198"/>
    </row>
    <row r="1181" spans="1:7" ht="18.75" customHeight="1">
      <c r="A1181" s="322" t="s">
        <v>982</v>
      </c>
      <c r="B1181" s="323">
        <f t="shared" si="114"/>
        <v>0</v>
      </c>
      <c r="C1181" s="323"/>
      <c r="D1181" s="323"/>
      <c r="E1181" s="323"/>
      <c r="F1181" s="323"/>
      <c r="G1181" s="198"/>
    </row>
    <row r="1182" spans="1:7" ht="18.75" customHeight="1">
      <c r="A1182" s="322" t="s">
        <v>983</v>
      </c>
      <c r="B1182" s="323">
        <f t="shared" si="114"/>
        <v>0</v>
      </c>
      <c r="C1182" s="323"/>
      <c r="D1182" s="323"/>
      <c r="E1182" s="323"/>
      <c r="F1182" s="323"/>
      <c r="G1182" s="198"/>
    </row>
    <row r="1183" spans="1:7" ht="18.75" customHeight="1">
      <c r="A1183" s="322" t="s">
        <v>984</v>
      </c>
      <c r="B1183" s="323">
        <f t="shared" si="114"/>
        <v>0</v>
      </c>
      <c r="C1183" s="323"/>
      <c r="D1183" s="323"/>
      <c r="E1183" s="323"/>
      <c r="F1183" s="323"/>
      <c r="G1183" s="198"/>
    </row>
    <row r="1184" spans="1:7" ht="18.75" customHeight="1">
      <c r="A1184" s="322" t="s">
        <v>985</v>
      </c>
      <c r="B1184" s="323">
        <f t="shared" si="114"/>
        <v>0</v>
      </c>
      <c r="C1184" s="323"/>
      <c r="D1184" s="323"/>
      <c r="E1184" s="323"/>
      <c r="F1184" s="323"/>
      <c r="G1184" s="198"/>
    </row>
    <row r="1185" spans="1:7" ht="18.75" customHeight="1">
      <c r="A1185" s="322" t="s">
        <v>986</v>
      </c>
      <c r="B1185" s="323">
        <f t="shared" si="114"/>
        <v>0</v>
      </c>
      <c r="C1185" s="323"/>
      <c r="D1185" s="323"/>
      <c r="E1185" s="323"/>
      <c r="F1185" s="323"/>
      <c r="G1185" s="198"/>
    </row>
    <row r="1186" spans="1:7" ht="18.75" customHeight="1">
      <c r="A1186" s="322" t="s">
        <v>987</v>
      </c>
      <c r="B1186" s="323">
        <f t="shared" si="114"/>
        <v>77</v>
      </c>
      <c r="C1186" s="323">
        <f>SUM(C1187:C1191)</f>
        <v>77</v>
      </c>
      <c r="D1186" s="323">
        <f>SUM(D1187:D1191)</f>
        <v>0</v>
      </c>
      <c r="E1186" s="323">
        <f>SUM(E1187:E1191)</f>
        <v>0</v>
      </c>
      <c r="F1186" s="323">
        <f>SUM(F1187:F1191)</f>
        <v>0</v>
      </c>
      <c r="G1186" s="198"/>
    </row>
    <row r="1187" spans="1:7" ht="18.75" customHeight="1">
      <c r="A1187" s="322" t="s">
        <v>988</v>
      </c>
      <c r="B1187" s="323">
        <f t="shared" si="114"/>
        <v>77</v>
      </c>
      <c r="C1187" s="323">
        <v>77</v>
      </c>
      <c r="D1187" s="323"/>
      <c r="E1187" s="323"/>
      <c r="F1187" s="323"/>
      <c r="G1187" s="198"/>
    </row>
    <row r="1188" spans="1:7" ht="18.75" customHeight="1">
      <c r="A1188" s="322" t="s">
        <v>989</v>
      </c>
      <c r="B1188" s="323">
        <f t="shared" si="114"/>
        <v>0</v>
      </c>
      <c r="C1188" s="323"/>
      <c r="D1188" s="323"/>
      <c r="E1188" s="323"/>
      <c r="F1188" s="323"/>
      <c r="G1188" s="198"/>
    </row>
    <row r="1189" spans="1:7" ht="18.75" customHeight="1">
      <c r="A1189" s="322" t="s">
        <v>990</v>
      </c>
      <c r="B1189" s="323">
        <f t="shared" si="114"/>
        <v>0</v>
      </c>
      <c r="C1189" s="323"/>
      <c r="D1189" s="323"/>
      <c r="E1189" s="323"/>
      <c r="F1189" s="323"/>
      <c r="G1189" s="198"/>
    </row>
    <row r="1190" spans="1:7" ht="18.75" customHeight="1">
      <c r="A1190" s="322" t="s">
        <v>991</v>
      </c>
      <c r="B1190" s="323">
        <f t="shared" si="114"/>
        <v>0</v>
      </c>
      <c r="C1190" s="323"/>
      <c r="D1190" s="323"/>
      <c r="E1190" s="323"/>
      <c r="F1190" s="323"/>
      <c r="G1190" s="198"/>
    </row>
    <row r="1191" spans="1:7" ht="18.75" customHeight="1">
      <c r="A1191" s="322" t="s">
        <v>992</v>
      </c>
      <c r="B1191" s="323">
        <f t="shared" si="114"/>
        <v>0</v>
      </c>
      <c r="C1191" s="323"/>
      <c r="D1191" s="323"/>
      <c r="E1191" s="323"/>
      <c r="F1191" s="323"/>
      <c r="G1191" s="198"/>
    </row>
    <row r="1192" spans="1:7" ht="18.75" customHeight="1">
      <c r="A1192" s="322" t="s">
        <v>993</v>
      </c>
      <c r="B1192" s="323">
        <f t="shared" si="114"/>
        <v>0</v>
      </c>
      <c r="C1192" s="323">
        <f>SUM(C1193:C1203)</f>
        <v>0</v>
      </c>
      <c r="D1192" s="323"/>
      <c r="E1192" s="323"/>
      <c r="F1192" s="323"/>
      <c r="G1192" s="198"/>
    </row>
    <row r="1193" spans="1:7" ht="18.75" customHeight="1">
      <c r="A1193" s="322" t="s">
        <v>994</v>
      </c>
      <c r="B1193" s="323">
        <f t="shared" si="114"/>
        <v>0</v>
      </c>
      <c r="C1193" s="323"/>
      <c r="D1193" s="323"/>
      <c r="E1193" s="323"/>
      <c r="F1193" s="323"/>
      <c r="G1193" s="198"/>
    </row>
    <row r="1194" spans="1:7" ht="18.75" customHeight="1">
      <c r="A1194" s="322" t="s">
        <v>995</v>
      </c>
      <c r="B1194" s="323">
        <f t="shared" si="114"/>
        <v>0</v>
      </c>
      <c r="C1194" s="323"/>
      <c r="D1194" s="323"/>
      <c r="E1194" s="323"/>
      <c r="F1194" s="323"/>
      <c r="G1194" s="198"/>
    </row>
    <row r="1195" spans="1:7" ht="18.75" customHeight="1">
      <c r="A1195" s="322" t="s">
        <v>996</v>
      </c>
      <c r="B1195" s="323">
        <f t="shared" si="114"/>
        <v>0</v>
      </c>
      <c r="C1195" s="323"/>
      <c r="D1195" s="323"/>
      <c r="E1195" s="323"/>
      <c r="F1195" s="323"/>
      <c r="G1195" s="198"/>
    </row>
    <row r="1196" spans="1:7" ht="18.75" customHeight="1">
      <c r="A1196" s="322" t="s">
        <v>997</v>
      </c>
      <c r="B1196" s="323">
        <f t="shared" si="114"/>
        <v>0</v>
      </c>
      <c r="C1196" s="323"/>
      <c r="D1196" s="323"/>
      <c r="E1196" s="323"/>
      <c r="F1196" s="323"/>
      <c r="G1196" s="198"/>
    </row>
    <row r="1197" spans="1:7" ht="18.75" customHeight="1">
      <c r="A1197" s="322" t="s">
        <v>998</v>
      </c>
      <c r="B1197" s="323">
        <f t="shared" si="114"/>
        <v>0</v>
      </c>
      <c r="C1197" s="323"/>
      <c r="D1197" s="323"/>
      <c r="E1197" s="323"/>
      <c r="F1197" s="323"/>
      <c r="G1197" s="198"/>
    </row>
    <row r="1198" spans="1:7" ht="18.75" customHeight="1">
      <c r="A1198" s="322" t="s">
        <v>999</v>
      </c>
      <c r="B1198" s="323">
        <f aca="true" t="shared" si="115" ref="B1198:B1261">SUM(C1198:F1198)</f>
        <v>0</v>
      </c>
      <c r="C1198" s="323"/>
      <c r="D1198" s="323"/>
      <c r="E1198" s="323"/>
      <c r="F1198" s="323"/>
      <c r="G1198" s="198"/>
    </row>
    <row r="1199" spans="1:7" ht="18.75" customHeight="1">
      <c r="A1199" s="322" t="s">
        <v>1000</v>
      </c>
      <c r="B1199" s="323">
        <f t="shared" si="115"/>
        <v>0</v>
      </c>
      <c r="C1199" s="323"/>
      <c r="D1199" s="323"/>
      <c r="E1199" s="323"/>
      <c r="F1199" s="323"/>
      <c r="G1199" s="198"/>
    </row>
    <row r="1200" spans="1:7" ht="18.75" customHeight="1">
      <c r="A1200" s="322" t="s">
        <v>1001</v>
      </c>
      <c r="B1200" s="323">
        <f t="shared" si="115"/>
        <v>0</v>
      </c>
      <c r="C1200" s="323"/>
      <c r="D1200" s="323"/>
      <c r="E1200" s="323"/>
      <c r="F1200" s="323"/>
      <c r="G1200" s="198"/>
    </row>
    <row r="1201" spans="1:7" ht="18.75" customHeight="1">
      <c r="A1201" s="322" t="s">
        <v>1002</v>
      </c>
      <c r="B1201" s="323">
        <f t="shared" si="115"/>
        <v>0</v>
      </c>
      <c r="C1201" s="323"/>
      <c r="D1201" s="323"/>
      <c r="E1201" s="323"/>
      <c r="F1201" s="323"/>
      <c r="G1201" s="198"/>
    </row>
    <row r="1202" spans="1:7" ht="18.75" customHeight="1">
      <c r="A1202" s="322" t="s">
        <v>1003</v>
      </c>
      <c r="B1202" s="323">
        <f t="shared" si="115"/>
        <v>0</v>
      </c>
      <c r="C1202" s="323"/>
      <c r="D1202" s="323"/>
      <c r="E1202" s="323"/>
      <c r="F1202" s="323"/>
      <c r="G1202" s="198"/>
    </row>
    <row r="1203" spans="1:7" ht="18.75" customHeight="1">
      <c r="A1203" s="322" t="s">
        <v>1004</v>
      </c>
      <c r="B1203" s="323">
        <f t="shared" si="115"/>
        <v>0</v>
      </c>
      <c r="C1203" s="323"/>
      <c r="D1203" s="323"/>
      <c r="E1203" s="323"/>
      <c r="F1203" s="323"/>
      <c r="G1203" s="198"/>
    </row>
    <row r="1204" spans="1:7" ht="18.75" customHeight="1">
      <c r="A1204" s="322" t="s">
        <v>1005</v>
      </c>
      <c r="B1204" s="323">
        <f t="shared" si="115"/>
        <v>2112</v>
      </c>
      <c r="C1204" s="323">
        <f aca="true" t="shared" si="116" ref="C1204:F1204">C1205+C1217+C1223+C1229+C1237+C1250+C1254+C1260</f>
        <v>1855</v>
      </c>
      <c r="D1204" s="323">
        <f t="shared" si="116"/>
        <v>257</v>
      </c>
      <c r="E1204" s="323">
        <f t="shared" si="116"/>
        <v>0</v>
      </c>
      <c r="F1204" s="323">
        <f t="shared" si="116"/>
        <v>0</v>
      </c>
      <c r="G1204" s="198"/>
    </row>
    <row r="1205" spans="1:7" ht="18.75" customHeight="1">
      <c r="A1205" s="322" t="s">
        <v>1006</v>
      </c>
      <c r="B1205" s="323">
        <f t="shared" si="115"/>
        <v>686</v>
      </c>
      <c r="C1205" s="323">
        <f aca="true" t="shared" si="117" ref="C1205:F1205">SUM(C1206:C1216)</f>
        <v>686</v>
      </c>
      <c r="D1205" s="323">
        <f t="shared" si="117"/>
        <v>0</v>
      </c>
      <c r="E1205" s="323">
        <f t="shared" si="117"/>
        <v>0</v>
      </c>
      <c r="F1205" s="323">
        <f t="shared" si="117"/>
        <v>0</v>
      </c>
      <c r="G1205" s="198"/>
    </row>
    <row r="1206" spans="1:7" ht="18.75" customHeight="1">
      <c r="A1206" s="322" t="s">
        <v>69</v>
      </c>
      <c r="B1206" s="323">
        <f t="shared" si="115"/>
        <v>304</v>
      </c>
      <c r="C1206" s="323">
        <v>304</v>
      </c>
      <c r="D1206" s="323"/>
      <c r="E1206" s="323"/>
      <c r="F1206" s="323"/>
      <c r="G1206" s="198"/>
    </row>
    <row r="1207" spans="1:7" ht="18.75" customHeight="1">
      <c r="A1207" s="322" t="s">
        <v>70</v>
      </c>
      <c r="B1207" s="323">
        <f t="shared" si="115"/>
        <v>0</v>
      </c>
      <c r="C1207" s="323"/>
      <c r="D1207" s="323"/>
      <c r="E1207" s="323"/>
      <c r="F1207" s="323"/>
      <c r="G1207" s="198"/>
    </row>
    <row r="1208" spans="1:7" ht="18.75" customHeight="1">
      <c r="A1208" s="322" t="s">
        <v>71</v>
      </c>
      <c r="B1208" s="323">
        <f t="shared" si="115"/>
        <v>0</v>
      </c>
      <c r="C1208" s="323"/>
      <c r="D1208" s="323"/>
      <c r="E1208" s="323"/>
      <c r="F1208" s="323"/>
      <c r="G1208" s="198"/>
    </row>
    <row r="1209" spans="1:7" ht="18.75" customHeight="1">
      <c r="A1209" s="322" t="s">
        <v>1007</v>
      </c>
      <c r="B1209" s="323">
        <f t="shared" si="115"/>
        <v>8</v>
      </c>
      <c r="C1209" s="323">
        <v>8</v>
      </c>
      <c r="D1209" s="323"/>
      <c r="E1209" s="323"/>
      <c r="F1209" s="323"/>
      <c r="G1209" s="198"/>
    </row>
    <row r="1210" spans="1:7" ht="18.75" customHeight="1">
      <c r="A1210" s="322" t="s">
        <v>1008</v>
      </c>
      <c r="B1210" s="323">
        <f t="shared" si="115"/>
        <v>0</v>
      </c>
      <c r="C1210" s="323"/>
      <c r="D1210" s="323"/>
      <c r="E1210" s="323"/>
      <c r="F1210" s="323"/>
      <c r="G1210" s="198"/>
    </row>
    <row r="1211" spans="1:7" ht="18.75" customHeight="1">
      <c r="A1211" s="322" t="s">
        <v>1009</v>
      </c>
      <c r="B1211" s="323">
        <f t="shared" si="115"/>
        <v>44</v>
      </c>
      <c r="C1211" s="323">
        <v>44</v>
      </c>
      <c r="D1211" s="323"/>
      <c r="E1211" s="323"/>
      <c r="F1211" s="323"/>
      <c r="G1211" s="198"/>
    </row>
    <row r="1212" spans="1:7" ht="18.75" customHeight="1">
      <c r="A1212" s="322" t="s">
        <v>1010</v>
      </c>
      <c r="B1212" s="323">
        <f t="shared" si="115"/>
        <v>0</v>
      </c>
      <c r="C1212" s="323"/>
      <c r="D1212" s="323"/>
      <c r="E1212" s="323"/>
      <c r="F1212" s="323"/>
      <c r="G1212" s="198"/>
    </row>
    <row r="1213" spans="1:7" ht="18.75" customHeight="1">
      <c r="A1213" s="322" t="s">
        <v>1011</v>
      </c>
      <c r="B1213" s="323">
        <f t="shared" si="115"/>
        <v>18</v>
      </c>
      <c r="C1213" s="323">
        <v>18</v>
      </c>
      <c r="D1213" s="323"/>
      <c r="E1213" s="323"/>
      <c r="F1213" s="323"/>
      <c r="G1213" s="198"/>
    </row>
    <row r="1214" spans="1:7" ht="18.75" customHeight="1">
      <c r="A1214" s="322" t="s">
        <v>1012</v>
      </c>
      <c r="B1214" s="323">
        <f t="shared" si="115"/>
        <v>45</v>
      </c>
      <c r="C1214" s="323">
        <v>45</v>
      </c>
      <c r="D1214" s="323"/>
      <c r="E1214" s="323"/>
      <c r="F1214" s="323"/>
      <c r="G1214" s="198"/>
    </row>
    <row r="1215" spans="1:7" ht="18.75" customHeight="1">
      <c r="A1215" s="322" t="s">
        <v>78</v>
      </c>
      <c r="B1215" s="323">
        <f t="shared" si="115"/>
        <v>267</v>
      </c>
      <c r="C1215" s="323">
        <v>267</v>
      </c>
      <c r="D1215" s="323"/>
      <c r="E1215" s="323"/>
      <c r="F1215" s="323"/>
      <c r="G1215" s="198"/>
    </row>
    <row r="1216" spans="1:7" ht="18.75" customHeight="1">
      <c r="A1216" s="322" t="s">
        <v>1013</v>
      </c>
      <c r="B1216" s="323">
        <f t="shared" si="115"/>
        <v>0</v>
      </c>
      <c r="C1216" s="323"/>
      <c r="D1216" s="323"/>
      <c r="E1216" s="323"/>
      <c r="F1216" s="323"/>
      <c r="G1216" s="198"/>
    </row>
    <row r="1217" spans="1:7" ht="18.75" customHeight="1">
      <c r="A1217" s="322" t="s">
        <v>1014</v>
      </c>
      <c r="B1217" s="323">
        <f t="shared" si="115"/>
        <v>983</v>
      </c>
      <c r="C1217" s="323">
        <f aca="true" t="shared" si="118" ref="C1217:F1217">SUM(C1218:C1222)</f>
        <v>983</v>
      </c>
      <c r="D1217" s="323"/>
      <c r="E1217" s="323">
        <f t="shared" si="118"/>
        <v>0</v>
      </c>
      <c r="F1217" s="323">
        <f t="shared" si="118"/>
        <v>0</v>
      </c>
      <c r="G1217" s="198"/>
    </row>
    <row r="1218" spans="1:7" ht="18.75" customHeight="1">
      <c r="A1218" s="322" t="s">
        <v>69</v>
      </c>
      <c r="B1218" s="323">
        <f t="shared" si="115"/>
        <v>912</v>
      </c>
      <c r="C1218" s="323">
        <v>912</v>
      </c>
      <c r="D1218" s="323"/>
      <c r="E1218" s="323"/>
      <c r="F1218" s="323"/>
      <c r="G1218" s="198"/>
    </row>
    <row r="1219" spans="1:7" ht="18.75" customHeight="1">
      <c r="A1219" s="322" t="s">
        <v>70</v>
      </c>
      <c r="B1219" s="323">
        <f t="shared" si="115"/>
        <v>0</v>
      </c>
      <c r="C1219" s="323"/>
      <c r="D1219" s="323"/>
      <c r="E1219" s="323"/>
      <c r="F1219" s="323"/>
      <c r="G1219" s="198"/>
    </row>
    <row r="1220" spans="1:7" ht="18.75" customHeight="1">
      <c r="A1220" s="322" t="s">
        <v>71</v>
      </c>
      <c r="B1220" s="323">
        <f t="shared" si="115"/>
        <v>0</v>
      </c>
      <c r="C1220" s="323"/>
      <c r="D1220" s="323"/>
      <c r="E1220" s="323"/>
      <c r="F1220" s="323"/>
      <c r="G1220" s="198"/>
    </row>
    <row r="1221" spans="1:7" ht="18.75" customHeight="1">
      <c r="A1221" s="322" t="s">
        <v>1015</v>
      </c>
      <c r="B1221" s="323">
        <f t="shared" si="115"/>
        <v>71</v>
      </c>
      <c r="C1221" s="323">
        <v>71</v>
      </c>
      <c r="D1221" s="323"/>
      <c r="E1221" s="323"/>
      <c r="F1221" s="323"/>
      <c r="G1221" s="198"/>
    </row>
    <row r="1222" spans="1:7" ht="18.75" customHeight="1">
      <c r="A1222" s="322" t="s">
        <v>1016</v>
      </c>
      <c r="B1222" s="323">
        <f t="shared" si="115"/>
        <v>0</v>
      </c>
      <c r="C1222" s="323"/>
      <c r="D1222" s="323"/>
      <c r="E1222" s="323"/>
      <c r="F1222" s="323"/>
      <c r="G1222" s="198"/>
    </row>
    <row r="1223" spans="1:7" ht="18.75" customHeight="1">
      <c r="A1223" s="322" t="s">
        <v>1017</v>
      </c>
      <c r="B1223" s="323">
        <f t="shared" si="115"/>
        <v>0</v>
      </c>
      <c r="C1223" s="323"/>
      <c r="D1223" s="323"/>
      <c r="E1223" s="323"/>
      <c r="F1223" s="323"/>
      <c r="G1223" s="198"/>
    </row>
    <row r="1224" spans="1:7" ht="18.75" customHeight="1">
      <c r="A1224" s="322" t="s">
        <v>69</v>
      </c>
      <c r="B1224" s="323">
        <f t="shared" si="115"/>
        <v>0</v>
      </c>
      <c r="C1224" s="323"/>
      <c r="D1224" s="323"/>
      <c r="E1224" s="323"/>
      <c r="F1224" s="323"/>
      <c r="G1224" s="198"/>
    </row>
    <row r="1225" spans="1:7" ht="18.75" customHeight="1">
      <c r="A1225" s="322" t="s">
        <v>70</v>
      </c>
      <c r="B1225" s="323">
        <f t="shared" si="115"/>
        <v>0</v>
      </c>
      <c r="C1225" s="323"/>
      <c r="D1225" s="323"/>
      <c r="E1225" s="323"/>
      <c r="F1225" s="323"/>
      <c r="G1225" s="198"/>
    </row>
    <row r="1226" spans="1:7" ht="18.75" customHeight="1">
      <c r="A1226" s="322" t="s">
        <v>71</v>
      </c>
      <c r="B1226" s="323">
        <f t="shared" si="115"/>
        <v>0</v>
      </c>
      <c r="C1226" s="323"/>
      <c r="D1226" s="323"/>
      <c r="E1226" s="323"/>
      <c r="F1226" s="323"/>
      <c r="G1226" s="198"/>
    </row>
    <row r="1227" spans="1:7" ht="18.75" customHeight="1">
      <c r="A1227" s="322" t="s">
        <v>1018</v>
      </c>
      <c r="B1227" s="323">
        <f t="shared" si="115"/>
        <v>0</v>
      </c>
      <c r="C1227" s="323"/>
      <c r="D1227" s="323"/>
      <c r="E1227" s="323"/>
      <c r="F1227" s="323"/>
      <c r="G1227" s="198"/>
    </row>
    <row r="1228" spans="1:7" ht="18.75" customHeight="1">
      <c r="A1228" s="322" t="s">
        <v>1019</v>
      </c>
      <c r="B1228" s="323">
        <f t="shared" si="115"/>
        <v>0</v>
      </c>
      <c r="C1228" s="323"/>
      <c r="D1228" s="323"/>
      <c r="E1228" s="323"/>
      <c r="F1228" s="323"/>
      <c r="G1228" s="198"/>
    </row>
    <row r="1229" spans="1:7" ht="18.75" customHeight="1">
      <c r="A1229" s="322" t="s">
        <v>1020</v>
      </c>
      <c r="B1229" s="323">
        <f t="shared" si="115"/>
        <v>73</v>
      </c>
      <c r="C1229" s="323">
        <f>SUM(C1230:C1236)</f>
        <v>73</v>
      </c>
      <c r="D1229" s="323"/>
      <c r="E1229" s="323"/>
      <c r="F1229" s="323"/>
      <c r="G1229" s="198"/>
    </row>
    <row r="1230" spans="1:7" ht="18.75" customHeight="1">
      <c r="A1230" s="322" t="s">
        <v>69</v>
      </c>
      <c r="B1230" s="323">
        <f t="shared" si="115"/>
        <v>0</v>
      </c>
      <c r="C1230" s="323"/>
      <c r="D1230" s="323"/>
      <c r="E1230" s="323"/>
      <c r="F1230" s="323"/>
      <c r="G1230" s="198"/>
    </row>
    <row r="1231" spans="1:7" ht="18.75" customHeight="1">
      <c r="A1231" s="322" t="s">
        <v>70</v>
      </c>
      <c r="B1231" s="323">
        <f t="shared" si="115"/>
        <v>0</v>
      </c>
      <c r="C1231" s="323"/>
      <c r="D1231" s="323"/>
      <c r="E1231" s="323"/>
      <c r="F1231" s="323"/>
      <c r="G1231" s="198"/>
    </row>
    <row r="1232" spans="1:7" ht="18.75" customHeight="1">
      <c r="A1232" s="322" t="s">
        <v>71</v>
      </c>
      <c r="B1232" s="323">
        <f t="shared" si="115"/>
        <v>0</v>
      </c>
      <c r="C1232" s="323"/>
      <c r="D1232" s="323"/>
      <c r="E1232" s="323"/>
      <c r="F1232" s="323"/>
      <c r="G1232" s="198"/>
    </row>
    <row r="1233" spans="1:7" ht="18.75" customHeight="1">
      <c r="A1233" s="322" t="s">
        <v>1021</v>
      </c>
      <c r="B1233" s="323">
        <f t="shared" si="115"/>
        <v>6</v>
      </c>
      <c r="C1233" s="323">
        <v>6</v>
      </c>
      <c r="D1233" s="323"/>
      <c r="E1233" s="323"/>
      <c r="F1233" s="323"/>
      <c r="G1233" s="198"/>
    </row>
    <row r="1234" spans="1:7" ht="18.75" customHeight="1">
      <c r="A1234" s="322" t="s">
        <v>1022</v>
      </c>
      <c r="B1234" s="323">
        <f t="shared" si="115"/>
        <v>0</v>
      </c>
      <c r="C1234" s="323"/>
      <c r="D1234" s="323"/>
      <c r="E1234" s="323"/>
      <c r="F1234" s="323"/>
      <c r="G1234" s="198"/>
    </row>
    <row r="1235" spans="1:7" ht="18.75" customHeight="1">
      <c r="A1235" s="322" t="s">
        <v>78</v>
      </c>
      <c r="B1235" s="323">
        <f t="shared" si="115"/>
        <v>18</v>
      </c>
      <c r="C1235" s="323">
        <v>18</v>
      </c>
      <c r="D1235" s="323"/>
      <c r="E1235" s="323"/>
      <c r="F1235" s="323"/>
      <c r="G1235" s="198"/>
    </row>
    <row r="1236" spans="1:7" ht="18.75" customHeight="1">
      <c r="A1236" s="322" t="s">
        <v>1023</v>
      </c>
      <c r="B1236" s="323">
        <f t="shared" si="115"/>
        <v>49</v>
      </c>
      <c r="C1236" s="323">
        <v>49</v>
      </c>
      <c r="D1236" s="323"/>
      <c r="E1236" s="323"/>
      <c r="F1236" s="323"/>
      <c r="G1236" s="198"/>
    </row>
    <row r="1237" spans="1:7" ht="18.75" customHeight="1">
      <c r="A1237" s="322" t="s">
        <v>1024</v>
      </c>
      <c r="B1237" s="323">
        <f t="shared" si="115"/>
        <v>90</v>
      </c>
      <c r="C1237" s="323">
        <f aca="true" t="shared" si="119" ref="C1237:F1237">SUM(C1238:C1249)</f>
        <v>90</v>
      </c>
      <c r="D1237" s="323"/>
      <c r="E1237" s="323">
        <f t="shared" si="119"/>
        <v>0</v>
      </c>
      <c r="F1237" s="323">
        <f t="shared" si="119"/>
        <v>0</v>
      </c>
      <c r="G1237" s="198"/>
    </row>
    <row r="1238" spans="1:7" ht="18.75" customHeight="1">
      <c r="A1238" s="322" t="s">
        <v>69</v>
      </c>
      <c r="B1238" s="323">
        <f t="shared" si="115"/>
        <v>75</v>
      </c>
      <c r="C1238" s="323">
        <v>75</v>
      </c>
      <c r="D1238" s="323"/>
      <c r="E1238" s="323"/>
      <c r="F1238" s="323"/>
      <c r="G1238" s="198"/>
    </row>
    <row r="1239" spans="1:7" ht="18.75" customHeight="1">
      <c r="A1239" s="322" t="s">
        <v>70</v>
      </c>
      <c r="B1239" s="323">
        <f t="shared" si="115"/>
        <v>0</v>
      </c>
      <c r="C1239" s="323"/>
      <c r="D1239" s="323"/>
      <c r="E1239" s="323"/>
      <c r="F1239" s="323"/>
      <c r="G1239" s="198"/>
    </row>
    <row r="1240" spans="1:7" ht="18.75" customHeight="1">
      <c r="A1240" s="322" t="s">
        <v>71</v>
      </c>
      <c r="B1240" s="323">
        <f t="shared" si="115"/>
        <v>0</v>
      </c>
      <c r="C1240" s="323"/>
      <c r="D1240" s="323"/>
      <c r="E1240" s="323"/>
      <c r="F1240" s="323"/>
      <c r="G1240" s="198"/>
    </row>
    <row r="1241" spans="1:7" ht="18.75" customHeight="1">
      <c r="A1241" s="322" t="s">
        <v>1025</v>
      </c>
      <c r="B1241" s="323">
        <f t="shared" si="115"/>
        <v>15</v>
      </c>
      <c r="C1241" s="323">
        <v>15</v>
      </c>
      <c r="D1241" s="323"/>
      <c r="E1241" s="323"/>
      <c r="F1241" s="323"/>
      <c r="G1241" s="198"/>
    </row>
    <row r="1242" spans="1:7" ht="18.75" customHeight="1">
      <c r="A1242" s="322" t="s">
        <v>1026</v>
      </c>
      <c r="B1242" s="323">
        <f t="shared" si="115"/>
        <v>0</v>
      </c>
      <c r="C1242" s="323"/>
      <c r="D1242" s="323"/>
      <c r="E1242" s="323"/>
      <c r="F1242" s="323"/>
      <c r="G1242" s="198"/>
    </row>
    <row r="1243" spans="1:7" ht="18.75" customHeight="1">
      <c r="A1243" s="322" t="s">
        <v>1027</v>
      </c>
      <c r="B1243" s="323">
        <f t="shared" si="115"/>
        <v>0</v>
      </c>
      <c r="C1243" s="323"/>
      <c r="D1243" s="323"/>
      <c r="E1243" s="323"/>
      <c r="F1243" s="323"/>
      <c r="G1243" s="198"/>
    </row>
    <row r="1244" spans="1:7" ht="18.75" customHeight="1">
      <c r="A1244" s="322" t="s">
        <v>1028</v>
      </c>
      <c r="B1244" s="323">
        <f t="shared" si="115"/>
        <v>0</v>
      </c>
      <c r="C1244" s="323"/>
      <c r="D1244" s="323"/>
      <c r="E1244" s="323"/>
      <c r="F1244" s="323"/>
      <c r="G1244" s="198"/>
    </row>
    <row r="1245" spans="1:7" ht="18.75" customHeight="1">
      <c r="A1245" s="322" t="s">
        <v>1029</v>
      </c>
      <c r="B1245" s="323">
        <f t="shared" si="115"/>
        <v>0</v>
      </c>
      <c r="C1245" s="323"/>
      <c r="D1245" s="323"/>
      <c r="E1245" s="323"/>
      <c r="F1245" s="323"/>
      <c r="G1245" s="198"/>
    </row>
    <row r="1246" spans="1:7" ht="18.75" customHeight="1">
      <c r="A1246" s="322" t="s">
        <v>1030</v>
      </c>
      <c r="B1246" s="323">
        <f t="shared" si="115"/>
        <v>0</v>
      </c>
      <c r="C1246" s="323"/>
      <c r="D1246" s="323"/>
      <c r="E1246" s="323"/>
      <c r="F1246" s="323"/>
      <c r="G1246" s="198"/>
    </row>
    <row r="1247" spans="1:7" ht="18.75" customHeight="1">
      <c r="A1247" s="322" t="s">
        <v>1031</v>
      </c>
      <c r="B1247" s="323">
        <f t="shared" si="115"/>
        <v>0</v>
      </c>
      <c r="C1247" s="323"/>
      <c r="D1247" s="323"/>
      <c r="E1247" s="323"/>
      <c r="F1247" s="323"/>
      <c r="G1247" s="198"/>
    </row>
    <row r="1248" spans="1:7" ht="18.75" customHeight="1">
      <c r="A1248" s="322" t="s">
        <v>1032</v>
      </c>
      <c r="B1248" s="323">
        <f t="shared" si="115"/>
        <v>0</v>
      </c>
      <c r="C1248" s="323"/>
      <c r="D1248" s="323"/>
      <c r="E1248" s="323"/>
      <c r="F1248" s="323"/>
      <c r="G1248" s="198"/>
    </row>
    <row r="1249" spans="1:7" ht="18.75" customHeight="1">
      <c r="A1249" s="322" t="s">
        <v>1033</v>
      </c>
      <c r="B1249" s="323">
        <f t="shared" si="115"/>
        <v>0</v>
      </c>
      <c r="C1249" s="323"/>
      <c r="D1249" s="323"/>
      <c r="E1249" s="323"/>
      <c r="F1249" s="323"/>
      <c r="G1249" s="198"/>
    </row>
    <row r="1250" spans="1:7" ht="18.75" customHeight="1">
      <c r="A1250" s="322" t="s">
        <v>1034</v>
      </c>
      <c r="B1250" s="323">
        <f t="shared" si="115"/>
        <v>23</v>
      </c>
      <c r="C1250" s="323">
        <f>SUM(C1251:C1253)</f>
        <v>23</v>
      </c>
      <c r="D1250" s="323"/>
      <c r="E1250" s="323"/>
      <c r="F1250" s="323"/>
      <c r="G1250" s="198"/>
    </row>
    <row r="1251" spans="1:7" ht="18.75" customHeight="1">
      <c r="A1251" s="322" t="s">
        <v>1035</v>
      </c>
      <c r="B1251" s="323">
        <f t="shared" si="115"/>
        <v>0</v>
      </c>
      <c r="C1251" s="323"/>
      <c r="D1251" s="323"/>
      <c r="E1251" s="323"/>
      <c r="F1251" s="323"/>
      <c r="G1251" s="198"/>
    </row>
    <row r="1252" spans="1:7" ht="18.75" customHeight="1">
      <c r="A1252" s="322" t="s">
        <v>1036</v>
      </c>
      <c r="B1252" s="323">
        <f t="shared" si="115"/>
        <v>23</v>
      </c>
      <c r="C1252" s="323">
        <v>23</v>
      </c>
      <c r="D1252" s="323"/>
      <c r="E1252" s="323"/>
      <c r="F1252" s="323"/>
      <c r="G1252" s="198"/>
    </row>
    <row r="1253" spans="1:7" ht="18.75" customHeight="1">
      <c r="A1253" s="322" t="s">
        <v>1037</v>
      </c>
      <c r="B1253" s="323">
        <f t="shared" si="115"/>
        <v>0</v>
      </c>
      <c r="C1253" s="323"/>
      <c r="D1253" s="323"/>
      <c r="E1253" s="323"/>
      <c r="F1253" s="323"/>
      <c r="G1253" s="198"/>
    </row>
    <row r="1254" spans="1:7" ht="18.75" customHeight="1">
      <c r="A1254" s="322" t="s">
        <v>1038</v>
      </c>
      <c r="B1254" s="323">
        <f t="shared" si="115"/>
        <v>257</v>
      </c>
      <c r="C1254" s="323">
        <f>SUM(C1255:C1259)</f>
        <v>0</v>
      </c>
      <c r="D1254" s="323">
        <f>SUM(D1255:D1259)</f>
        <v>257</v>
      </c>
      <c r="E1254" s="323">
        <f>SUM(E1255:E1259)</f>
        <v>0</v>
      </c>
      <c r="F1254" s="323"/>
      <c r="G1254" s="198"/>
    </row>
    <row r="1255" spans="1:7" ht="18.75" customHeight="1">
      <c r="A1255" s="322" t="s">
        <v>1039</v>
      </c>
      <c r="B1255" s="323">
        <f t="shared" si="115"/>
        <v>0</v>
      </c>
      <c r="C1255" s="323"/>
      <c r="D1255" s="323"/>
      <c r="E1255" s="323"/>
      <c r="F1255" s="323"/>
      <c r="G1255" s="198"/>
    </row>
    <row r="1256" spans="1:7" ht="18.75" customHeight="1">
      <c r="A1256" s="322" t="s">
        <v>1040</v>
      </c>
      <c r="B1256" s="323">
        <f t="shared" si="115"/>
        <v>0</v>
      </c>
      <c r="C1256" s="323"/>
      <c r="D1256" s="323"/>
      <c r="E1256" s="323"/>
      <c r="F1256" s="323"/>
      <c r="G1256" s="198"/>
    </row>
    <row r="1257" spans="1:7" ht="18.75" customHeight="1">
      <c r="A1257" s="322" t="s">
        <v>1041</v>
      </c>
      <c r="B1257" s="323">
        <f t="shared" si="115"/>
        <v>257</v>
      </c>
      <c r="C1257" s="323"/>
      <c r="D1257" s="323">
        <v>257</v>
      </c>
      <c r="E1257" s="323"/>
      <c r="F1257" s="323"/>
      <c r="G1257" s="198"/>
    </row>
    <row r="1258" spans="1:7" ht="18.75" customHeight="1">
      <c r="A1258" s="322" t="s">
        <v>1042</v>
      </c>
      <c r="B1258" s="323">
        <f t="shared" si="115"/>
        <v>0</v>
      </c>
      <c r="C1258" s="323"/>
      <c r="D1258" s="323"/>
      <c r="E1258" s="323"/>
      <c r="F1258" s="323"/>
      <c r="G1258" s="198"/>
    </row>
    <row r="1259" spans="1:7" ht="18.75" customHeight="1">
      <c r="A1259" s="322" t="s">
        <v>1308</v>
      </c>
      <c r="B1259" s="323">
        <f t="shared" si="115"/>
        <v>0</v>
      </c>
      <c r="C1259" s="323"/>
      <c r="D1259" s="323"/>
      <c r="E1259" s="323"/>
      <c r="F1259" s="323"/>
      <c r="G1259" s="198"/>
    </row>
    <row r="1260" spans="1:7" ht="18.75" customHeight="1">
      <c r="A1260" s="322" t="s">
        <v>1044</v>
      </c>
      <c r="B1260" s="323">
        <f t="shared" si="115"/>
        <v>0</v>
      </c>
      <c r="C1260" s="323">
        <f aca="true" t="shared" si="120" ref="C1260:C1265">C1261</f>
        <v>0</v>
      </c>
      <c r="D1260" s="323"/>
      <c r="E1260" s="323"/>
      <c r="F1260" s="323"/>
      <c r="G1260" s="198"/>
    </row>
    <row r="1261" spans="1:7" ht="18.75" customHeight="1">
      <c r="A1261" s="322" t="s">
        <v>1044</v>
      </c>
      <c r="B1261" s="323">
        <f t="shared" si="115"/>
        <v>0</v>
      </c>
      <c r="C1261" s="323"/>
      <c r="D1261" s="323"/>
      <c r="E1261" s="323"/>
      <c r="F1261" s="323"/>
      <c r="G1261" s="198"/>
    </row>
    <row r="1262" spans="1:7" ht="18.75" customHeight="1">
      <c r="A1262" s="322" t="s">
        <v>1045</v>
      </c>
      <c r="B1262" s="323">
        <f aca="true" t="shared" si="121" ref="B1262:B1273">SUM(C1262:F1262)</f>
        <v>2000</v>
      </c>
      <c r="C1262" s="323">
        <f t="shared" si="120"/>
        <v>2000</v>
      </c>
      <c r="D1262" s="323"/>
      <c r="E1262" s="323">
        <f>E1263</f>
        <v>0</v>
      </c>
      <c r="F1262" s="323">
        <f>F1263</f>
        <v>0</v>
      </c>
      <c r="G1262" s="198"/>
    </row>
    <row r="1263" spans="1:7" ht="18.75" customHeight="1">
      <c r="A1263" s="322" t="s">
        <v>1046</v>
      </c>
      <c r="B1263" s="323">
        <f t="shared" si="121"/>
        <v>2000</v>
      </c>
      <c r="C1263" s="323">
        <v>2000</v>
      </c>
      <c r="D1263" s="323"/>
      <c r="E1263" s="323"/>
      <c r="F1263" s="323"/>
      <c r="G1263" s="198"/>
    </row>
    <row r="1264" spans="1:7" ht="18.75" customHeight="1">
      <c r="A1264" s="322" t="s">
        <v>1047</v>
      </c>
      <c r="B1264" s="323">
        <f t="shared" si="121"/>
        <v>14854</v>
      </c>
      <c r="C1264" s="323">
        <f aca="true" t="shared" si="122" ref="C1264:F1264">C1265+C1267</f>
        <v>14854</v>
      </c>
      <c r="D1264" s="323">
        <f t="shared" si="122"/>
        <v>0</v>
      </c>
      <c r="E1264" s="323">
        <f t="shared" si="122"/>
        <v>0</v>
      </c>
      <c r="F1264" s="323">
        <f t="shared" si="122"/>
        <v>0</v>
      </c>
      <c r="G1264" s="198"/>
    </row>
    <row r="1265" spans="1:7" ht="18.75" customHeight="1">
      <c r="A1265" s="322" t="s">
        <v>1048</v>
      </c>
      <c r="B1265" s="323">
        <f t="shared" si="121"/>
        <v>14854</v>
      </c>
      <c r="C1265" s="323">
        <f t="shared" si="120"/>
        <v>14854</v>
      </c>
      <c r="D1265" s="323"/>
      <c r="E1265" s="323"/>
      <c r="F1265" s="323"/>
      <c r="G1265" s="198"/>
    </row>
    <row r="1266" spans="1:7" ht="18.75" customHeight="1">
      <c r="A1266" s="322" t="s">
        <v>1049</v>
      </c>
      <c r="B1266" s="323">
        <f t="shared" si="121"/>
        <v>14854</v>
      </c>
      <c r="C1266" s="323">
        <v>14854</v>
      </c>
      <c r="D1266" s="323"/>
      <c r="E1266" s="323"/>
      <c r="F1266" s="323"/>
      <c r="G1266" s="198"/>
    </row>
    <row r="1267" spans="1:7" ht="18.75" customHeight="1">
      <c r="A1267" s="322" t="s">
        <v>1050</v>
      </c>
      <c r="B1267" s="323">
        <f t="shared" si="121"/>
        <v>0</v>
      </c>
      <c r="C1267" s="323"/>
      <c r="D1267" s="323">
        <f>D1268</f>
        <v>0</v>
      </c>
      <c r="E1267" s="323"/>
      <c r="F1267" s="323"/>
      <c r="G1267" s="198"/>
    </row>
    <row r="1268" spans="1:7" ht="18.75" customHeight="1">
      <c r="A1268" s="322" t="s">
        <v>1051</v>
      </c>
      <c r="B1268" s="323">
        <f t="shared" si="121"/>
        <v>0</v>
      </c>
      <c r="C1268" s="323"/>
      <c r="D1268" s="323"/>
      <c r="E1268" s="323"/>
      <c r="F1268" s="323"/>
      <c r="G1268" s="198"/>
    </row>
    <row r="1269" spans="1:7" ht="18.75" customHeight="1">
      <c r="A1269" s="322" t="s">
        <v>1052</v>
      </c>
      <c r="B1269" s="323">
        <f t="shared" si="121"/>
        <v>6503</v>
      </c>
      <c r="C1269" s="323">
        <f aca="true" t="shared" si="123" ref="C1269:F1269">C1270</f>
        <v>0</v>
      </c>
      <c r="D1269" s="323">
        <f t="shared" si="123"/>
        <v>49</v>
      </c>
      <c r="E1269" s="323">
        <f t="shared" si="123"/>
        <v>6454</v>
      </c>
      <c r="F1269" s="323">
        <f t="shared" si="123"/>
        <v>0</v>
      </c>
      <c r="G1269" s="198"/>
    </row>
    <row r="1270" spans="1:7" ht="18.75" customHeight="1">
      <c r="A1270" s="322" t="s">
        <v>1053</v>
      </c>
      <c r="B1270" s="323">
        <f t="shared" si="121"/>
        <v>6503</v>
      </c>
      <c r="C1270" s="323">
        <f>SUM(C1271:C1273)</f>
        <v>0</v>
      </c>
      <c r="D1270" s="323">
        <f>SUM(D1271:D1273)</f>
        <v>49</v>
      </c>
      <c r="E1270" s="323">
        <f>SUM(E1271:E1273)</f>
        <v>6454</v>
      </c>
      <c r="F1270" s="323"/>
      <c r="G1270" s="198"/>
    </row>
    <row r="1271" spans="1:7" ht="18.75" customHeight="1">
      <c r="A1271" s="322" t="s">
        <v>1054</v>
      </c>
      <c r="B1271" s="323">
        <f t="shared" si="121"/>
        <v>6254</v>
      </c>
      <c r="C1271" s="323"/>
      <c r="D1271" s="323"/>
      <c r="E1271" s="323">
        <v>6254</v>
      </c>
      <c r="F1271" s="323"/>
      <c r="G1271" s="198"/>
    </row>
    <row r="1272" spans="1:7" ht="18.75" customHeight="1">
      <c r="A1272" s="322" t="s">
        <v>1055</v>
      </c>
      <c r="B1272" s="323">
        <f t="shared" si="121"/>
        <v>200</v>
      </c>
      <c r="C1272" s="323"/>
      <c r="D1272" s="323"/>
      <c r="E1272" s="323">
        <v>200</v>
      </c>
      <c r="F1272" s="323"/>
      <c r="G1272" s="198"/>
    </row>
    <row r="1273" spans="1:7" ht="18.75" customHeight="1">
      <c r="A1273" s="322" t="s">
        <v>1056</v>
      </c>
      <c r="B1273" s="323">
        <f t="shared" si="121"/>
        <v>49</v>
      </c>
      <c r="C1273" s="323"/>
      <c r="D1273" s="323">
        <v>49</v>
      </c>
      <c r="E1273" s="323"/>
      <c r="F1273" s="323"/>
      <c r="G1273" s="198"/>
    </row>
    <row r="1274" spans="1:7" ht="18.75" customHeight="1">
      <c r="A1274" s="322" t="s">
        <v>1057</v>
      </c>
      <c r="B1274" s="323">
        <f aca="true" t="shared" si="124" ref="B1273:B1283">SUM(C1274:F1274)</f>
        <v>16</v>
      </c>
      <c r="C1274" s="323">
        <f>SUM(C1275:C1276)</f>
        <v>0</v>
      </c>
      <c r="D1274" s="323">
        <f>SUM(D1275:D1276)</f>
        <v>0</v>
      </c>
      <c r="E1274" s="323">
        <f>SUM(E1275:E1276)</f>
        <v>16</v>
      </c>
      <c r="F1274" s="323"/>
      <c r="G1274" s="198"/>
    </row>
    <row r="1275" spans="1:7" ht="18.75" customHeight="1">
      <c r="A1275" s="322" t="s">
        <v>1058</v>
      </c>
      <c r="B1275" s="323">
        <f t="shared" si="124"/>
        <v>16</v>
      </c>
      <c r="C1275" s="323"/>
      <c r="D1275" s="323"/>
      <c r="E1275" s="323">
        <v>16</v>
      </c>
      <c r="F1275" s="323">
        <f>F1276</f>
        <v>0</v>
      </c>
      <c r="G1275" s="198"/>
    </row>
    <row r="1276" spans="1:7" ht="18.75" customHeight="1">
      <c r="A1276" s="322" t="s">
        <v>1058</v>
      </c>
      <c r="B1276" s="323">
        <f t="shared" si="124"/>
        <v>0</v>
      </c>
      <c r="C1276" s="323"/>
      <c r="D1276" s="323"/>
      <c r="E1276" s="323"/>
      <c r="F1276" s="323"/>
      <c r="G1276" s="198"/>
    </row>
    <row r="1277" spans="1:7" s="201" customFormat="1" ht="18.75" customHeight="1">
      <c r="A1277" s="334" t="s">
        <v>1309</v>
      </c>
      <c r="B1277" s="335">
        <f t="shared" si="124"/>
        <v>170526</v>
      </c>
      <c r="C1277" s="335">
        <f aca="true" t="shared" si="125" ref="C1277:F1277">C1274+C1269+C1264+C1262+C1204+C1150+C1132+C1089+C1088+C1059+C1039+C972+C908+C785+C762+C683+C613+C492+C437+C381+C326+C262+C243+C224+C7</f>
        <v>141018</v>
      </c>
      <c r="D1277" s="335">
        <f t="shared" si="125"/>
        <v>16885</v>
      </c>
      <c r="E1277" s="335">
        <f t="shared" si="125"/>
        <v>12623</v>
      </c>
      <c r="F1277" s="335">
        <f t="shared" si="125"/>
        <v>0</v>
      </c>
      <c r="G1277" s="195"/>
    </row>
    <row r="1278" spans="1:7" ht="18.75" customHeight="1">
      <c r="A1278" s="327" t="s">
        <v>1061</v>
      </c>
      <c r="B1278" s="323">
        <f t="shared" si="124"/>
        <v>4402</v>
      </c>
      <c r="C1278" s="323">
        <f>C1279+C1280</f>
        <v>4402</v>
      </c>
      <c r="D1278" s="323"/>
      <c r="E1278" s="323"/>
      <c r="F1278" s="323"/>
      <c r="G1278" s="198"/>
    </row>
    <row r="1279" spans="1:7" ht="18.75" customHeight="1">
      <c r="A1279" s="327" t="s">
        <v>1062</v>
      </c>
      <c r="B1279" s="323">
        <f t="shared" si="124"/>
        <v>2</v>
      </c>
      <c r="C1279" s="323">
        <v>2</v>
      </c>
      <c r="D1279" s="323"/>
      <c r="E1279" s="323"/>
      <c r="F1279" s="323"/>
      <c r="G1279" s="198"/>
    </row>
    <row r="1280" spans="1:7" ht="18.75" customHeight="1">
      <c r="A1280" s="327" t="s">
        <v>1063</v>
      </c>
      <c r="B1280" s="323">
        <f t="shared" si="124"/>
        <v>4400</v>
      </c>
      <c r="C1280" s="323">
        <v>4400</v>
      </c>
      <c r="D1280" s="323"/>
      <c r="E1280" s="323"/>
      <c r="F1280" s="323"/>
      <c r="G1280" s="198"/>
    </row>
    <row r="1281" spans="1:7" ht="18.75" customHeight="1">
      <c r="A1281" s="327" t="s">
        <v>1064</v>
      </c>
      <c r="B1281" s="323">
        <f t="shared" si="124"/>
        <v>0</v>
      </c>
      <c r="C1281" s="323"/>
      <c r="D1281" s="323"/>
      <c r="E1281" s="323"/>
      <c r="F1281" s="323"/>
      <c r="G1281" s="198"/>
    </row>
    <row r="1282" spans="1:7" ht="18.75" customHeight="1">
      <c r="A1282" s="327" t="s">
        <v>1065</v>
      </c>
      <c r="B1282" s="323">
        <f t="shared" si="124"/>
        <v>535</v>
      </c>
      <c r="C1282" s="323">
        <v>535</v>
      </c>
      <c r="D1282" s="323"/>
      <c r="E1282" s="323"/>
      <c r="F1282" s="323"/>
      <c r="G1282" s="198"/>
    </row>
    <row r="1283" spans="1:7" s="201" customFormat="1" ht="18.75" customHeight="1">
      <c r="A1283" s="334" t="s">
        <v>1067</v>
      </c>
      <c r="B1283" s="335">
        <f t="shared" si="124"/>
        <v>175463</v>
      </c>
      <c r="C1283" s="335">
        <f>C1282+C1277+C1278+C1281</f>
        <v>145955</v>
      </c>
      <c r="D1283" s="335">
        <f aca="true" t="shared" si="126" ref="C1283:F1283">D1282+D1277+D1278</f>
        <v>16885</v>
      </c>
      <c r="E1283" s="335">
        <f t="shared" si="126"/>
        <v>12623</v>
      </c>
      <c r="F1283" s="335">
        <f t="shared" si="126"/>
        <v>0</v>
      </c>
      <c r="G1283" s="195"/>
    </row>
  </sheetData>
  <sheetProtection formatCells="0" formatColumns="0" formatRows="0" insertColumns="0" insertRows="0" insertHyperlinks="0" deleteColumns="0" deleteRows="0" sort="0" autoFilter="0" pivotTables="0"/>
  <mergeCells count="5">
    <mergeCell ref="A2:G2"/>
    <mergeCell ref="B4:F4"/>
    <mergeCell ref="B5:F5"/>
    <mergeCell ref="A4:A6"/>
    <mergeCell ref="G4:G6"/>
  </mergeCells>
  <printOptions horizontalCentered="1"/>
  <pageMargins left="0.5902777777777778" right="0.5902777777777778" top="0.7083333333333334" bottom="0.5118055555555555" header="0.20069444444444445" footer="0.38958333333333334"/>
  <pageSetup fitToHeight="0" fitToWidth="1" horizontalDpi="600" verticalDpi="600" orientation="portrait" paperSize="9" scale="60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28"/>
  <sheetViews>
    <sheetView showZeros="0" workbookViewId="0" topLeftCell="A1">
      <selection activeCell="H12" sqref="H12"/>
    </sheetView>
  </sheetViews>
  <sheetFormatPr defaultColWidth="9.00390625" defaultRowHeight="14.25"/>
  <cols>
    <col min="1" max="1" width="52.00390625" style="296" customWidth="1"/>
    <col min="2" max="2" width="25.625" style="297" customWidth="1"/>
    <col min="3" max="16384" width="9.00390625" style="296" customWidth="1"/>
  </cols>
  <sheetData>
    <row r="1" ht="24.75" customHeight="1">
      <c r="A1" s="100" t="s">
        <v>1310</v>
      </c>
    </row>
    <row r="2" spans="1:2" ht="24.75" customHeight="1">
      <c r="A2" s="298" t="s">
        <v>1311</v>
      </c>
      <c r="B2" s="298"/>
    </row>
    <row r="3" spans="1:2" ht="24.75" customHeight="1">
      <c r="A3" s="299"/>
      <c r="B3" s="300" t="s">
        <v>27</v>
      </c>
    </row>
    <row r="4" spans="1:2" ht="24.75" customHeight="1">
      <c r="A4" s="301" t="s">
        <v>1312</v>
      </c>
      <c r="B4" s="302" t="s">
        <v>1313</v>
      </c>
    </row>
    <row r="5" spans="1:2" s="293" customFormat="1" ht="24.75" customHeight="1">
      <c r="A5" s="303" t="s">
        <v>1314</v>
      </c>
      <c r="B5" s="273">
        <f>SUM(B6:B9)</f>
        <v>27025</v>
      </c>
    </row>
    <row r="6" spans="1:2" ht="24.75" customHeight="1">
      <c r="A6" s="304" t="s">
        <v>1315</v>
      </c>
      <c r="B6" s="305">
        <v>18259</v>
      </c>
    </row>
    <row r="7" spans="1:2" ht="24.75" customHeight="1">
      <c r="A7" s="304" t="s">
        <v>1316</v>
      </c>
      <c r="B7" s="305">
        <v>3570</v>
      </c>
    </row>
    <row r="8" spans="1:2" ht="24.75" customHeight="1">
      <c r="A8" s="304" t="s">
        <v>1317</v>
      </c>
      <c r="B8" s="305">
        <v>1930</v>
      </c>
    </row>
    <row r="9" spans="1:2" s="294" customFormat="1" ht="24.75" customHeight="1">
      <c r="A9" s="304" t="s">
        <v>1318</v>
      </c>
      <c r="B9" s="305">
        <v>3266</v>
      </c>
    </row>
    <row r="10" spans="1:2" s="295" customFormat="1" ht="24.75" customHeight="1">
      <c r="A10" s="303" t="s">
        <v>1319</v>
      </c>
      <c r="B10" s="273">
        <f>SUM(B11:B20)</f>
        <v>20070</v>
      </c>
    </row>
    <row r="11" spans="1:2" s="295" customFormat="1" ht="24.75" customHeight="1">
      <c r="A11" s="304" t="s">
        <v>1320</v>
      </c>
      <c r="B11" s="305">
        <v>9757</v>
      </c>
    </row>
    <row r="12" spans="1:2" s="295" customFormat="1" ht="24.75" customHeight="1">
      <c r="A12" s="304" t="s">
        <v>1321</v>
      </c>
      <c r="B12" s="305">
        <v>219</v>
      </c>
    </row>
    <row r="13" spans="1:2" s="295" customFormat="1" ht="24.75" customHeight="1">
      <c r="A13" s="304" t="s">
        <v>1322</v>
      </c>
      <c r="B13" s="305">
        <v>238</v>
      </c>
    </row>
    <row r="14" spans="1:2" s="295" customFormat="1" ht="24.75" customHeight="1">
      <c r="A14" s="304" t="s">
        <v>1323</v>
      </c>
      <c r="B14" s="305">
        <v>256</v>
      </c>
    </row>
    <row r="15" spans="1:2" s="295" customFormat="1" ht="24.75" customHeight="1">
      <c r="A15" s="304" t="s">
        <v>1324</v>
      </c>
      <c r="B15" s="305">
        <v>5583</v>
      </c>
    </row>
    <row r="16" spans="1:2" s="294" customFormat="1" ht="24.75" customHeight="1">
      <c r="A16" s="304" t="s">
        <v>1325</v>
      </c>
      <c r="B16" s="305">
        <v>232</v>
      </c>
    </row>
    <row r="17" spans="1:2" ht="24.75" customHeight="1">
      <c r="A17" s="304" t="s">
        <v>1326</v>
      </c>
      <c r="B17" s="305">
        <v>10</v>
      </c>
    </row>
    <row r="18" spans="1:2" ht="24.75" customHeight="1">
      <c r="A18" s="304" t="s">
        <v>1327</v>
      </c>
      <c r="B18" s="305">
        <v>557</v>
      </c>
    </row>
    <row r="19" spans="1:2" ht="24.75" customHeight="1">
      <c r="A19" s="304" t="s">
        <v>1328</v>
      </c>
      <c r="B19" s="305">
        <v>1125</v>
      </c>
    </row>
    <row r="20" spans="1:2" ht="24.75" customHeight="1">
      <c r="A20" s="304" t="s">
        <v>1329</v>
      </c>
      <c r="B20" s="305">
        <v>2093</v>
      </c>
    </row>
    <row r="21" spans="1:2" ht="24.75" customHeight="1">
      <c r="A21" s="303" t="s">
        <v>1330</v>
      </c>
      <c r="B21" s="273">
        <f>SUM(B22:B25)</f>
        <v>16109</v>
      </c>
    </row>
    <row r="22" spans="1:2" ht="24.75" customHeight="1">
      <c r="A22" s="304" t="s">
        <v>1331</v>
      </c>
      <c r="B22" s="305">
        <v>14087</v>
      </c>
    </row>
    <row r="23" spans="1:2" ht="24.75" customHeight="1">
      <c r="A23" s="304" t="s">
        <v>1332</v>
      </c>
      <c r="B23" s="305">
        <v>37</v>
      </c>
    </row>
    <row r="24" spans="1:2" ht="24.75" customHeight="1">
      <c r="A24" s="304" t="s">
        <v>1333</v>
      </c>
      <c r="B24" s="305">
        <v>167</v>
      </c>
    </row>
    <row r="25" spans="1:2" ht="24.75" customHeight="1">
      <c r="A25" s="304" t="s">
        <v>1334</v>
      </c>
      <c r="B25" s="305">
        <v>1818</v>
      </c>
    </row>
    <row r="26" spans="1:2" ht="24.75" customHeight="1">
      <c r="A26" s="303" t="s">
        <v>1335</v>
      </c>
      <c r="B26" s="273">
        <f>B27</f>
        <v>520</v>
      </c>
    </row>
    <row r="27" spans="1:2" ht="24.75" customHeight="1">
      <c r="A27" s="304" t="s">
        <v>1336</v>
      </c>
      <c r="B27" s="284">
        <v>520</v>
      </c>
    </row>
    <row r="28" spans="1:2" ht="24.75" customHeight="1">
      <c r="A28" s="306" t="s">
        <v>1337</v>
      </c>
      <c r="B28" s="273">
        <f>B21+B10+B5+B26</f>
        <v>63724</v>
      </c>
    </row>
  </sheetData>
  <sheetProtection/>
  <mergeCells count="1">
    <mergeCell ref="A2:B2"/>
  </mergeCells>
  <printOptions horizontalCentered="1"/>
  <pageMargins left="0.59" right="0.59" top="0.71" bottom="0.71" header="0.2" footer="0.39"/>
  <pageSetup horizontalDpi="600" verticalDpi="600" orientation="portrait" paperSize="9" scale="8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85"/>
  <sheetViews>
    <sheetView showGridLines="0" showZeros="0" workbookViewId="0" topLeftCell="A1">
      <pane xSplit="1" ySplit="4" topLeftCell="B71" activePane="bottomRight" state="frozen"/>
      <selection pane="bottomRight" activeCell="H18" sqref="H18"/>
    </sheetView>
  </sheetViews>
  <sheetFormatPr defaultColWidth="9.00390625" defaultRowHeight="14.25"/>
  <cols>
    <col min="1" max="1" width="40.75390625" style="262" customWidth="1"/>
    <col min="2" max="2" width="11.625" style="263" bestFit="1" customWidth="1"/>
    <col min="3" max="3" width="33.875" style="263" customWidth="1"/>
    <col min="4" max="4" width="11.625" style="263" bestFit="1" customWidth="1"/>
    <col min="5" max="16384" width="9.00390625" style="262" customWidth="1"/>
  </cols>
  <sheetData>
    <row r="1" spans="1:2" ht="24.75" customHeight="1">
      <c r="A1" s="100" t="s">
        <v>1338</v>
      </c>
      <c r="B1" s="264"/>
    </row>
    <row r="2" spans="1:4" ht="24.75" customHeight="1">
      <c r="A2" s="265" t="s">
        <v>1339</v>
      </c>
      <c r="B2" s="265"/>
      <c r="C2" s="265"/>
      <c r="D2" s="265"/>
    </row>
    <row r="3" spans="1:4" ht="24.75" customHeight="1">
      <c r="A3" s="266"/>
      <c r="B3" s="267"/>
      <c r="C3" s="267"/>
      <c r="D3" s="268" t="s">
        <v>27</v>
      </c>
    </row>
    <row r="4" spans="1:4" s="259" customFormat="1" ht="24.75" customHeight="1">
      <c r="A4" s="269" t="s">
        <v>1070</v>
      </c>
      <c r="B4" s="270" t="s">
        <v>1251</v>
      </c>
      <c r="C4" s="271" t="s">
        <v>1072</v>
      </c>
      <c r="D4" s="270" t="s">
        <v>1251</v>
      </c>
    </row>
    <row r="5" spans="1:4" s="260" customFormat="1" ht="21" customHeight="1">
      <c r="A5" s="272" t="s">
        <v>1073</v>
      </c>
      <c r="B5" s="273">
        <v>40188</v>
      </c>
      <c r="C5" s="274" t="s">
        <v>1340</v>
      </c>
      <c r="D5" s="275">
        <v>170526</v>
      </c>
    </row>
    <row r="6" spans="1:4" s="260" customFormat="1" ht="20.25" customHeight="1">
      <c r="A6" s="276" t="s">
        <v>1341</v>
      </c>
      <c r="B6" s="273">
        <f>B7+B13+B51</f>
        <v>95765</v>
      </c>
      <c r="C6" s="277" t="s">
        <v>1342</v>
      </c>
      <c r="D6" s="278"/>
    </row>
    <row r="7" spans="1:4" s="260" customFormat="1" ht="20.25" customHeight="1">
      <c r="A7" s="276" t="s">
        <v>1077</v>
      </c>
      <c r="B7" s="273">
        <f>SUM(B8:B12)</f>
        <v>2587</v>
      </c>
      <c r="C7" s="277" t="s">
        <v>1078</v>
      </c>
      <c r="D7" s="278"/>
    </row>
    <row r="8" spans="1:4" s="259" customFormat="1" ht="20.25" customHeight="1">
      <c r="A8" s="279" t="s">
        <v>1343</v>
      </c>
      <c r="B8" s="280">
        <v>2098</v>
      </c>
      <c r="C8" s="281" t="s">
        <v>1344</v>
      </c>
      <c r="D8" s="282"/>
    </row>
    <row r="9" spans="1:4" s="259" customFormat="1" ht="20.25" customHeight="1">
      <c r="A9" s="279" t="s">
        <v>1079</v>
      </c>
      <c r="B9" s="280">
        <v>183</v>
      </c>
      <c r="C9" s="281" t="s">
        <v>1080</v>
      </c>
      <c r="D9" s="282"/>
    </row>
    <row r="10" spans="1:4" ht="20.25" customHeight="1">
      <c r="A10" s="279" t="s">
        <v>1345</v>
      </c>
      <c r="B10" s="280">
        <v>875</v>
      </c>
      <c r="C10" s="281" t="s">
        <v>1346</v>
      </c>
      <c r="D10" s="282"/>
    </row>
    <row r="11" spans="1:4" ht="20.25" customHeight="1">
      <c r="A11" s="279" t="s">
        <v>1347</v>
      </c>
      <c r="B11" s="283">
        <v>-313</v>
      </c>
      <c r="C11" s="281" t="s">
        <v>1348</v>
      </c>
      <c r="D11" s="282"/>
    </row>
    <row r="12" spans="1:4" ht="20.25" customHeight="1">
      <c r="A12" s="279" t="s">
        <v>1349</v>
      </c>
      <c r="B12" s="283">
        <v>-256</v>
      </c>
      <c r="C12" s="281"/>
      <c r="D12" s="282"/>
    </row>
    <row r="13" spans="1:4" s="261" customFormat="1" ht="20.25" customHeight="1">
      <c r="A13" s="276" t="s">
        <v>1091</v>
      </c>
      <c r="B13" s="273">
        <f>SUM(B14:B50)</f>
        <v>93178</v>
      </c>
      <c r="C13" s="277" t="s">
        <v>1092</v>
      </c>
      <c r="D13" s="278"/>
    </row>
    <row r="14" spans="1:4" ht="20.25" customHeight="1">
      <c r="A14" s="158" t="s">
        <v>1350</v>
      </c>
      <c r="B14" s="284"/>
      <c r="C14" s="281" t="s">
        <v>1094</v>
      </c>
      <c r="D14" s="282"/>
    </row>
    <row r="15" spans="1:4" ht="20.25" customHeight="1">
      <c r="A15" s="158" t="s">
        <v>1095</v>
      </c>
      <c r="B15" s="284">
        <v>52185</v>
      </c>
      <c r="C15" s="281" t="s">
        <v>1096</v>
      </c>
      <c r="D15" s="282"/>
    </row>
    <row r="16" spans="1:4" ht="20.25" customHeight="1">
      <c r="A16" s="158" t="s">
        <v>1103</v>
      </c>
      <c r="B16" s="284">
        <v>9634</v>
      </c>
      <c r="C16" s="281" t="s">
        <v>1098</v>
      </c>
      <c r="D16" s="282"/>
    </row>
    <row r="17" spans="1:4" ht="20.25" customHeight="1">
      <c r="A17" s="158" t="s">
        <v>1105</v>
      </c>
      <c r="B17" s="284">
        <v>849</v>
      </c>
      <c r="C17" s="281"/>
      <c r="D17" s="282"/>
    </row>
    <row r="18" spans="1:4" ht="20.25" customHeight="1">
      <c r="A18" s="158" t="s">
        <v>1107</v>
      </c>
      <c r="B18" s="284"/>
      <c r="C18" s="281" t="s">
        <v>1351</v>
      </c>
      <c r="D18" s="282"/>
    </row>
    <row r="19" spans="1:4" ht="20.25" customHeight="1">
      <c r="A19" s="158" t="s">
        <v>1109</v>
      </c>
      <c r="B19" s="284"/>
      <c r="C19" s="281" t="s">
        <v>1102</v>
      </c>
      <c r="D19" s="282"/>
    </row>
    <row r="20" spans="1:4" ht="20.25" customHeight="1">
      <c r="A20" s="158" t="s">
        <v>1111</v>
      </c>
      <c r="B20" s="284"/>
      <c r="C20" s="281" t="s">
        <v>1104</v>
      </c>
      <c r="D20" s="282"/>
    </row>
    <row r="21" spans="1:4" ht="20.25" customHeight="1">
      <c r="A21" s="158" t="s">
        <v>1113</v>
      </c>
      <c r="B21" s="284">
        <v>1200</v>
      </c>
      <c r="C21" s="281" t="s">
        <v>1352</v>
      </c>
      <c r="D21" s="282"/>
    </row>
    <row r="22" spans="1:4" ht="20.25" customHeight="1">
      <c r="A22" s="158" t="s">
        <v>1115</v>
      </c>
      <c r="B22" s="284">
        <v>7953</v>
      </c>
      <c r="C22" s="281" t="s">
        <v>1353</v>
      </c>
      <c r="D22" s="282"/>
    </row>
    <row r="23" spans="1:4" ht="20.25" customHeight="1">
      <c r="A23" s="158" t="s">
        <v>1117</v>
      </c>
      <c r="B23" s="284">
        <v>1683</v>
      </c>
      <c r="C23" s="281" t="s">
        <v>1354</v>
      </c>
      <c r="D23" s="282"/>
    </row>
    <row r="24" spans="1:4" ht="20.25" customHeight="1">
      <c r="A24" s="158" t="s">
        <v>1119</v>
      </c>
      <c r="B24" s="284"/>
      <c r="C24" s="281" t="s">
        <v>1355</v>
      </c>
      <c r="D24" s="282"/>
    </row>
    <row r="25" spans="1:4" ht="20.25" customHeight="1">
      <c r="A25" s="158" t="s">
        <v>1121</v>
      </c>
      <c r="B25" s="284"/>
      <c r="C25" s="279" t="s">
        <v>1356</v>
      </c>
      <c r="D25" s="282"/>
    </row>
    <row r="26" spans="1:4" ht="20.25" customHeight="1">
      <c r="A26" s="158" t="s">
        <v>1357</v>
      </c>
      <c r="B26" s="284"/>
      <c r="C26" s="285" t="s">
        <v>1358</v>
      </c>
      <c r="D26" s="282"/>
    </row>
    <row r="27" spans="1:4" ht="20.25" customHeight="1">
      <c r="A27" s="158" t="s">
        <v>1125</v>
      </c>
      <c r="B27" s="284"/>
      <c r="C27" s="279" t="s">
        <v>1118</v>
      </c>
      <c r="D27" s="282"/>
    </row>
    <row r="28" spans="1:4" ht="20.25" customHeight="1">
      <c r="A28" s="158" t="s">
        <v>1127</v>
      </c>
      <c r="B28" s="284"/>
      <c r="C28" s="281" t="s">
        <v>1106</v>
      </c>
      <c r="D28" s="282"/>
    </row>
    <row r="29" spans="1:4" ht="20.25" customHeight="1">
      <c r="A29" s="158" t="s">
        <v>1129</v>
      </c>
      <c r="B29" s="284"/>
      <c r="C29" s="281" t="s">
        <v>1112</v>
      </c>
      <c r="D29" s="282"/>
    </row>
    <row r="30" spans="1:4" ht="20.25" customHeight="1">
      <c r="A30" s="158" t="s">
        <v>1131</v>
      </c>
      <c r="B30" s="284"/>
      <c r="C30" s="281" t="s">
        <v>1108</v>
      </c>
      <c r="D30" s="282"/>
    </row>
    <row r="31" spans="1:4" ht="20.25" customHeight="1">
      <c r="A31" s="158" t="s">
        <v>1133</v>
      </c>
      <c r="B31" s="284"/>
      <c r="C31" s="281" t="s">
        <v>1110</v>
      </c>
      <c r="D31" s="282"/>
    </row>
    <row r="32" spans="1:4" ht="20.25" customHeight="1">
      <c r="A32" s="158" t="s">
        <v>1135</v>
      </c>
      <c r="B32" s="284"/>
      <c r="C32" s="281"/>
      <c r="D32" s="282"/>
    </row>
    <row r="33" spans="1:4" ht="20.25" customHeight="1">
      <c r="A33" s="158" t="s">
        <v>1137</v>
      </c>
      <c r="B33" s="284"/>
      <c r="C33" s="281" t="s">
        <v>1162</v>
      </c>
      <c r="D33" s="282"/>
    </row>
    <row r="34" spans="1:4" ht="20.25" customHeight="1">
      <c r="A34" s="158" t="s">
        <v>1139</v>
      </c>
      <c r="B34" s="284">
        <v>2989</v>
      </c>
      <c r="C34" s="281"/>
      <c r="D34" s="282"/>
    </row>
    <row r="35" spans="1:4" ht="20.25" customHeight="1">
      <c r="A35" s="158" t="s">
        <v>1141</v>
      </c>
      <c r="B35" s="284"/>
      <c r="C35" s="281"/>
      <c r="D35" s="282"/>
    </row>
    <row r="36" spans="1:4" ht="20.25" customHeight="1">
      <c r="A36" s="158" t="s">
        <v>1143</v>
      </c>
      <c r="B36" s="284"/>
      <c r="C36" s="281"/>
      <c r="D36" s="282"/>
    </row>
    <row r="37" spans="1:4" ht="20.25" customHeight="1">
      <c r="A37" s="158" t="s">
        <v>1145</v>
      </c>
      <c r="B37" s="284"/>
      <c r="C37" s="281"/>
      <c r="D37" s="282"/>
    </row>
    <row r="38" spans="1:4" ht="20.25" customHeight="1">
      <c r="A38" s="158" t="s">
        <v>1147</v>
      </c>
      <c r="B38" s="284">
        <v>16170</v>
      </c>
      <c r="C38" s="281"/>
      <c r="D38" s="282"/>
    </row>
    <row r="39" spans="1:4" ht="20.25" customHeight="1">
      <c r="A39" s="158" t="s">
        <v>1149</v>
      </c>
      <c r="B39" s="284"/>
      <c r="C39" s="281"/>
      <c r="D39" s="282"/>
    </row>
    <row r="40" spans="1:4" ht="20.25" customHeight="1">
      <c r="A40" s="158" t="s">
        <v>1151</v>
      </c>
      <c r="B40" s="284"/>
      <c r="C40" s="281"/>
      <c r="D40" s="282"/>
    </row>
    <row r="41" spans="1:4" ht="20.25" customHeight="1">
      <c r="A41" s="158" t="s">
        <v>1153</v>
      </c>
      <c r="B41" s="284"/>
      <c r="C41" s="281"/>
      <c r="D41" s="282"/>
    </row>
    <row r="42" spans="1:4" ht="20.25" customHeight="1">
      <c r="A42" s="158" t="s">
        <v>1155</v>
      </c>
      <c r="B42" s="284"/>
      <c r="C42" s="281"/>
      <c r="D42" s="282"/>
    </row>
    <row r="43" spans="1:4" ht="20.25" customHeight="1">
      <c r="A43" s="158" t="s">
        <v>1157</v>
      </c>
      <c r="B43" s="284"/>
      <c r="C43" s="281"/>
      <c r="D43" s="282"/>
    </row>
    <row r="44" spans="1:4" ht="20.25" customHeight="1">
      <c r="A44" s="158" t="s">
        <v>1159</v>
      </c>
      <c r="B44" s="284"/>
      <c r="C44" s="281"/>
      <c r="D44" s="282"/>
    </row>
    <row r="45" spans="1:4" ht="20.25" customHeight="1">
      <c r="A45" s="158" t="s">
        <v>1161</v>
      </c>
      <c r="B45" s="284"/>
      <c r="C45" s="281"/>
      <c r="D45" s="282"/>
    </row>
    <row r="46" spans="1:4" ht="20.25" customHeight="1">
      <c r="A46" s="158" t="s">
        <v>1163</v>
      </c>
      <c r="B46" s="284"/>
      <c r="C46" s="281"/>
      <c r="D46" s="282"/>
    </row>
    <row r="47" spans="1:4" ht="20.25" customHeight="1">
      <c r="A47" s="158" t="s">
        <v>1359</v>
      </c>
      <c r="B47" s="284"/>
      <c r="C47" s="281"/>
      <c r="D47" s="282"/>
    </row>
    <row r="48" spans="1:4" ht="20.25" customHeight="1">
      <c r="A48" s="158" t="s">
        <v>1360</v>
      </c>
      <c r="B48" s="284"/>
      <c r="C48" s="281"/>
      <c r="D48" s="282"/>
    </row>
    <row r="49" spans="1:4" ht="20.25" customHeight="1">
      <c r="A49" s="158" t="s">
        <v>1164</v>
      </c>
      <c r="B49" s="284"/>
      <c r="C49" s="281"/>
      <c r="D49" s="282"/>
    </row>
    <row r="50" spans="1:4" ht="20.25" customHeight="1">
      <c r="A50" s="158" t="s">
        <v>1165</v>
      </c>
      <c r="B50" s="284">
        <v>515</v>
      </c>
      <c r="C50" s="281"/>
      <c r="D50" s="282"/>
    </row>
    <row r="51" spans="1:4" s="261" customFormat="1" ht="20.25" customHeight="1">
      <c r="A51" s="276" t="s">
        <v>1166</v>
      </c>
      <c r="B51" s="273">
        <f>SUM(B52:B71)</f>
        <v>0</v>
      </c>
      <c r="C51" s="277" t="s">
        <v>1167</v>
      </c>
      <c r="D51" s="278"/>
    </row>
    <row r="52" spans="1:4" ht="20.25" customHeight="1">
      <c r="A52" s="279" t="s">
        <v>1168</v>
      </c>
      <c r="B52" s="284"/>
      <c r="C52" s="286" t="s">
        <v>1168</v>
      </c>
      <c r="D52" s="282"/>
    </row>
    <row r="53" spans="1:4" ht="20.25" customHeight="1">
      <c r="A53" s="279" t="s">
        <v>1169</v>
      </c>
      <c r="B53" s="284"/>
      <c r="C53" s="286" t="s">
        <v>1169</v>
      </c>
      <c r="D53" s="282"/>
    </row>
    <row r="54" spans="1:4" ht="20.25" customHeight="1">
      <c r="A54" s="279" t="s">
        <v>1170</v>
      </c>
      <c r="B54" s="284"/>
      <c r="C54" s="286" t="s">
        <v>1170</v>
      </c>
      <c r="D54" s="282"/>
    </row>
    <row r="55" spans="1:4" ht="20.25" customHeight="1">
      <c r="A55" s="279" t="s">
        <v>1171</v>
      </c>
      <c r="B55" s="284"/>
      <c r="C55" s="286" t="s">
        <v>1171</v>
      </c>
      <c r="D55" s="282"/>
    </row>
    <row r="56" spans="1:4" ht="20.25" customHeight="1">
      <c r="A56" s="279" t="s">
        <v>1172</v>
      </c>
      <c r="B56" s="284"/>
      <c r="C56" s="286" t="s">
        <v>1172</v>
      </c>
      <c r="D56" s="282"/>
    </row>
    <row r="57" spans="1:4" ht="20.25" customHeight="1">
      <c r="A57" s="279" t="s">
        <v>1173</v>
      </c>
      <c r="B57" s="284"/>
      <c r="C57" s="286" t="s">
        <v>1173</v>
      </c>
      <c r="D57" s="282"/>
    </row>
    <row r="58" spans="1:4" ht="20.25" customHeight="1">
      <c r="A58" s="279" t="s">
        <v>1361</v>
      </c>
      <c r="B58" s="284"/>
      <c r="C58" s="286" t="s">
        <v>1361</v>
      </c>
      <c r="D58" s="282"/>
    </row>
    <row r="59" spans="1:4" ht="20.25" customHeight="1">
      <c r="A59" s="279" t="s">
        <v>1175</v>
      </c>
      <c r="B59" s="284"/>
      <c r="C59" s="286" t="s">
        <v>1175</v>
      </c>
      <c r="D59" s="282"/>
    </row>
    <row r="60" spans="1:4" ht="20.25" customHeight="1">
      <c r="A60" s="279" t="s">
        <v>1176</v>
      </c>
      <c r="B60" s="284"/>
      <c r="C60" s="286" t="s">
        <v>1362</v>
      </c>
      <c r="D60" s="282"/>
    </row>
    <row r="61" spans="1:4" ht="20.25" customHeight="1">
      <c r="A61" s="279" t="s">
        <v>1177</v>
      </c>
      <c r="B61" s="284"/>
      <c r="C61" s="286" t="s">
        <v>1177</v>
      </c>
      <c r="D61" s="282"/>
    </row>
    <row r="62" spans="1:4" ht="20.25" customHeight="1">
      <c r="A62" s="279" t="s">
        <v>1178</v>
      </c>
      <c r="B62" s="284"/>
      <c r="C62" s="286" t="s">
        <v>1178</v>
      </c>
      <c r="D62" s="282"/>
    </row>
    <row r="63" spans="1:4" ht="20.25" customHeight="1">
      <c r="A63" s="279" t="s">
        <v>1179</v>
      </c>
      <c r="B63" s="284"/>
      <c r="C63" s="286" t="s">
        <v>1179</v>
      </c>
      <c r="D63" s="282"/>
    </row>
    <row r="64" spans="1:4" ht="20.25" customHeight="1">
      <c r="A64" s="279" t="s">
        <v>1180</v>
      </c>
      <c r="B64" s="284"/>
      <c r="C64" s="286" t="s">
        <v>1180</v>
      </c>
      <c r="D64" s="282"/>
    </row>
    <row r="65" spans="1:4" ht="20.25" customHeight="1">
      <c r="A65" s="279" t="s">
        <v>1363</v>
      </c>
      <c r="B65" s="284"/>
      <c r="C65" s="286" t="s">
        <v>1363</v>
      </c>
      <c r="D65" s="282"/>
    </row>
    <row r="66" spans="1:4" ht="20.25" customHeight="1">
      <c r="A66" s="279" t="s">
        <v>1183</v>
      </c>
      <c r="B66" s="284"/>
      <c r="C66" s="286" t="s">
        <v>1183</v>
      </c>
      <c r="D66" s="282"/>
    </row>
    <row r="67" spans="1:4" ht="20.25" customHeight="1">
      <c r="A67" s="279" t="s">
        <v>1184</v>
      </c>
      <c r="B67" s="284"/>
      <c r="C67" s="286" t="s">
        <v>1184</v>
      </c>
      <c r="D67" s="282"/>
    </row>
    <row r="68" spans="1:4" ht="20.25" customHeight="1">
      <c r="A68" s="279" t="s">
        <v>1364</v>
      </c>
      <c r="B68" s="284"/>
      <c r="C68" s="286" t="s">
        <v>1364</v>
      </c>
      <c r="D68" s="282"/>
    </row>
    <row r="69" spans="1:4" ht="20.25" customHeight="1">
      <c r="A69" s="279" t="s">
        <v>1186</v>
      </c>
      <c r="B69" s="284"/>
      <c r="C69" s="286" t="s">
        <v>1186</v>
      </c>
      <c r="D69" s="282"/>
    </row>
    <row r="70" spans="1:4" ht="20.25" customHeight="1">
      <c r="A70" s="279" t="s">
        <v>1187</v>
      </c>
      <c r="B70" s="284"/>
      <c r="C70" s="286" t="s">
        <v>1187</v>
      </c>
      <c r="D70" s="282"/>
    </row>
    <row r="71" spans="1:4" ht="20.25" customHeight="1">
      <c r="A71" s="279" t="s">
        <v>60</v>
      </c>
      <c r="B71" s="284"/>
      <c r="C71" s="287" t="s">
        <v>1051</v>
      </c>
      <c r="D71" s="282"/>
    </row>
    <row r="72" spans="1:4" s="261" customFormat="1" ht="20.25" customHeight="1">
      <c r="A72" s="288" t="s">
        <v>1232</v>
      </c>
      <c r="B72" s="273"/>
      <c r="C72" s="277" t="s">
        <v>1061</v>
      </c>
      <c r="D72" s="273">
        <f>SUM(D73:D74)</f>
        <v>4402</v>
      </c>
    </row>
    <row r="73" spans="1:4" ht="20.25" customHeight="1">
      <c r="A73" s="288" t="s">
        <v>1202</v>
      </c>
      <c r="B73" s="284">
        <f>SUM(B74)</f>
        <v>0</v>
      </c>
      <c r="C73" s="281" t="s">
        <v>1191</v>
      </c>
      <c r="D73" s="284">
        <v>2</v>
      </c>
    </row>
    <row r="74" spans="1:4" ht="20.25" customHeight="1">
      <c r="A74" s="279" t="s">
        <v>1365</v>
      </c>
      <c r="B74" s="284"/>
      <c r="C74" s="281" t="s">
        <v>1193</v>
      </c>
      <c r="D74" s="284">
        <v>4400</v>
      </c>
    </row>
    <row r="75" spans="1:4" ht="20.25" customHeight="1">
      <c r="A75" s="288" t="s">
        <v>1225</v>
      </c>
      <c r="B75" s="284"/>
      <c r="C75" s="277" t="s">
        <v>1233</v>
      </c>
      <c r="D75" s="282"/>
    </row>
    <row r="76" spans="1:4" ht="20.25" customHeight="1">
      <c r="A76" s="288" t="s">
        <v>1227</v>
      </c>
      <c r="B76" s="284"/>
      <c r="C76" s="277" t="s">
        <v>1064</v>
      </c>
      <c r="D76" s="273">
        <f>SUM(D77:D78)</f>
        <v>0</v>
      </c>
    </row>
    <row r="77" spans="1:4" ht="20.25" customHeight="1">
      <c r="A77" s="288" t="s">
        <v>1366</v>
      </c>
      <c r="B77" s="273">
        <v>16885</v>
      </c>
      <c r="C77" s="281" t="s">
        <v>1367</v>
      </c>
      <c r="D77" s="284"/>
    </row>
    <row r="78" spans="1:4" ht="20.25" customHeight="1">
      <c r="A78" s="288" t="s">
        <v>1231</v>
      </c>
      <c r="B78" s="273">
        <v>535</v>
      </c>
      <c r="C78" s="281" t="s">
        <v>1368</v>
      </c>
      <c r="D78" s="282"/>
    </row>
    <row r="79" spans="1:4" ht="20.25" customHeight="1">
      <c r="A79" s="288" t="s">
        <v>1196</v>
      </c>
      <c r="B79" s="273">
        <v>22090</v>
      </c>
      <c r="C79" s="277" t="s">
        <v>1369</v>
      </c>
      <c r="D79" s="282"/>
    </row>
    <row r="80" spans="1:4" ht="20.25" customHeight="1">
      <c r="A80" s="288" t="s">
        <v>1370</v>
      </c>
      <c r="B80" s="284"/>
      <c r="C80" s="277" t="s">
        <v>1228</v>
      </c>
      <c r="D80" s="282"/>
    </row>
    <row r="81" spans="1:4" ht="20.25" customHeight="1">
      <c r="A81" s="288" t="s">
        <v>1371</v>
      </c>
      <c r="B81" s="284"/>
      <c r="C81" s="277" t="s">
        <v>1230</v>
      </c>
      <c r="D81" s="282"/>
    </row>
    <row r="82" spans="1:4" ht="20.25" customHeight="1">
      <c r="A82" s="288"/>
      <c r="B82" s="273"/>
      <c r="C82" s="277" t="s">
        <v>1065</v>
      </c>
      <c r="D82" s="273">
        <v>535</v>
      </c>
    </row>
    <row r="83" spans="1:4" ht="20.25" customHeight="1">
      <c r="A83" s="289"/>
      <c r="B83" s="282"/>
      <c r="C83" s="277" t="s">
        <v>1197</v>
      </c>
      <c r="D83" s="282"/>
    </row>
    <row r="84" spans="1:4" ht="20.25" customHeight="1">
      <c r="A84" s="289"/>
      <c r="B84" s="282"/>
      <c r="C84" s="290" t="s">
        <v>1372</v>
      </c>
      <c r="D84" s="282"/>
    </row>
    <row r="85" spans="1:4" ht="20.25" customHeight="1">
      <c r="A85" s="291" t="s">
        <v>1373</v>
      </c>
      <c r="B85" s="273">
        <f>B5+B6+B73+B77+B80+B81+B78+B82+B79</f>
        <v>175463</v>
      </c>
      <c r="C85" s="292" t="s">
        <v>1374</v>
      </c>
      <c r="D85" s="273">
        <f>D5+D6+D72+D76+D82</f>
        <v>175463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D2"/>
  </mergeCells>
  <printOptions horizontalCentered="1"/>
  <pageMargins left="0.20069444444444445" right="0.16111111111111112" top="0.7083333333333334" bottom="0.7083333333333334" header="0.20069444444444445" footer="0.38958333333333334"/>
  <pageSetup horizontalDpi="600" verticalDpi="600" orientation="portrait" paperSize="9" scale="95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9"/>
  <sheetViews>
    <sheetView zoomScaleSheetLayoutView="100" workbookViewId="0" topLeftCell="A1">
      <selection activeCell="B4" sqref="B4"/>
    </sheetView>
  </sheetViews>
  <sheetFormatPr defaultColWidth="9.00390625" defaultRowHeight="54.75" customHeight="1"/>
  <cols>
    <col min="1" max="1" width="45.75390625" style="99" customWidth="1"/>
    <col min="2" max="2" width="29.50390625" style="99" customWidth="1"/>
    <col min="3" max="3" width="10.375" style="99" bestFit="1" customWidth="1"/>
    <col min="4" max="16384" width="9.00390625" style="99" customWidth="1"/>
  </cols>
  <sheetData>
    <row r="1" spans="1:2" ht="30.75" customHeight="1">
      <c r="A1" s="100" t="s">
        <v>1375</v>
      </c>
      <c r="B1" s="106"/>
    </row>
    <row r="2" spans="1:2" ht="54.75" customHeight="1">
      <c r="A2" s="107" t="s">
        <v>1376</v>
      </c>
      <c r="B2" s="107"/>
    </row>
    <row r="3" spans="1:2" ht="30.75" customHeight="1">
      <c r="A3" s="106"/>
      <c r="B3" s="108" t="s">
        <v>27</v>
      </c>
    </row>
    <row r="4" spans="1:2" ht="54.75" customHeight="1">
      <c r="A4" s="109" t="s">
        <v>1377</v>
      </c>
      <c r="B4" s="109" t="s">
        <v>1378</v>
      </c>
    </row>
    <row r="5" spans="1:2" ht="54.75" customHeight="1">
      <c r="A5" s="110" t="s">
        <v>1379</v>
      </c>
      <c r="B5" s="111">
        <v>193707</v>
      </c>
    </row>
    <row r="6" spans="1:2" ht="54.75" customHeight="1">
      <c r="A6" s="110" t="s">
        <v>1380</v>
      </c>
      <c r="B6" s="111">
        <v>41669</v>
      </c>
    </row>
    <row r="7" spans="1:2" ht="54.75" customHeight="1">
      <c r="A7" s="110" t="s">
        <v>1381</v>
      </c>
      <c r="B7" s="111">
        <v>44753</v>
      </c>
    </row>
    <row r="8" spans="1:2" ht="54.75" customHeight="1">
      <c r="A8" s="110" t="s">
        <v>1382</v>
      </c>
      <c r="B8" s="111">
        <v>190624</v>
      </c>
    </row>
    <row r="9" spans="1:2" ht="54.75" customHeight="1">
      <c r="A9" s="112" t="s">
        <v>1383</v>
      </c>
      <c r="B9" s="106"/>
    </row>
  </sheetData>
  <sheetProtection/>
  <mergeCells count="1">
    <mergeCell ref="A2:B2"/>
  </mergeCells>
  <printOptions horizontalCentered="1"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赵勇</dc:creator>
  <cp:keywords/>
  <dc:description/>
  <cp:lastModifiedBy>Administrator</cp:lastModifiedBy>
  <cp:lastPrinted>2017-02-15T08:37:33Z</cp:lastPrinted>
  <dcterms:created xsi:type="dcterms:W3CDTF">2015-01-14T06:44:35Z</dcterms:created>
  <dcterms:modified xsi:type="dcterms:W3CDTF">2024-03-14T08:53:48Z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2019A501F0384FE089352D5DE558805C</vt:lpwstr>
  </property>
  <property fmtid="{D5CDD505-2E9C-101B-9397-08002B2CF9AE}" pid="5" name="KSOReadingLayo">
    <vt:bool>true</vt:bool>
  </property>
</Properties>
</file>