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朝天区幼儿园成本监审\城区幼儿园\"/>
    </mc:Choice>
  </mc:AlternateContent>
  <xr:revisionPtr revIDLastSave="0" documentId="13_ncr:1_{6B29C8B0-D87B-4651-8F6C-234C72940B78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基本情况表" sheetId="1" r:id="rId1"/>
    <sheet name="收入表" sheetId="2" r:id="rId2"/>
    <sheet name="支出表" sheetId="3" r:id="rId3"/>
    <sheet name="核定表" sheetId="4" r:id="rId4"/>
  </sheets>
  <definedNames>
    <definedName name="_xlnm.Print_Titles" localSheetId="2">支出表!$1:$5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28" i="3" l="1"/>
  <c r="H7" i="4"/>
  <c r="J7" i="4" s="1"/>
  <c r="E7" i="4"/>
  <c r="G7" i="4" s="1"/>
  <c r="B7" i="4"/>
  <c r="K7" i="4" s="1"/>
  <c r="N72" i="3"/>
  <c r="N73" i="3"/>
  <c r="L74" i="3"/>
  <c r="N74" i="3" s="1"/>
  <c r="N26" i="3"/>
  <c r="L28" i="3"/>
  <c r="L20" i="3"/>
  <c r="N20" i="3" s="1"/>
  <c r="N14" i="3"/>
  <c r="N16" i="3"/>
  <c r="N17" i="3"/>
  <c r="N18" i="3"/>
  <c r="N19" i="3"/>
  <c r="N22" i="3"/>
  <c r="N23" i="3"/>
  <c r="N25" i="3"/>
  <c r="N27" i="3"/>
  <c r="N28" i="3"/>
  <c r="N30" i="3"/>
  <c r="N31" i="3"/>
  <c r="N32" i="3"/>
  <c r="N33" i="3"/>
  <c r="N34" i="3"/>
  <c r="N35" i="3"/>
  <c r="N36" i="3"/>
  <c r="N37" i="3"/>
  <c r="N38" i="3"/>
  <c r="N39" i="3"/>
  <c r="N40" i="3"/>
  <c r="N41" i="3"/>
  <c r="N43" i="3"/>
  <c r="N44" i="3"/>
  <c r="N46" i="3"/>
  <c r="N47" i="3"/>
  <c r="N48" i="3"/>
  <c r="N49" i="3"/>
  <c r="N50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7" i="3"/>
  <c r="N68" i="3"/>
  <c r="N70" i="3"/>
  <c r="N71" i="3"/>
  <c r="N75" i="3"/>
  <c r="N76" i="3"/>
  <c r="N77" i="3"/>
  <c r="N78" i="3"/>
  <c r="N79" i="3"/>
  <c r="N80" i="3"/>
  <c r="N81" i="3"/>
  <c r="N82" i="3"/>
  <c r="N83" i="3"/>
  <c r="N84" i="3"/>
  <c r="N85" i="3"/>
  <c r="N86" i="3"/>
  <c r="N88" i="3"/>
  <c r="N89" i="3"/>
  <c r="N8" i="3"/>
  <c r="N9" i="3"/>
  <c r="N10" i="3"/>
  <c r="N11" i="3"/>
  <c r="N12" i="3"/>
  <c r="L17" i="3"/>
  <c r="L19" i="3"/>
  <c r="M7" i="3"/>
  <c r="M6" i="3"/>
  <c r="M66" i="3"/>
  <c r="L66" i="3"/>
  <c r="N66" i="3" s="1"/>
  <c r="M51" i="3"/>
  <c r="N51" i="3" s="1"/>
  <c r="L51" i="3"/>
  <c r="M14" i="3"/>
  <c r="M11" i="3"/>
  <c r="I14" i="4"/>
  <c r="I12" i="4"/>
  <c r="F14" i="4"/>
  <c r="F12" i="4"/>
  <c r="C14" i="4"/>
  <c r="C12" i="4"/>
  <c r="H8" i="4"/>
  <c r="E8" i="4"/>
  <c r="G8" i="4" s="1"/>
  <c r="E17" i="4" s="1"/>
  <c r="G17" i="4" s="1"/>
  <c r="B8" i="4"/>
  <c r="D8" i="4" s="1"/>
  <c r="B17" i="4" s="1"/>
  <c r="J13" i="3"/>
  <c r="I13" i="3"/>
  <c r="H11" i="4" s="1"/>
  <c r="G13" i="3"/>
  <c r="F13" i="3"/>
  <c r="E11" i="4" s="1"/>
  <c r="C13" i="3"/>
  <c r="B11" i="4" s="1"/>
  <c r="F6" i="3"/>
  <c r="G6" i="3"/>
  <c r="F10" i="4" s="1"/>
  <c r="I6" i="3"/>
  <c r="H10" i="4" s="1"/>
  <c r="J6" i="3"/>
  <c r="I10" i="4" s="1"/>
  <c r="D6" i="3"/>
  <c r="C10" i="4" s="1"/>
  <c r="C6" i="3"/>
  <c r="B10" i="4" s="1"/>
  <c r="D21" i="1"/>
  <c r="E21" i="1"/>
  <c r="F21" i="1"/>
  <c r="G21" i="1"/>
  <c r="H21" i="1"/>
  <c r="C21" i="1"/>
  <c r="H14" i="4"/>
  <c r="E14" i="4"/>
  <c r="B14" i="4"/>
  <c r="J13" i="4"/>
  <c r="G13" i="4"/>
  <c r="B13" i="4"/>
  <c r="K13" i="4" s="1"/>
  <c r="H12" i="4"/>
  <c r="E12" i="4"/>
  <c r="B12" i="4"/>
  <c r="E10" i="4"/>
  <c r="K86" i="3"/>
  <c r="H86" i="3"/>
  <c r="E86" i="3"/>
  <c r="K85" i="3"/>
  <c r="H85" i="3"/>
  <c r="E85" i="3"/>
  <c r="K84" i="3"/>
  <c r="H84" i="3"/>
  <c r="E84" i="3"/>
  <c r="K83" i="3"/>
  <c r="H83" i="3"/>
  <c r="E83" i="3"/>
  <c r="K82" i="3"/>
  <c r="H82" i="3"/>
  <c r="E82" i="3"/>
  <c r="K81" i="3"/>
  <c r="H81" i="3"/>
  <c r="E81" i="3"/>
  <c r="K80" i="3"/>
  <c r="H80" i="3"/>
  <c r="E80" i="3"/>
  <c r="K79" i="3"/>
  <c r="H79" i="3"/>
  <c r="G79" i="3"/>
  <c r="D79" i="3"/>
  <c r="E79" i="3" s="1"/>
  <c r="K78" i="3"/>
  <c r="H78" i="3"/>
  <c r="E78" i="3"/>
  <c r="K77" i="3"/>
  <c r="H77" i="3"/>
  <c r="E77" i="3"/>
  <c r="K76" i="3"/>
  <c r="H76" i="3"/>
  <c r="E76" i="3"/>
  <c r="K75" i="3"/>
  <c r="H75" i="3"/>
  <c r="E75" i="3"/>
  <c r="K74" i="3"/>
  <c r="H74" i="3"/>
  <c r="E74" i="3"/>
  <c r="K73" i="3"/>
  <c r="H73" i="3"/>
  <c r="E73" i="3"/>
  <c r="K72" i="3"/>
  <c r="H72" i="3"/>
  <c r="E72" i="3"/>
  <c r="K71" i="3"/>
  <c r="H71" i="3"/>
  <c r="E71" i="3"/>
  <c r="K70" i="3"/>
  <c r="H70" i="3"/>
  <c r="E70" i="3"/>
  <c r="M69" i="3"/>
  <c r="L69" i="3"/>
  <c r="N69" i="3" s="1"/>
  <c r="K69" i="3"/>
  <c r="G69" i="3"/>
  <c r="H69" i="3" s="1"/>
  <c r="D69" i="3"/>
  <c r="E69" i="3" s="1"/>
  <c r="M68" i="3"/>
  <c r="L68" i="3"/>
  <c r="K68" i="3"/>
  <c r="H68" i="3"/>
  <c r="E68" i="3"/>
  <c r="K67" i="3"/>
  <c r="H67" i="3"/>
  <c r="E67" i="3"/>
  <c r="K66" i="3"/>
  <c r="H66" i="3"/>
  <c r="E66" i="3"/>
  <c r="K65" i="3"/>
  <c r="H65" i="3"/>
  <c r="E65" i="3"/>
  <c r="K64" i="3"/>
  <c r="H64" i="3"/>
  <c r="E64" i="3"/>
  <c r="K63" i="3"/>
  <c r="H63" i="3"/>
  <c r="E63" i="3"/>
  <c r="K62" i="3"/>
  <c r="H62" i="3"/>
  <c r="E62" i="3"/>
  <c r="K61" i="3"/>
  <c r="H61" i="3"/>
  <c r="E61" i="3"/>
  <c r="K60" i="3"/>
  <c r="H60" i="3"/>
  <c r="E60" i="3"/>
  <c r="K59" i="3"/>
  <c r="H59" i="3"/>
  <c r="E59" i="3"/>
  <c r="K58" i="3"/>
  <c r="H58" i="3"/>
  <c r="E58" i="3"/>
  <c r="K57" i="3"/>
  <c r="H57" i="3"/>
  <c r="E57" i="3"/>
  <c r="K56" i="3"/>
  <c r="H56" i="3"/>
  <c r="E56" i="3"/>
  <c r="K55" i="3"/>
  <c r="H55" i="3"/>
  <c r="E55" i="3"/>
  <c r="K54" i="3"/>
  <c r="H54" i="3"/>
  <c r="E54" i="3"/>
  <c r="K53" i="3"/>
  <c r="H53" i="3"/>
  <c r="E53" i="3"/>
  <c r="K52" i="3"/>
  <c r="H52" i="3"/>
  <c r="E52" i="3"/>
  <c r="K51" i="3"/>
  <c r="H51" i="3"/>
  <c r="E51" i="3"/>
  <c r="K50" i="3"/>
  <c r="H50" i="3"/>
  <c r="E50" i="3"/>
  <c r="L45" i="3"/>
  <c r="N45" i="3" s="1"/>
  <c r="K45" i="3"/>
  <c r="H45" i="3"/>
  <c r="E45" i="3"/>
  <c r="H44" i="3"/>
  <c r="E44" i="3"/>
  <c r="H43" i="3"/>
  <c r="E43" i="3"/>
  <c r="L42" i="3"/>
  <c r="N42" i="3" s="1"/>
  <c r="K42" i="3"/>
  <c r="H42" i="3"/>
  <c r="D42" i="3"/>
  <c r="M42" i="3" s="1"/>
  <c r="H41" i="3"/>
  <c r="E41" i="3"/>
  <c r="K40" i="3"/>
  <c r="H40" i="3"/>
  <c r="E40" i="3"/>
  <c r="H39" i="3"/>
  <c r="E39" i="3"/>
  <c r="H38" i="3"/>
  <c r="E38" i="3"/>
  <c r="H37" i="3"/>
  <c r="E37" i="3"/>
  <c r="H36" i="3"/>
  <c r="E36" i="3"/>
  <c r="H35" i="3"/>
  <c r="E35" i="3"/>
  <c r="H34" i="3"/>
  <c r="E34" i="3"/>
  <c r="K33" i="3"/>
  <c r="E33" i="3"/>
  <c r="H32" i="3"/>
  <c r="E32" i="3"/>
  <c r="H31" i="3"/>
  <c r="E31" i="3"/>
  <c r="H30" i="3"/>
  <c r="E30" i="3"/>
  <c r="L29" i="3"/>
  <c r="N29" i="3" s="1"/>
  <c r="K29" i="3"/>
  <c r="H29" i="3"/>
  <c r="D29" i="3"/>
  <c r="M29" i="3" s="1"/>
  <c r="H28" i="3"/>
  <c r="E28" i="3"/>
  <c r="H27" i="3"/>
  <c r="E27" i="3"/>
  <c r="H26" i="3"/>
  <c r="E26" i="3"/>
  <c r="H25" i="3"/>
  <c r="E25" i="3"/>
  <c r="L24" i="3"/>
  <c r="N24" i="3" s="1"/>
  <c r="K24" i="3"/>
  <c r="H24" i="3"/>
  <c r="E24" i="3"/>
  <c r="K23" i="3"/>
  <c r="H23" i="3"/>
  <c r="E23" i="3"/>
  <c r="K22" i="3"/>
  <c r="H22" i="3"/>
  <c r="E22" i="3"/>
  <c r="L21" i="3"/>
  <c r="N21" i="3" s="1"/>
  <c r="K21" i="3"/>
  <c r="H21" i="3"/>
  <c r="E21" i="3"/>
  <c r="K20" i="3"/>
  <c r="H20" i="3"/>
  <c r="E20" i="3"/>
  <c r="K19" i="3"/>
  <c r="H19" i="3"/>
  <c r="E19" i="3"/>
  <c r="K18" i="3"/>
  <c r="H18" i="3"/>
  <c r="E18" i="3"/>
  <c r="K17" i="3"/>
  <c r="H17" i="3"/>
  <c r="E17" i="3"/>
  <c r="L16" i="3"/>
  <c r="K16" i="3"/>
  <c r="H16" i="3"/>
  <c r="E16" i="3"/>
  <c r="L15" i="3"/>
  <c r="N15" i="3" s="1"/>
  <c r="K15" i="3"/>
  <c r="H15" i="3"/>
  <c r="E15" i="3"/>
  <c r="L14" i="3"/>
  <c r="K14" i="3"/>
  <c r="H14" i="3"/>
  <c r="E14" i="3"/>
  <c r="H12" i="3"/>
  <c r="E12" i="3"/>
  <c r="K11" i="3"/>
  <c r="H11" i="3"/>
  <c r="E11" i="3"/>
  <c r="L7" i="3"/>
  <c r="N7" i="3" s="1"/>
  <c r="K7" i="3"/>
  <c r="H7" i="3"/>
  <c r="H6" i="3" s="1"/>
  <c r="E7" i="3"/>
  <c r="G12" i="4" l="1"/>
  <c r="D13" i="3"/>
  <c r="C11" i="4" s="1"/>
  <c r="J12" i="4"/>
  <c r="J14" i="4"/>
  <c r="K14" i="4"/>
  <c r="C9" i="4"/>
  <c r="C15" i="4" s="1"/>
  <c r="C18" i="4" s="1"/>
  <c r="L12" i="4"/>
  <c r="D12" i="4"/>
  <c r="M12" i="4" s="1"/>
  <c r="G14" i="4"/>
  <c r="K12" i="4"/>
  <c r="D13" i="4"/>
  <c r="M13" i="4" s="1"/>
  <c r="D14" i="4"/>
  <c r="M14" i="4" s="1"/>
  <c r="I87" i="3"/>
  <c r="H15" i="4" s="1"/>
  <c r="H16" i="4" s="1"/>
  <c r="L6" i="3"/>
  <c r="N6" i="3" s="1"/>
  <c r="K6" i="3"/>
  <c r="J87" i="3"/>
  <c r="G87" i="3"/>
  <c r="F11" i="4"/>
  <c r="G11" i="4" s="1"/>
  <c r="H13" i="3"/>
  <c r="H87" i="3" s="1"/>
  <c r="E42" i="3"/>
  <c r="I11" i="4"/>
  <c r="I9" i="4" s="1"/>
  <c r="I15" i="4" s="1"/>
  <c r="D87" i="3"/>
  <c r="F87" i="3"/>
  <c r="E15" i="4" s="1"/>
  <c r="E18" i="4" s="1"/>
  <c r="F9" i="4"/>
  <c r="L10" i="4"/>
  <c r="D10" i="4"/>
  <c r="K13" i="3"/>
  <c r="C87" i="3"/>
  <c r="L13" i="3"/>
  <c r="K8" i="4"/>
  <c r="H9" i="4"/>
  <c r="E9" i="4"/>
  <c r="K11" i="4"/>
  <c r="F15" i="4"/>
  <c r="E6" i="3"/>
  <c r="J10" i="4"/>
  <c r="G10" i="4"/>
  <c r="K10" i="4"/>
  <c r="B9" i="4"/>
  <c r="J8" i="4"/>
  <c r="E29" i="3"/>
  <c r="D17" i="4"/>
  <c r="D7" i="4"/>
  <c r="M7" i="4" s="1"/>
  <c r="D11" i="4"/>
  <c r="C16" i="4" l="1"/>
  <c r="L15" i="4"/>
  <c r="I18" i="4"/>
  <c r="I16" i="4"/>
  <c r="I19" i="4" s="1"/>
  <c r="M8" i="4"/>
  <c r="H17" i="4"/>
  <c r="J15" i="4"/>
  <c r="F18" i="4"/>
  <c r="F16" i="4"/>
  <c r="F19" i="4" s="1"/>
  <c r="C19" i="4"/>
  <c r="L19" i="4" s="1"/>
  <c r="H18" i="4"/>
  <c r="H19" i="4" s="1"/>
  <c r="J19" i="4" s="1"/>
  <c r="L9" i="4"/>
  <c r="J9" i="4"/>
  <c r="L18" i="4"/>
  <c r="K87" i="3"/>
  <c r="G15" i="4"/>
  <c r="G9" i="4"/>
  <c r="L11" i="4"/>
  <c r="E16" i="4"/>
  <c r="E19" i="4"/>
  <c r="J11" i="4"/>
  <c r="M11" i="4" s="1"/>
  <c r="M10" i="4"/>
  <c r="K9" i="4"/>
  <c r="L87" i="3"/>
  <c r="B15" i="4"/>
  <c r="D9" i="4"/>
  <c r="E13" i="3"/>
  <c r="M13" i="3"/>
  <c r="N13" i="3" s="1"/>
  <c r="L16" i="4" l="1"/>
  <c r="G19" i="4"/>
  <c r="J16" i="4"/>
  <c r="J17" i="4"/>
  <c r="M17" i="4" s="1"/>
  <c r="K17" i="4"/>
  <c r="G18" i="4"/>
  <c r="G16" i="4"/>
  <c r="M9" i="4"/>
  <c r="M15" i="4" s="1"/>
  <c r="M18" i="4" s="1"/>
  <c r="E87" i="3"/>
  <c r="B18" i="4"/>
  <c r="D15" i="4"/>
  <c r="K15" i="4"/>
  <c r="B16" i="4"/>
  <c r="M87" i="3"/>
  <c r="N87" i="3" s="1"/>
  <c r="D18" i="4" l="1"/>
  <c r="D16" i="4"/>
  <c r="J18" i="4"/>
  <c r="K16" i="4"/>
  <c r="M16" i="4" s="1"/>
  <c r="B19" i="4"/>
  <c r="K18" i="4"/>
  <c r="D19" i="4" l="1"/>
  <c r="M19" i="4" s="1"/>
  <c r="K19" i="4"/>
</calcChain>
</file>

<file path=xl/sharedStrings.xml><?xml version="1.0" encoding="utf-8"?>
<sst xmlns="http://schemas.openxmlformats.org/spreadsheetml/2006/main" count="402" uniqueCount="194">
  <si>
    <t>附件一</t>
  </si>
  <si>
    <t xml:space="preserve">       幼儿园基本情况表（表一）</t>
  </si>
  <si>
    <t>项  目</t>
  </si>
  <si>
    <t>单位</t>
  </si>
  <si>
    <t>2021年</t>
  </si>
  <si>
    <t>2022年</t>
  </si>
  <si>
    <t>2023年</t>
  </si>
  <si>
    <t>年初（春）</t>
  </si>
  <si>
    <t>年末（秋）</t>
  </si>
  <si>
    <t>年初</t>
  </si>
  <si>
    <t>年末</t>
  </si>
  <si>
    <t>一、班级数</t>
  </si>
  <si>
    <t>个</t>
  </si>
  <si>
    <t>二、学生人数</t>
  </si>
  <si>
    <t>人</t>
  </si>
  <si>
    <t xml:space="preserve">        小小班</t>
  </si>
  <si>
    <t xml:space="preserve">        小班</t>
  </si>
  <si>
    <t xml:space="preserve">        中班</t>
  </si>
  <si>
    <t xml:space="preserve">        大班</t>
  </si>
  <si>
    <t>三、教师人数</t>
  </si>
  <si>
    <t xml:space="preserve">  1、在编</t>
  </si>
  <si>
    <t xml:space="preserve">  2、临聘</t>
  </si>
  <si>
    <t>四、员工人数</t>
  </si>
  <si>
    <t>五、离退休人数</t>
  </si>
  <si>
    <t>六、单位定编人数</t>
  </si>
  <si>
    <t>七、固定资产年末总值</t>
  </si>
  <si>
    <t>万元</t>
  </si>
  <si>
    <t>（一）房屋及构筑物</t>
  </si>
  <si>
    <t xml:space="preserve">  1、办公用房</t>
  </si>
  <si>
    <t xml:space="preserve">  2、教学用房</t>
  </si>
  <si>
    <t xml:space="preserve">  3、学生宿舍用房</t>
  </si>
  <si>
    <t xml:space="preserve">  4、其他</t>
  </si>
  <si>
    <t>（二）专用设备</t>
  </si>
  <si>
    <t xml:space="preserve">  1、仪器仪表</t>
  </si>
  <si>
    <t xml:space="preserve">  2、机电设备</t>
  </si>
  <si>
    <t xml:space="preserve">  3、电子电脑设备</t>
  </si>
  <si>
    <t>（三）一般设备</t>
  </si>
  <si>
    <t xml:space="preserve">  1、办公设备</t>
  </si>
  <si>
    <t xml:space="preserve">  2、教学设备</t>
  </si>
  <si>
    <t>（四）交通工具</t>
  </si>
  <si>
    <t>其中：小汽车</t>
  </si>
  <si>
    <t>（五） 图书</t>
  </si>
  <si>
    <t>（六）其他</t>
  </si>
  <si>
    <t>八、师生比</t>
  </si>
  <si>
    <t>九、员生比</t>
  </si>
  <si>
    <t>注：数字保留整数</t>
  </si>
  <si>
    <t xml:space="preserve">        幼儿园收入情况表（表二）</t>
  </si>
  <si>
    <t>项     目</t>
  </si>
  <si>
    <t>一、财政补助收入</t>
  </si>
  <si>
    <t>1、教育事业费拨款（不含基建）</t>
  </si>
  <si>
    <t>2、教育附加费拨款</t>
  </si>
  <si>
    <t>3、其他经费拨款（奖补）</t>
  </si>
  <si>
    <t>4、建档立卡、“三儿”金</t>
  </si>
  <si>
    <t>二、专项经费拨款</t>
  </si>
  <si>
    <t>1、财政拨款</t>
  </si>
  <si>
    <t>2、其他部门拨款</t>
  </si>
  <si>
    <t>三、上级补助收入</t>
  </si>
  <si>
    <t>四、事业收入</t>
  </si>
  <si>
    <t>1、保教费收入</t>
  </si>
  <si>
    <t xml:space="preserve">      大班</t>
  </si>
  <si>
    <t xml:space="preserve">      中班</t>
  </si>
  <si>
    <t xml:space="preserve">      小班</t>
  </si>
  <si>
    <t xml:space="preserve">      英语费</t>
  </si>
  <si>
    <t>2、借读费收入</t>
  </si>
  <si>
    <t>3、留园费收入</t>
  </si>
  <si>
    <t>4、其他事业收入</t>
  </si>
  <si>
    <t>五、代收代管费（伙食、体检等）</t>
  </si>
  <si>
    <t>1、收入</t>
  </si>
  <si>
    <t>2、支出</t>
  </si>
  <si>
    <t>六、捐赠收入</t>
  </si>
  <si>
    <t>七、其他收入</t>
  </si>
  <si>
    <t>八、基建专项拨款</t>
  </si>
  <si>
    <t>附注：一、自筹基建款</t>
  </si>
  <si>
    <t>二、借贷款</t>
  </si>
  <si>
    <t>（一）基建借（贷）款</t>
  </si>
  <si>
    <t>（二）设备购置借（贷）款</t>
  </si>
  <si>
    <t>（三）其他</t>
  </si>
  <si>
    <t>三、规定收费标准</t>
  </si>
  <si>
    <t>元</t>
  </si>
  <si>
    <t>1、保教费</t>
  </si>
  <si>
    <t xml:space="preserve">     小小班</t>
  </si>
  <si>
    <t>2、借读班</t>
  </si>
  <si>
    <t>3、留园费</t>
  </si>
  <si>
    <t>4、伙食费</t>
  </si>
  <si>
    <t>300/月</t>
  </si>
  <si>
    <t>5、体检费</t>
  </si>
  <si>
    <t>6、其他</t>
  </si>
  <si>
    <t>合计</t>
  </si>
  <si>
    <t>注：小数点后保留二位</t>
  </si>
  <si>
    <t>幼儿园支出情况表（表三）</t>
  </si>
  <si>
    <t>三年平均数</t>
  </si>
  <si>
    <t>申报数</t>
  </si>
  <si>
    <t>核增核减</t>
  </si>
  <si>
    <t>监审核定</t>
  </si>
  <si>
    <t>一、人员支出</t>
  </si>
  <si>
    <t>（一）基本工资</t>
  </si>
  <si>
    <t>（二）津贴</t>
  </si>
  <si>
    <t>（三）奖金</t>
  </si>
  <si>
    <t>（四）福利费</t>
  </si>
  <si>
    <t>（五）社会保障缴款</t>
  </si>
  <si>
    <t>二、公用支出</t>
  </si>
  <si>
    <t>（一）办公费</t>
  </si>
  <si>
    <t>（二）印刷费</t>
  </si>
  <si>
    <t>（三）水电费</t>
  </si>
  <si>
    <t>（四）邮电费</t>
  </si>
  <si>
    <t>（五）交通费</t>
  </si>
  <si>
    <t>（六）差旅费</t>
  </si>
  <si>
    <t>（七）会议费</t>
  </si>
  <si>
    <t>（八）培训费</t>
  </si>
  <si>
    <t>（九）招待费</t>
  </si>
  <si>
    <t>（十）体检费</t>
  </si>
  <si>
    <t>（十一）租赁费</t>
  </si>
  <si>
    <t>1、租赁办公用房</t>
  </si>
  <si>
    <t>2、租赁宿舍</t>
  </si>
  <si>
    <t>3、租赁专用通讯网</t>
  </si>
  <si>
    <t>（十二）物业管理费</t>
  </si>
  <si>
    <t>（十三）维修费</t>
  </si>
  <si>
    <t>1、房屋修缮费（装修费）</t>
  </si>
  <si>
    <t>2、一般设备修费</t>
  </si>
  <si>
    <t>3、教学设备修费</t>
  </si>
  <si>
    <t>4、水电维修费</t>
  </si>
  <si>
    <t>5、计提修购基金</t>
  </si>
  <si>
    <t>（十四）专用材料费</t>
  </si>
  <si>
    <t>1、教学业务耗材</t>
  </si>
  <si>
    <t>2、实验实习用品</t>
  </si>
  <si>
    <t>3、其他材料</t>
  </si>
  <si>
    <t>（十五）教学性支出</t>
  </si>
  <si>
    <t>（十六）捐赠</t>
  </si>
  <si>
    <t>（十七）其他公用支出</t>
  </si>
  <si>
    <t>1、诉讼费</t>
  </si>
  <si>
    <t>2、会员费</t>
  </si>
  <si>
    <t>3、工会经费、税</t>
  </si>
  <si>
    <t>4、其他杂费</t>
  </si>
  <si>
    <t>（十八）活动费</t>
  </si>
  <si>
    <t>（十九）学校财产、责任保险费</t>
  </si>
  <si>
    <t>（二十）咨询费</t>
  </si>
  <si>
    <t>（二十一）校车保险费</t>
  </si>
  <si>
    <t>（一）离休费</t>
  </si>
  <si>
    <t>（二）退休费</t>
  </si>
  <si>
    <t>（三）退职费</t>
  </si>
  <si>
    <t>（四）抚恤和生活补助</t>
  </si>
  <si>
    <t>（五）医疗费</t>
  </si>
  <si>
    <t>（六）建档立卡、“三儿”金</t>
  </si>
  <si>
    <t>1、在职人员医疗费</t>
  </si>
  <si>
    <t>2、离休人员医疗费</t>
  </si>
  <si>
    <t>3、退休人员医疗费</t>
  </si>
  <si>
    <t>4、统筹医疗费</t>
  </si>
  <si>
    <t>（六）住房补贴</t>
  </si>
  <si>
    <t>1、提租补贴</t>
  </si>
  <si>
    <t>2、购房补贴</t>
  </si>
  <si>
    <t>3、住房公积金</t>
  </si>
  <si>
    <t>（七）助学金</t>
  </si>
  <si>
    <t>（八）其他</t>
  </si>
  <si>
    <t>四、固定资产折旧</t>
  </si>
  <si>
    <t>五、新增固定资产支出（监审年度增量）</t>
  </si>
  <si>
    <t>1、办公用房</t>
  </si>
  <si>
    <t>2、教学用房</t>
  </si>
  <si>
    <t>3、学生宿舍用房</t>
  </si>
  <si>
    <t>4、其他</t>
  </si>
  <si>
    <t>1、仪器仪表</t>
  </si>
  <si>
    <t>2、机电设备</t>
  </si>
  <si>
    <t>3、电子、电脑设备</t>
  </si>
  <si>
    <t>1、办公设备</t>
  </si>
  <si>
    <t>2、教学设备</t>
  </si>
  <si>
    <t>（五）图书</t>
  </si>
  <si>
    <t>六、基建专款支出</t>
  </si>
  <si>
    <t>一至四项支出合计</t>
  </si>
  <si>
    <t>七、经营支出</t>
  </si>
  <si>
    <t>八、上缴上级支出</t>
  </si>
  <si>
    <t xml:space="preserve">注：小数点后保留二位     </t>
  </si>
  <si>
    <t>幼儿园保教费历史成本核定表（表四）</t>
  </si>
  <si>
    <t>单位：万元</t>
  </si>
  <si>
    <t>成本项目</t>
  </si>
  <si>
    <t xml:space="preserve">     三年平均数</t>
  </si>
  <si>
    <t>填报数</t>
  </si>
  <si>
    <t>核定数</t>
  </si>
  <si>
    <t>增减数</t>
  </si>
  <si>
    <t>年度收入</t>
  </si>
  <si>
    <t>年平均人数</t>
  </si>
  <si>
    <t>一、年度总成本</t>
  </si>
  <si>
    <t xml:space="preserve">  1、人员支出</t>
  </si>
  <si>
    <t xml:space="preserve">  2、公用支出</t>
  </si>
  <si>
    <t xml:space="preserve">  3、对个人和家庭的补助支出</t>
  </si>
  <si>
    <t xml:space="preserve">  4、财务费用</t>
  </si>
  <si>
    <t>二、固定资产折旧</t>
  </si>
  <si>
    <t>三、含折旧总成本</t>
  </si>
  <si>
    <t>四、含折旧单位成本元/人.年</t>
  </si>
  <si>
    <t>五、扣除财政补助收入</t>
  </si>
  <si>
    <t>六、扣除财政补助收入总成本</t>
  </si>
  <si>
    <t>七、扣除财政补助收入单位成本元/人.年</t>
  </si>
  <si>
    <t>填报单位：朝天区城区幼儿园</t>
    <phoneticPr fontId="7" type="noConversion"/>
  </si>
  <si>
    <t>填报单位： 朝天区城区幼儿园</t>
    <phoneticPr fontId="13" type="noConversion"/>
  </si>
  <si>
    <t>填报单位：朝天区城区幼儿园</t>
    <phoneticPr fontId="13" type="noConversion"/>
  </si>
  <si>
    <t>三、对个人和家庭的补助支出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</si>
</sst>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_ * #,##0_ ;_ * \-#,##0_ ;_ * \-_ ;_ @_ "/>
    <numFmt numFmtId="177" formatCode="_ * #,##0.00_ ;_ * \-#,##0.00_ ;_ * \-??_ ;_ @_ "/>
    <numFmt numFmtId="178" formatCode="0.00_);[Red]\(0.00\)"/>
  </numFmts>
  <fonts count="15" x14ac:knownFonts="1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2"/>
      <color rgb="FFFF0000"/>
      <name val="仿宋_GB2312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176" fontId="0" fillId="2" borderId="0" xfId="0" applyNumberFormat="1" applyFill="1"/>
    <xf numFmtId="0" fontId="0" fillId="2" borderId="5" xfId="0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176" fontId="2" fillId="2" borderId="3" xfId="0" applyNumberFormat="1" applyFont="1" applyFill="1" applyBorder="1"/>
    <xf numFmtId="0" fontId="3" fillId="0" borderId="3" xfId="0" applyFont="1" applyBorder="1"/>
    <xf numFmtId="177" fontId="4" fillId="2" borderId="0" xfId="0" applyNumberFormat="1" applyFont="1" applyFill="1" applyAlignment="1">
      <alignment vertical="center"/>
    </xf>
    <xf numFmtId="176" fontId="3" fillId="2" borderId="3" xfId="0" applyNumberFormat="1" applyFont="1" applyFill="1" applyBorder="1" applyAlignment="1">
      <alignment vertical="center"/>
    </xf>
    <xf numFmtId="0" fontId="2" fillId="2" borderId="3" xfId="0" applyFont="1" applyFill="1" applyBorder="1"/>
    <xf numFmtId="176" fontId="2" fillId="2" borderId="3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176" fontId="2" fillId="2" borderId="0" xfId="0" applyNumberFormat="1" applyFont="1" applyFill="1"/>
    <xf numFmtId="0" fontId="0" fillId="2" borderId="0" xfId="0" applyFill="1" applyAlignment="1">
      <alignment horizontal="left"/>
    </xf>
    <xf numFmtId="0" fontId="5" fillId="2" borderId="3" xfId="0" applyFont="1" applyFill="1" applyBorder="1" applyAlignment="1">
      <alignment horizontal="left"/>
    </xf>
    <xf numFmtId="2" fontId="2" fillId="2" borderId="3" xfId="0" applyNumberFormat="1" applyFont="1" applyFill="1" applyBorder="1"/>
    <xf numFmtId="0" fontId="0" fillId="2" borderId="3" xfId="0" applyFill="1" applyBorder="1"/>
    <xf numFmtId="2" fontId="6" fillId="2" borderId="3" xfId="0" applyNumberFormat="1" applyFont="1" applyFill="1" applyBorder="1"/>
    <xf numFmtId="2" fontId="3" fillId="2" borderId="3" xfId="0" applyNumberFormat="1" applyFont="1" applyFill="1" applyBorder="1"/>
    <xf numFmtId="178" fontId="2" fillId="2" borderId="3" xfId="0" applyNumberFormat="1" applyFont="1" applyFill="1" applyBorder="1"/>
    <xf numFmtId="0" fontId="7" fillId="2" borderId="0" xfId="0" applyFont="1" applyFill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2" fillId="0" borderId="0" xfId="0" applyFont="1" applyAlignment="1">
      <alignment shrinkToFit="1"/>
    </xf>
    <xf numFmtId="0" fontId="9" fillId="0" borderId="0" xfId="0" applyFont="1"/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7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6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77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77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0" fillId="0" borderId="0" xfId="0" applyFont="1" applyAlignment="1">
      <alignment horizontal="justify"/>
    </xf>
    <xf numFmtId="2" fontId="11" fillId="0" borderId="3" xfId="0" applyNumberFormat="1" applyFont="1" applyBorder="1" applyAlignment="1">
      <alignment horizontal="center"/>
    </xf>
    <xf numFmtId="177" fontId="12" fillId="0" borderId="3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177" fontId="12" fillId="0" borderId="6" xfId="0" applyNumberFormat="1" applyFont="1" applyBorder="1" applyAlignment="1">
      <alignment horizontal="center"/>
    </xf>
    <xf numFmtId="177" fontId="2" fillId="0" borderId="3" xfId="0" applyNumberFormat="1" applyFont="1" applyBorder="1"/>
    <xf numFmtId="177" fontId="0" fillId="0" borderId="3" xfId="0" applyNumberFormat="1" applyBorder="1"/>
    <xf numFmtId="2" fontId="0" fillId="0" borderId="3" xfId="0" applyNumberFormat="1" applyBorder="1"/>
    <xf numFmtId="177" fontId="0" fillId="0" borderId="6" xfId="0" applyNumberFormat="1" applyBorder="1"/>
    <xf numFmtId="0" fontId="0" fillId="0" borderId="8" xfId="0" applyBorder="1"/>
    <xf numFmtId="177" fontId="2" fillId="0" borderId="0" xfId="0" applyNumberFormat="1" applyFont="1"/>
    <xf numFmtId="177" fontId="2" fillId="0" borderId="0" xfId="0" applyNumberFormat="1" applyFont="1" applyAlignment="1">
      <alignment horizontal="center" vertical="center"/>
    </xf>
    <xf numFmtId="177" fontId="3" fillId="0" borderId="0" xfId="0" applyNumberFormat="1" applyFont="1"/>
    <xf numFmtId="177" fontId="2" fillId="0" borderId="0" xfId="0" applyNumberFormat="1" applyFont="1" applyAlignment="1">
      <alignment vertical="center"/>
    </xf>
    <xf numFmtId="177" fontId="2" fillId="0" borderId="3" xfId="0" applyNumberFormat="1" applyFont="1" applyBorder="1" applyAlignment="1">
      <alignment horizontal="center"/>
    </xf>
    <xf numFmtId="177" fontId="2" fillId="0" borderId="9" xfId="0" applyNumberFormat="1" applyFont="1" applyBorder="1" applyAlignment="1">
      <alignment horizontal="center"/>
    </xf>
    <xf numFmtId="177" fontId="3" fillId="0" borderId="9" xfId="0" applyNumberFormat="1" applyFont="1" applyBorder="1" applyAlignment="1">
      <alignment horizontal="center"/>
    </xf>
    <xf numFmtId="177" fontId="2" fillId="0" borderId="10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3" fillId="0" borderId="3" xfId="0" applyNumberFormat="1" applyFont="1" applyBorder="1" applyAlignment="1">
      <alignment horizontal="center"/>
    </xf>
    <xf numFmtId="177" fontId="2" fillId="0" borderId="4" xfId="0" applyNumberFormat="1" applyFont="1" applyBorder="1" applyAlignment="1">
      <alignment horizontal="center"/>
    </xf>
    <xf numFmtId="43" fontId="9" fillId="0" borderId="0" xfId="0" applyNumberFormat="1" applyFont="1" applyAlignment="1">
      <alignment horizontal="center" vertical="center"/>
    </xf>
    <xf numFmtId="0" fontId="13" fillId="2" borderId="3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176" fontId="0" fillId="2" borderId="3" xfId="0" applyNumberFormat="1" applyFill="1" applyBorder="1" applyAlignment="1">
      <alignment horizontal="center"/>
    </xf>
    <xf numFmtId="176" fontId="2" fillId="2" borderId="4" xfId="0" applyNumberFormat="1" applyFont="1" applyFill="1" applyBorder="1" applyAlignment="1">
      <alignment horizontal="center"/>
    </xf>
    <xf numFmtId="176" fontId="2" fillId="2" borderId="3" xfId="0" applyNumberFormat="1" applyFont="1" applyFill="1" applyBorder="1" applyAlignment="1">
      <alignment horizontal="center"/>
    </xf>
    <xf numFmtId="176" fontId="0" fillId="2" borderId="4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8" xfId="0" applyBorder="1" applyAlignment="1">
      <alignment horizontal="left" wrapText="1" shrinkToFit="1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center"/>
    </xf>
    <xf numFmtId="177" fontId="2" fillId="0" borderId="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horizontal="left" shrinkToFit="1"/>
    </xf>
    <xf numFmtId="177" fontId="2" fillId="0" borderId="1" xfId="0" applyNumberFormat="1" applyFont="1" applyBorder="1" applyAlignment="1">
      <alignment horizontal="right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2" borderId="0" xfId="0" applyFill="1" applyBorder="1"/>
    <xf numFmtId="0" fontId="0" fillId="0" borderId="0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43"/>
  <sheetViews>
    <sheetView zoomScaleNormal="100" workbookViewId="0">
      <selection activeCell="K8" sqref="K8"/>
    </sheetView>
  </sheetViews>
  <sheetFormatPr defaultColWidth="9" defaultRowHeight="15.6" x14ac:dyDescent="0.25"/>
  <cols>
    <col min="1" max="1" width="17.69921875" style="1" customWidth="1"/>
    <col min="2" max="2" width="6.69921875" style="1" customWidth="1"/>
    <col min="3" max="4" width="9.09765625" style="2" customWidth="1"/>
    <col min="5" max="5" width="9.69921875" style="2" customWidth="1"/>
    <col min="6" max="6" width="9" style="2"/>
    <col min="7" max="8" width="9.296875" style="2" customWidth="1"/>
    <col min="9" max="9" width="9" style="1"/>
    <col min="10" max="10" width="16" style="1" customWidth="1"/>
    <col min="11" max="257" width="9" style="1"/>
  </cols>
  <sheetData>
    <row r="1" spans="1:8" x14ac:dyDescent="0.25">
      <c r="A1" s="1" t="s">
        <v>0</v>
      </c>
    </row>
    <row r="2" spans="1:8" ht="24" customHeight="1" x14ac:dyDescent="0.3">
      <c r="A2" s="75" t="s">
        <v>1</v>
      </c>
      <c r="B2" s="75"/>
      <c r="C2" s="75"/>
      <c r="D2" s="75"/>
      <c r="E2" s="75"/>
      <c r="F2" s="75"/>
      <c r="G2" s="75"/>
      <c r="H2" s="75"/>
    </row>
    <row r="3" spans="1:8" ht="18.75" customHeight="1" x14ac:dyDescent="0.25">
      <c r="A3" s="76" t="s">
        <v>190</v>
      </c>
      <c r="B3" s="77"/>
      <c r="C3" s="77"/>
      <c r="D3" s="77"/>
      <c r="E3" s="77"/>
      <c r="F3" s="77"/>
      <c r="G3" s="77"/>
      <c r="H3" s="77"/>
    </row>
    <row r="4" spans="1:8" ht="18" customHeight="1" x14ac:dyDescent="0.25">
      <c r="A4" s="78" t="s">
        <v>2</v>
      </c>
      <c r="B4" s="78" t="s">
        <v>3</v>
      </c>
      <c r="C4" s="79" t="s">
        <v>4</v>
      </c>
      <c r="D4" s="79"/>
      <c r="E4" s="79" t="s">
        <v>5</v>
      </c>
      <c r="F4" s="79"/>
      <c r="G4" s="79" t="s">
        <v>6</v>
      </c>
      <c r="H4" s="79"/>
    </row>
    <row r="5" spans="1:8" ht="6.75" customHeight="1" x14ac:dyDescent="0.25">
      <c r="A5" s="78"/>
      <c r="B5" s="78"/>
      <c r="C5" s="80" t="s">
        <v>7</v>
      </c>
      <c r="D5" s="81" t="s">
        <v>8</v>
      </c>
      <c r="E5" s="82" t="s">
        <v>9</v>
      </c>
      <c r="F5" s="79" t="s">
        <v>10</v>
      </c>
      <c r="G5" s="82" t="s">
        <v>9</v>
      </c>
      <c r="H5" s="79" t="s">
        <v>10</v>
      </c>
    </row>
    <row r="6" spans="1:8" ht="11.25" customHeight="1" x14ac:dyDescent="0.25">
      <c r="A6" s="3"/>
      <c r="B6" s="3"/>
      <c r="C6" s="80"/>
      <c r="D6" s="81"/>
      <c r="E6" s="82"/>
      <c r="F6" s="79"/>
      <c r="G6" s="82"/>
      <c r="H6" s="79"/>
    </row>
    <row r="7" spans="1:8" ht="18.600000000000001" customHeight="1" x14ac:dyDescent="0.25">
      <c r="A7" s="4" t="s">
        <v>11</v>
      </c>
      <c r="B7" s="5" t="s">
        <v>12</v>
      </c>
      <c r="C7" s="6">
        <v>9</v>
      </c>
      <c r="D7" s="6">
        <v>9</v>
      </c>
      <c r="E7" s="6">
        <v>9</v>
      </c>
      <c r="F7" s="6">
        <v>9</v>
      </c>
      <c r="G7" s="6">
        <v>9</v>
      </c>
      <c r="H7" s="6">
        <v>9</v>
      </c>
    </row>
    <row r="8" spans="1:8" ht="18.600000000000001" customHeight="1" x14ac:dyDescent="0.25">
      <c r="A8" s="4" t="s">
        <v>13</v>
      </c>
      <c r="B8" s="5" t="s">
        <v>14</v>
      </c>
      <c r="C8" s="7">
        <v>438</v>
      </c>
      <c r="D8" s="7">
        <v>397</v>
      </c>
      <c r="E8" s="7">
        <v>443</v>
      </c>
      <c r="F8" s="7">
        <v>382</v>
      </c>
      <c r="G8" s="6">
        <v>426</v>
      </c>
      <c r="H8" s="6">
        <v>370</v>
      </c>
    </row>
    <row r="9" spans="1:8" ht="18.600000000000001" customHeight="1" x14ac:dyDescent="0.25">
      <c r="A9" s="4" t="s">
        <v>15</v>
      </c>
      <c r="B9" s="5" t="s">
        <v>14</v>
      </c>
      <c r="C9" s="7"/>
      <c r="D9" s="7"/>
      <c r="E9" s="7"/>
      <c r="F9" s="7"/>
      <c r="G9" s="6"/>
      <c r="H9" s="6"/>
    </row>
    <row r="10" spans="1:8" ht="18.600000000000001" customHeight="1" x14ac:dyDescent="0.25">
      <c r="A10" s="4" t="s">
        <v>16</v>
      </c>
      <c r="B10" s="5" t="s">
        <v>14</v>
      </c>
      <c r="C10" s="7">
        <v>142</v>
      </c>
      <c r="D10" s="7">
        <v>100</v>
      </c>
      <c r="E10" s="7">
        <v>148</v>
      </c>
      <c r="F10" s="7">
        <v>80</v>
      </c>
      <c r="G10" s="6">
        <v>122</v>
      </c>
      <c r="H10" s="6">
        <v>78</v>
      </c>
    </row>
    <row r="11" spans="1:8" ht="18.600000000000001" customHeight="1" x14ac:dyDescent="0.25">
      <c r="A11" s="4" t="s">
        <v>17</v>
      </c>
      <c r="B11" s="5" t="s">
        <v>14</v>
      </c>
      <c r="C11" s="7">
        <v>141</v>
      </c>
      <c r="D11" s="7">
        <v>149</v>
      </c>
      <c r="E11" s="7">
        <v>148</v>
      </c>
      <c r="F11" s="7">
        <v>147</v>
      </c>
      <c r="G11" s="6">
        <v>146</v>
      </c>
      <c r="H11" s="6">
        <v>120</v>
      </c>
    </row>
    <row r="12" spans="1:8" ht="18.600000000000001" customHeight="1" x14ac:dyDescent="0.25">
      <c r="A12" s="4" t="s">
        <v>18</v>
      </c>
      <c r="B12" s="5" t="s">
        <v>14</v>
      </c>
      <c r="C12" s="7">
        <v>155</v>
      </c>
      <c r="D12" s="7">
        <v>148</v>
      </c>
      <c r="E12" s="7">
        <v>147</v>
      </c>
      <c r="F12" s="7">
        <v>155</v>
      </c>
      <c r="G12" s="6">
        <v>158</v>
      </c>
      <c r="H12" s="6">
        <v>172</v>
      </c>
    </row>
    <row r="13" spans="1:8" ht="18.600000000000001" customHeight="1" x14ac:dyDescent="0.25">
      <c r="A13" s="4" t="s">
        <v>19</v>
      </c>
      <c r="B13" s="5" t="s">
        <v>14</v>
      </c>
      <c r="C13" s="7">
        <v>38</v>
      </c>
      <c r="D13" s="7">
        <v>38</v>
      </c>
      <c r="E13" s="7">
        <v>36</v>
      </c>
      <c r="F13" s="7">
        <v>35</v>
      </c>
      <c r="G13" s="6">
        <v>37</v>
      </c>
      <c r="H13" s="6">
        <v>39</v>
      </c>
    </row>
    <row r="14" spans="1:8" ht="18.600000000000001" customHeight="1" x14ac:dyDescent="0.25">
      <c r="A14" s="4" t="s">
        <v>20</v>
      </c>
      <c r="B14" s="5" t="s">
        <v>14</v>
      </c>
      <c r="C14" s="7">
        <v>28</v>
      </c>
      <c r="D14" s="7">
        <v>28</v>
      </c>
      <c r="E14" s="7">
        <v>28</v>
      </c>
      <c r="F14" s="7">
        <v>28</v>
      </c>
      <c r="G14" s="6">
        <v>29</v>
      </c>
      <c r="H14" s="6">
        <v>32</v>
      </c>
    </row>
    <row r="15" spans="1:8" ht="18.600000000000001" customHeight="1" x14ac:dyDescent="0.25">
      <c r="A15" s="4" t="s">
        <v>21</v>
      </c>
      <c r="B15" s="5" t="s">
        <v>14</v>
      </c>
      <c r="C15" s="7">
        <v>10</v>
      </c>
      <c r="D15" s="7">
        <v>10</v>
      </c>
      <c r="E15" s="7">
        <v>8</v>
      </c>
      <c r="F15" s="7">
        <v>7</v>
      </c>
      <c r="G15" s="6">
        <v>8</v>
      </c>
      <c r="H15" s="6">
        <v>7</v>
      </c>
    </row>
    <row r="16" spans="1:8" ht="18.600000000000001" customHeight="1" x14ac:dyDescent="0.25">
      <c r="A16" s="4" t="s">
        <v>22</v>
      </c>
      <c r="B16" s="5" t="s">
        <v>14</v>
      </c>
      <c r="C16" s="6">
        <v>44</v>
      </c>
      <c r="D16" s="6">
        <v>44</v>
      </c>
      <c r="E16" s="6">
        <v>42</v>
      </c>
      <c r="F16" s="6">
        <v>41</v>
      </c>
      <c r="G16" s="6">
        <v>43</v>
      </c>
      <c r="H16" s="6">
        <v>45</v>
      </c>
    </row>
    <row r="17" spans="1:10" ht="18.600000000000001" customHeight="1" x14ac:dyDescent="0.25">
      <c r="A17" s="4" t="s">
        <v>20</v>
      </c>
      <c r="B17" s="5" t="s">
        <v>14</v>
      </c>
      <c r="C17" s="7">
        <v>28</v>
      </c>
      <c r="D17" s="7">
        <v>28</v>
      </c>
      <c r="E17" s="7">
        <v>28</v>
      </c>
      <c r="F17" s="7">
        <v>28</v>
      </c>
      <c r="G17" s="6">
        <v>29</v>
      </c>
      <c r="H17" s="6">
        <v>32</v>
      </c>
    </row>
    <row r="18" spans="1:10" ht="18.600000000000001" customHeight="1" x14ac:dyDescent="0.25">
      <c r="A18" s="4" t="s">
        <v>21</v>
      </c>
      <c r="B18" s="5" t="s">
        <v>14</v>
      </c>
      <c r="C18" s="7">
        <v>3</v>
      </c>
      <c r="D18" s="7">
        <v>3</v>
      </c>
      <c r="E18" s="7">
        <v>3</v>
      </c>
      <c r="F18" s="7">
        <v>4</v>
      </c>
      <c r="G18" s="6">
        <v>3</v>
      </c>
      <c r="H18" s="6">
        <v>4</v>
      </c>
    </row>
    <row r="19" spans="1:10" ht="18.600000000000001" customHeight="1" x14ac:dyDescent="0.25">
      <c r="A19" s="4" t="s">
        <v>23</v>
      </c>
      <c r="B19" s="5" t="s">
        <v>14</v>
      </c>
      <c r="C19" s="6"/>
      <c r="D19" s="6"/>
      <c r="E19" s="6"/>
      <c r="F19" s="6"/>
      <c r="G19" s="6"/>
      <c r="H19" s="6"/>
      <c r="J19" s="8"/>
    </row>
    <row r="20" spans="1:10" ht="18.600000000000001" customHeight="1" x14ac:dyDescent="0.25">
      <c r="A20" s="4" t="s">
        <v>24</v>
      </c>
      <c r="B20" s="5" t="s">
        <v>14</v>
      </c>
      <c r="C20" s="6"/>
      <c r="D20" s="6"/>
      <c r="E20" s="6"/>
      <c r="F20" s="6"/>
      <c r="G20" s="6"/>
      <c r="H20" s="6"/>
    </row>
    <row r="21" spans="1:10" ht="18.600000000000001" customHeight="1" x14ac:dyDescent="0.25">
      <c r="A21" s="4" t="s">
        <v>25</v>
      </c>
      <c r="B21" s="5" t="s">
        <v>26</v>
      </c>
      <c r="C21" s="9">
        <f>C22+C27+C31+C36+C37</f>
        <v>471.3</v>
      </c>
      <c r="D21" s="9">
        <f t="shared" ref="D21:H21" si="0">D22+D27+D31+D36+D37</f>
        <v>486.36</v>
      </c>
      <c r="E21" s="9">
        <f t="shared" si="0"/>
        <v>487.08</v>
      </c>
      <c r="F21" s="9">
        <f t="shared" si="0"/>
        <v>489.44</v>
      </c>
      <c r="G21" s="9">
        <f t="shared" si="0"/>
        <v>490.52</v>
      </c>
      <c r="H21" s="9">
        <f t="shared" si="0"/>
        <v>491.24</v>
      </c>
    </row>
    <row r="22" spans="1:10" ht="18.600000000000001" customHeight="1" x14ac:dyDescent="0.25">
      <c r="A22" s="4" t="s">
        <v>27</v>
      </c>
      <c r="B22" s="5" t="s">
        <v>26</v>
      </c>
      <c r="C22" s="6">
        <v>400</v>
      </c>
      <c r="D22" s="6">
        <v>400</v>
      </c>
      <c r="E22" s="6">
        <v>400</v>
      </c>
      <c r="F22" s="6">
        <v>400</v>
      </c>
      <c r="G22" s="6">
        <v>400</v>
      </c>
      <c r="H22" s="6">
        <v>400</v>
      </c>
    </row>
    <row r="23" spans="1:10" ht="18.600000000000001" customHeight="1" x14ac:dyDescent="0.25">
      <c r="A23" s="4" t="s">
        <v>28</v>
      </c>
      <c r="B23" s="5" t="s">
        <v>26</v>
      </c>
      <c r="C23" s="6"/>
      <c r="D23" s="6"/>
      <c r="E23" s="6"/>
      <c r="F23" s="6"/>
      <c r="G23" s="6"/>
      <c r="H23" s="6"/>
    </row>
    <row r="24" spans="1:10" ht="18.600000000000001" customHeight="1" x14ac:dyDescent="0.25">
      <c r="A24" s="4" t="s">
        <v>29</v>
      </c>
      <c r="B24" s="5" t="s">
        <v>26</v>
      </c>
      <c r="C24" s="6"/>
      <c r="D24" s="6"/>
      <c r="E24" s="6"/>
      <c r="F24" s="6"/>
      <c r="G24" s="6"/>
      <c r="H24" s="6"/>
    </row>
    <row r="25" spans="1:10" ht="18.600000000000001" customHeight="1" x14ac:dyDescent="0.25">
      <c r="A25" s="4" t="s">
        <v>30</v>
      </c>
      <c r="B25" s="5" t="s">
        <v>26</v>
      </c>
      <c r="C25" s="6"/>
      <c r="D25" s="6"/>
      <c r="E25" s="6"/>
      <c r="F25" s="6"/>
      <c r="G25" s="6"/>
      <c r="H25" s="6"/>
    </row>
    <row r="26" spans="1:10" ht="18.600000000000001" customHeight="1" x14ac:dyDescent="0.25">
      <c r="A26" s="4" t="s">
        <v>31</v>
      </c>
      <c r="B26" s="5" t="s">
        <v>26</v>
      </c>
      <c r="C26" s="6"/>
      <c r="D26" s="6"/>
      <c r="E26" s="6"/>
      <c r="F26" s="6"/>
      <c r="G26" s="6"/>
      <c r="H26" s="6"/>
    </row>
    <row r="27" spans="1:10" ht="18.600000000000001" customHeight="1" x14ac:dyDescent="0.25">
      <c r="A27" s="4" t="s">
        <v>32</v>
      </c>
      <c r="B27" s="5" t="s">
        <v>26</v>
      </c>
      <c r="C27" s="6">
        <v>9.8800000000000008</v>
      </c>
      <c r="D27" s="6">
        <v>14.68</v>
      </c>
      <c r="E27" s="6">
        <v>15</v>
      </c>
      <c r="F27" s="6">
        <v>15.32</v>
      </c>
      <c r="G27" s="6">
        <v>15.64</v>
      </c>
      <c r="H27" s="6">
        <v>15.96</v>
      </c>
    </row>
    <row r="28" spans="1:10" ht="18.600000000000001" customHeight="1" x14ac:dyDescent="0.25">
      <c r="A28" s="4" t="s">
        <v>33</v>
      </c>
      <c r="B28" s="5" t="s">
        <v>26</v>
      </c>
      <c r="C28" s="6"/>
      <c r="D28" s="6"/>
      <c r="E28" s="6"/>
      <c r="F28" s="6"/>
      <c r="G28" s="6"/>
      <c r="H28" s="6"/>
    </row>
    <row r="29" spans="1:10" ht="18.600000000000001" customHeight="1" x14ac:dyDescent="0.25">
      <c r="A29" s="4" t="s">
        <v>34</v>
      </c>
      <c r="B29" s="5" t="s">
        <v>26</v>
      </c>
      <c r="C29" s="6"/>
      <c r="D29" s="6"/>
      <c r="E29" s="6"/>
      <c r="F29" s="6"/>
      <c r="G29" s="6"/>
      <c r="H29" s="6"/>
    </row>
    <row r="30" spans="1:10" ht="18.600000000000001" customHeight="1" x14ac:dyDescent="0.25">
      <c r="A30" s="4" t="s">
        <v>35</v>
      </c>
      <c r="B30" s="5" t="s">
        <v>26</v>
      </c>
      <c r="C30" s="6"/>
      <c r="D30" s="6"/>
      <c r="E30" s="6"/>
      <c r="F30" s="6"/>
      <c r="G30" s="6"/>
      <c r="H30" s="6"/>
    </row>
    <row r="31" spans="1:10" ht="18.600000000000001" customHeight="1" x14ac:dyDescent="0.25">
      <c r="A31" s="4" t="s">
        <v>36</v>
      </c>
      <c r="B31" s="5" t="s">
        <v>26</v>
      </c>
      <c r="C31" s="6">
        <v>20.059999999999999</v>
      </c>
      <c r="D31" s="6">
        <v>27</v>
      </c>
      <c r="E31" s="6">
        <v>27</v>
      </c>
      <c r="F31" s="6">
        <v>28.64</v>
      </c>
      <c r="G31" s="6">
        <v>29</v>
      </c>
      <c r="H31" s="6">
        <v>29</v>
      </c>
    </row>
    <row r="32" spans="1:10" ht="18.600000000000001" customHeight="1" x14ac:dyDescent="0.25">
      <c r="A32" s="4" t="s">
        <v>37</v>
      </c>
      <c r="B32" s="5" t="s">
        <v>26</v>
      </c>
      <c r="C32" s="6"/>
      <c r="D32" s="6"/>
      <c r="E32" s="6"/>
      <c r="F32" s="6"/>
      <c r="G32" s="6"/>
      <c r="H32" s="6"/>
    </row>
    <row r="33" spans="1:8" ht="18.600000000000001" customHeight="1" x14ac:dyDescent="0.25">
      <c r="A33" s="4" t="s">
        <v>38</v>
      </c>
      <c r="B33" s="5" t="s">
        <v>26</v>
      </c>
      <c r="C33" s="6"/>
      <c r="D33" s="6"/>
      <c r="E33" s="6"/>
      <c r="F33" s="6"/>
      <c r="G33" s="6"/>
      <c r="H33" s="6"/>
    </row>
    <row r="34" spans="1:8" ht="18.600000000000001" customHeight="1" x14ac:dyDescent="0.25">
      <c r="A34" s="4" t="s">
        <v>39</v>
      </c>
      <c r="B34" s="5" t="s">
        <v>26</v>
      </c>
      <c r="C34" s="6"/>
      <c r="D34" s="6"/>
      <c r="E34" s="6"/>
      <c r="F34" s="6"/>
      <c r="G34" s="6"/>
      <c r="H34" s="6"/>
    </row>
    <row r="35" spans="1:8" ht="18.600000000000001" customHeight="1" x14ac:dyDescent="0.25">
      <c r="A35" s="4" t="s">
        <v>40</v>
      </c>
      <c r="B35" s="5" t="s">
        <v>26</v>
      </c>
      <c r="C35" s="6"/>
      <c r="D35" s="6"/>
      <c r="E35" s="6"/>
      <c r="F35" s="6"/>
      <c r="G35" s="6"/>
      <c r="H35" s="6"/>
    </row>
    <row r="36" spans="1:8" ht="18.600000000000001" customHeight="1" x14ac:dyDescent="0.25">
      <c r="A36" s="4" t="s">
        <v>41</v>
      </c>
      <c r="B36" s="5" t="s">
        <v>26</v>
      </c>
      <c r="C36" s="6">
        <v>1.6</v>
      </c>
      <c r="D36" s="6">
        <v>2</v>
      </c>
      <c r="E36" s="6">
        <v>2.4</v>
      </c>
      <c r="F36" s="6">
        <v>2.8</v>
      </c>
      <c r="G36" s="6">
        <v>3.2</v>
      </c>
      <c r="H36" s="6">
        <v>3.6</v>
      </c>
    </row>
    <row r="37" spans="1:8" ht="18.600000000000001" customHeight="1" x14ac:dyDescent="0.25">
      <c r="A37" s="4" t="s">
        <v>42</v>
      </c>
      <c r="B37" s="5" t="s">
        <v>26</v>
      </c>
      <c r="C37" s="6">
        <v>39.76</v>
      </c>
      <c r="D37" s="6">
        <v>42.68</v>
      </c>
      <c r="E37" s="6">
        <v>42.68</v>
      </c>
      <c r="F37" s="6">
        <v>42.68</v>
      </c>
      <c r="G37" s="6">
        <v>42.68</v>
      </c>
      <c r="H37" s="6">
        <v>42.68</v>
      </c>
    </row>
    <row r="38" spans="1:8" ht="18.600000000000001" customHeight="1" x14ac:dyDescent="0.25">
      <c r="A38" s="4" t="s">
        <v>43</v>
      </c>
      <c r="B38" s="10"/>
      <c r="C38" s="11"/>
      <c r="D38" s="11"/>
      <c r="E38" s="11"/>
      <c r="F38" s="11"/>
      <c r="G38" s="11"/>
      <c r="H38" s="11"/>
    </row>
    <row r="39" spans="1:8" ht="18.600000000000001" customHeight="1" x14ac:dyDescent="0.25">
      <c r="A39" s="4" t="s">
        <v>44</v>
      </c>
      <c r="B39" s="10"/>
      <c r="C39" s="11"/>
      <c r="D39" s="11"/>
      <c r="E39" s="11"/>
      <c r="F39" s="11"/>
      <c r="G39" s="11"/>
      <c r="H39" s="11"/>
    </row>
    <row r="40" spans="1:8" ht="18.600000000000001" customHeight="1" x14ac:dyDescent="0.25">
      <c r="A40" s="12" t="s">
        <v>45</v>
      </c>
      <c r="B40" s="13"/>
      <c r="C40" s="14"/>
      <c r="D40" s="14"/>
      <c r="E40" s="14"/>
      <c r="F40" s="14"/>
      <c r="G40" s="14"/>
      <c r="H40" s="14"/>
    </row>
    <row r="41" spans="1:8" ht="18.600000000000001" customHeight="1" x14ac:dyDescent="0.25">
      <c r="A41" s="15"/>
    </row>
    <row r="42" spans="1:8" x14ac:dyDescent="0.25">
      <c r="A42" s="15"/>
    </row>
    <row r="43" spans="1:8" x14ac:dyDescent="0.25">
      <c r="A43" s="15"/>
    </row>
  </sheetData>
  <mergeCells count="13">
    <mergeCell ref="A2:H2"/>
    <mergeCell ref="A3:H3"/>
    <mergeCell ref="A4:A5"/>
    <mergeCell ref="B4:B5"/>
    <mergeCell ref="C4:D4"/>
    <mergeCell ref="E4:F4"/>
    <mergeCell ref="G4:H4"/>
    <mergeCell ref="C5:C6"/>
    <mergeCell ref="D5:D6"/>
    <mergeCell ref="E5:E6"/>
    <mergeCell ref="F5:F6"/>
    <mergeCell ref="G5:G6"/>
    <mergeCell ref="H5:H6"/>
  </mergeCells>
  <phoneticPr fontId="7" type="noConversion"/>
  <pageMargins left="0.78680555555555598" right="0.47222222222222199" top="0.59027777777777801" bottom="0.5902777777777780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48"/>
  <sheetViews>
    <sheetView topLeftCell="A31" zoomScaleNormal="100" workbookViewId="0">
      <selection activeCell="L9" sqref="L9"/>
    </sheetView>
  </sheetViews>
  <sheetFormatPr defaultColWidth="9" defaultRowHeight="15.6" x14ac:dyDescent="0.25"/>
  <cols>
    <col min="1" max="1" width="25" style="1" customWidth="1"/>
    <col min="2" max="2" width="4.59765625" style="1" customWidth="1"/>
    <col min="3" max="6" width="7.59765625" style="1" customWidth="1"/>
    <col min="7" max="7" width="10.8984375" style="1" customWidth="1"/>
    <col min="8" max="8" width="10.59765625" style="1" customWidth="1"/>
    <col min="9" max="257" width="9" style="1"/>
  </cols>
  <sheetData>
    <row r="1" spans="1:8" ht="38.25" customHeight="1" x14ac:dyDescent="0.3">
      <c r="A1" s="75" t="s">
        <v>46</v>
      </c>
      <c r="B1" s="75"/>
      <c r="C1" s="75"/>
      <c r="D1" s="75"/>
      <c r="E1" s="75"/>
      <c r="F1" s="75"/>
      <c r="G1" s="75"/>
      <c r="H1" s="75"/>
    </row>
    <row r="2" spans="1:8" x14ac:dyDescent="0.25">
      <c r="A2" s="76" t="s">
        <v>191</v>
      </c>
      <c r="B2" s="77"/>
      <c r="C2" s="77"/>
      <c r="D2" s="77"/>
      <c r="E2" s="77"/>
      <c r="F2" s="77"/>
      <c r="G2" s="77"/>
      <c r="H2" s="77"/>
    </row>
    <row r="3" spans="1:8" ht="17.100000000000001" customHeight="1" x14ac:dyDescent="0.25">
      <c r="A3" s="78" t="s">
        <v>47</v>
      </c>
      <c r="B3" s="78" t="s">
        <v>3</v>
      </c>
      <c r="C3" s="83" t="s">
        <v>4</v>
      </c>
      <c r="D3" s="83"/>
      <c r="E3" s="83" t="s">
        <v>5</v>
      </c>
      <c r="F3" s="83"/>
      <c r="G3" s="83" t="s">
        <v>6</v>
      </c>
      <c r="H3" s="83"/>
    </row>
    <row r="4" spans="1:8" ht="7.5" customHeight="1" x14ac:dyDescent="0.25">
      <c r="A4" s="78"/>
      <c r="B4" s="78"/>
      <c r="C4" s="84" t="s">
        <v>9</v>
      </c>
      <c r="D4" s="83" t="s">
        <v>10</v>
      </c>
      <c r="E4" s="84" t="s">
        <v>9</v>
      </c>
      <c r="F4" s="83" t="s">
        <v>10</v>
      </c>
      <c r="G4" s="84" t="s">
        <v>9</v>
      </c>
      <c r="H4" s="83" t="s">
        <v>10</v>
      </c>
    </row>
    <row r="5" spans="1:8" ht="9" customHeight="1" x14ac:dyDescent="0.25">
      <c r="A5" s="3"/>
      <c r="B5" s="3"/>
      <c r="C5" s="84"/>
      <c r="D5" s="83"/>
      <c r="E5" s="84"/>
      <c r="F5" s="83"/>
      <c r="G5" s="84"/>
      <c r="H5" s="83"/>
    </row>
    <row r="6" spans="1:8" ht="16.5" customHeight="1" x14ac:dyDescent="0.25">
      <c r="A6" s="16" t="s">
        <v>48</v>
      </c>
      <c r="B6" s="5" t="s">
        <v>26</v>
      </c>
      <c r="C6" s="17">
        <v>633.54</v>
      </c>
      <c r="D6" s="17"/>
      <c r="E6" s="17">
        <v>559.63</v>
      </c>
      <c r="F6" s="17"/>
      <c r="G6" s="17">
        <v>392.85</v>
      </c>
      <c r="H6" s="17"/>
    </row>
    <row r="7" spans="1:8" ht="16.5" customHeight="1" x14ac:dyDescent="0.25">
      <c r="A7" s="4" t="s">
        <v>49</v>
      </c>
      <c r="B7" s="5" t="s">
        <v>26</v>
      </c>
      <c r="C7" s="17"/>
      <c r="D7" s="17"/>
      <c r="E7" s="17"/>
      <c r="F7" s="17"/>
      <c r="G7" s="17"/>
      <c r="H7" s="17"/>
    </row>
    <row r="8" spans="1:8" ht="16.5" customHeight="1" x14ac:dyDescent="0.25">
      <c r="A8" s="4" t="s">
        <v>50</v>
      </c>
      <c r="B8" s="5" t="s">
        <v>26</v>
      </c>
      <c r="C8" s="17"/>
      <c r="D8" s="17"/>
      <c r="E8" s="17"/>
      <c r="F8" s="17"/>
      <c r="G8" s="17"/>
      <c r="H8" s="17"/>
    </row>
    <row r="9" spans="1:8" ht="16.5" customHeight="1" x14ac:dyDescent="0.25">
      <c r="A9" s="4" t="s">
        <v>51</v>
      </c>
      <c r="B9" s="5" t="s">
        <v>26</v>
      </c>
      <c r="C9" s="17"/>
      <c r="D9" s="17"/>
      <c r="E9" s="17"/>
      <c r="F9" s="17"/>
      <c r="G9" s="17"/>
      <c r="H9" s="17"/>
    </row>
    <row r="10" spans="1:8" ht="16.5" customHeight="1" x14ac:dyDescent="0.25">
      <c r="A10" s="4" t="s">
        <v>52</v>
      </c>
      <c r="B10" s="5" t="s">
        <v>26</v>
      </c>
      <c r="C10" s="17"/>
      <c r="D10" s="17"/>
      <c r="E10" s="17"/>
      <c r="F10" s="17"/>
      <c r="G10" s="17"/>
      <c r="H10" s="17"/>
    </row>
    <row r="11" spans="1:8" ht="16.5" customHeight="1" x14ac:dyDescent="0.25">
      <c r="A11" s="16" t="s">
        <v>53</v>
      </c>
      <c r="B11" s="5" t="s">
        <v>26</v>
      </c>
      <c r="C11" s="17"/>
      <c r="D11" s="17"/>
      <c r="E11" s="17"/>
      <c r="F11" s="17"/>
      <c r="G11" s="17"/>
      <c r="H11" s="17"/>
    </row>
    <row r="12" spans="1:8" ht="16.5" customHeight="1" x14ac:dyDescent="0.25">
      <c r="A12" s="4" t="s">
        <v>54</v>
      </c>
      <c r="B12" s="5" t="s">
        <v>26</v>
      </c>
      <c r="C12" s="17"/>
      <c r="D12" s="17"/>
      <c r="E12" s="17"/>
      <c r="F12" s="17"/>
      <c r="G12" s="17"/>
      <c r="H12" s="17"/>
    </row>
    <row r="13" spans="1:8" ht="16.5" customHeight="1" x14ac:dyDescent="0.25">
      <c r="A13" s="4" t="s">
        <v>55</v>
      </c>
      <c r="B13" s="5" t="s">
        <v>26</v>
      </c>
      <c r="C13" s="17"/>
      <c r="D13" s="17"/>
      <c r="E13" s="17"/>
      <c r="F13" s="17"/>
      <c r="G13" s="17"/>
      <c r="H13" s="17"/>
    </row>
    <row r="14" spans="1:8" ht="16.5" customHeight="1" x14ac:dyDescent="0.25">
      <c r="A14" s="16" t="s">
        <v>56</v>
      </c>
      <c r="B14" s="5" t="s">
        <v>26</v>
      </c>
      <c r="C14" s="17"/>
      <c r="D14" s="17"/>
      <c r="E14" s="17"/>
      <c r="F14" s="17"/>
      <c r="G14" s="17"/>
      <c r="H14" s="17"/>
    </row>
    <row r="15" spans="1:8" ht="16.5" customHeight="1" x14ac:dyDescent="0.25">
      <c r="A15" s="16" t="s">
        <v>57</v>
      </c>
      <c r="B15" s="5" t="s">
        <v>26</v>
      </c>
      <c r="C15" s="17"/>
      <c r="D15" s="17"/>
      <c r="E15" s="17"/>
      <c r="F15" s="17"/>
      <c r="G15" s="17"/>
      <c r="H15" s="17"/>
    </row>
    <row r="16" spans="1:8" ht="16.5" customHeight="1" x14ac:dyDescent="0.25">
      <c r="A16" s="4" t="s">
        <v>58</v>
      </c>
      <c r="B16" s="5" t="s">
        <v>26</v>
      </c>
      <c r="C16" s="17"/>
      <c r="D16" s="17"/>
      <c r="E16" s="17"/>
      <c r="F16" s="17"/>
      <c r="G16" s="18"/>
      <c r="H16" s="17"/>
    </row>
    <row r="17" spans="1:8" ht="16.5" customHeight="1" x14ac:dyDescent="0.25">
      <c r="A17" s="4" t="s">
        <v>59</v>
      </c>
      <c r="B17" s="5" t="s">
        <v>26</v>
      </c>
      <c r="C17" s="17"/>
      <c r="D17" s="17"/>
      <c r="E17" s="17"/>
      <c r="F17" s="17"/>
      <c r="G17" s="17"/>
      <c r="H17" s="17"/>
    </row>
    <row r="18" spans="1:8" ht="16.5" customHeight="1" x14ac:dyDescent="0.25">
      <c r="A18" s="4" t="s">
        <v>60</v>
      </c>
      <c r="B18" s="5" t="s">
        <v>26</v>
      </c>
      <c r="C18" s="17"/>
      <c r="D18" s="17"/>
      <c r="E18" s="17"/>
      <c r="F18" s="17"/>
      <c r="G18" s="17"/>
      <c r="H18" s="17"/>
    </row>
    <row r="19" spans="1:8" ht="16.5" customHeight="1" x14ac:dyDescent="0.25">
      <c r="A19" s="4" t="s">
        <v>61</v>
      </c>
      <c r="B19" s="5" t="s">
        <v>26</v>
      </c>
      <c r="C19" s="17"/>
      <c r="D19" s="17"/>
      <c r="E19" s="17"/>
      <c r="F19" s="17"/>
      <c r="G19" s="17"/>
      <c r="H19" s="17"/>
    </row>
    <row r="20" spans="1:8" ht="16.5" customHeight="1" x14ac:dyDescent="0.25">
      <c r="A20" s="4" t="s">
        <v>62</v>
      </c>
      <c r="B20" s="5" t="s">
        <v>26</v>
      </c>
      <c r="C20" s="17"/>
      <c r="D20" s="17"/>
      <c r="E20" s="17"/>
      <c r="F20" s="17"/>
      <c r="G20" s="17"/>
      <c r="H20" s="17"/>
    </row>
    <row r="21" spans="1:8" ht="16.5" customHeight="1" x14ac:dyDescent="0.25">
      <c r="A21" s="4" t="s">
        <v>63</v>
      </c>
      <c r="B21" s="5" t="s">
        <v>26</v>
      </c>
      <c r="C21" s="17"/>
      <c r="D21" s="17"/>
      <c r="E21" s="17"/>
      <c r="F21" s="17"/>
      <c r="G21" s="17"/>
      <c r="H21" s="17"/>
    </row>
    <row r="22" spans="1:8" ht="16.5" customHeight="1" x14ac:dyDescent="0.25">
      <c r="A22" s="4" t="s">
        <v>64</v>
      </c>
      <c r="B22" s="5" t="s">
        <v>26</v>
      </c>
      <c r="C22" s="17"/>
      <c r="D22" s="17"/>
      <c r="E22" s="17"/>
      <c r="F22" s="17"/>
      <c r="G22" s="17"/>
      <c r="H22" s="17"/>
    </row>
    <row r="23" spans="1:8" ht="16.5" customHeight="1" x14ac:dyDescent="0.25">
      <c r="A23" s="4" t="s">
        <v>65</v>
      </c>
      <c r="B23" s="5" t="s">
        <v>26</v>
      </c>
      <c r="C23" s="17"/>
      <c r="D23" s="17"/>
      <c r="E23" s="17"/>
      <c r="F23" s="17"/>
      <c r="G23" s="17"/>
      <c r="H23" s="17"/>
    </row>
    <row r="24" spans="1:8" ht="16.5" customHeight="1" x14ac:dyDescent="0.25">
      <c r="A24" s="16" t="s">
        <v>66</v>
      </c>
      <c r="B24" s="5" t="s">
        <v>26</v>
      </c>
      <c r="C24" s="17"/>
      <c r="D24" s="17"/>
      <c r="E24" s="19"/>
      <c r="F24" s="17"/>
      <c r="G24" s="19"/>
      <c r="H24" s="19"/>
    </row>
    <row r="25" spans="1:8" ht="16.5" customHeight="1" x14ac:dyDescent="0.25">
      <c r="A25" s="4" t="s">
        <v>67</v>
      </c>
      <c r="B25" s="5" t="s">
        <v>26</v>
      </c>
      <c r="C25" s="20">
        <v>112.59</v>
      </c>
      <c r="D25" s="20"/>
      <c r="E25" s="20">
        <v>105.64</v>
      </c>
      <c r="F25" s="20"/>
      <c r="G25" s="20">
        <v>112.51</v>
      </c>
      <c r="H25" s="17"/>
    </row>
    <row r="26" spans="1:8" ht="16.5" customHeight="1" x14ac:dyDescent="0.25">
      <c r="A26" s="4" t="s">
        <v>68</v>
      </c>
      <c r="B26" s="5" t="s">
        <v>26</v>
      </c>
      <c r="C26" s="20"/>
      <c r="D26" s="20"/>
      <c r="E26" s="20"/>
      <c r="F26" s="20"/>
      <c r="G26" s="19"/>
      <c r="H26" s="17"/>
    </row>
    <row r="27" spans="1:8" ht="16.5" customHeight="1" x14ac:dyDescent="0.25">
      <c r="A27" s="16" t="s">
        <v>69</v>
      </c>
      <c r="B27" s="5" t="s">
        <v>26</v>
      </c>
      <c r="C27" s="17"/>
      <c r="D27" s="17"/>
      <c r="E27" s="17"/>
      <c r="F27" s="17"/>
      <c r="G27" s="17"/>
      <c r="H27" s="17"/>
    </row>
    <row r="28" spans="1:8" ht="16.5" customHeight="1" x14ac:dyDescent="0.25">
      <c r="A28" s="16" t="s">
        <v>70</v>
      </c>
      <c r="B28" s="5" t="s">
        <v>26</v>
      </c>
      <c r="C28" s="17"/>
      <c r="D28" s="17"/>
      <c r="E28" s="17"/>
      <c r="F28" s="17"/>
      <c r="G28" s="17">
        <v>120.2</v>
      </c>
      <c r="H28" s="17"/>
    </row>
    <row r="29" spans="1:8" ht="16.5" customHeight="1" x14ac:dyDescent="0.25">
      <c r="A29" s="16" t="s">
        <v>71</v>
      </c>
      <c r="B29" s="5" t="s">
        <v>26</v>
      </c>
      <c r="C29" s="17"/>
      <c r="D29" s="17"/>
      <c r="E29" s="17"/>
      <c r="F29" s="17"/>
      <c r="H29" s="17"/>
    </row>
    <row r="30" spans="1:8" ht="16.5" customHeight="1" x14ac:dyDescent="0.25">
      <c r="A30" s="4" t="s">
        <v>72</v>
      </c>
      <c r="B30" s="5" t="s">
        <v>26</v>
      </c>
      <c r="C30" s="17"/>
      <c r="D30" s="17"/>
      <c r="E30" s="17"/>
      <c r="F30" s="17"/>
      <c r="G30" s="17"/>
      <c r="H30" s="17"/>
    </row>
    <row r="31" spans="1:8" ht="16.5" customHeight="1" x14ac:dyDescent="0.25">
      <c r="A31" s="4" t="s">
        <v>73</v>
      </c>
      <c r="B31" s="5" t="s">
        <v>26</v>
      </c>
      <c r="C31" s="17"/>
      <c r="D31" s="17"/>
      <c r="E31" s="17"/>
      <c r="F31" s="17"/>
      <c r="G31" s="17"/>
      <c r="H31" s="17"/>
    </row>
    <row r="32" spans="1:8" ht="16.5" customHeight="1" x14ac:dyDescent="0.25">
      <c r="A32" s="4" t="s">
        <v>74</v>
      </c>
      <c r="B32" s="5" t="s">
        <v>26</v>
      </c>
      <c r="C32" s="17"/>
      <c r="D32" s="17"/>
      <c r="E32" s="17"/>
      <c r="F32" s="17"/>
      <c r="G32" s="17"/>
      <c r="H32" s="17"/>
    </row>
    <row r="33" spans="1:8" ht="16.5" customHeight="1" x14ac:dyDescent="0.25">
      <c r="A33" s="4" t="s">
        <v>75</v>
      </c>
      <c r="B33" s="5" t="s">
        <v>26</v>
      </c>
      <c r="C33" s="17"/>
      <c r="D33" s="17"/>
      <c r="E33" s="17"/>
      <c r="F33" s="17"/>
      <c r="G33" s="17"/>
      <c r="H33" s="17"/>
    </row>
    <row r="34" spans="1:8" ht="16.5" customHeight="1" x14ac:dyDescent="0.25">
      <c r="A34" s="4" t="s">
        <v>76</v>
      </c>
      <c r="B34" s="5" t="s">
        <v>26</v>
      </c>
      <c r="C34" s="17"/>
      <c r="D34" s="17"/>
      <c r="E34" s="17"/>
      <c r="F34" s="17"/>
      <c r="G34" s="17"/>
      <c r="H34" s="17"/>
    </row>
    <row r="35" spans="1:8" ht="16.5" customHeight="1" x14ac:dyDescent="0.25">
      <c r="A35" s="4" t="s">
        <v>77</v>
      </c>
      <c r="B35" s="5" t="s">
        <v>78</v>
      </c>
      <c r="C35" s="17"/>
      <c r="D35" s="17"/>
      <c r="E35" s="17"/>
      <c r="F35" s="17"/>
      <c r="G35" s="17"/>
      <c r="H35" s="17"/>
    </row>
    <row r="36" spans="1:8" ht="16.5" customHeight="1" x14ac:dyDescent="0.25">
      <c r="A36" s="4" t="s">
        <v>79</v>
      </c>
      <c r="B36" s="5" t="s">
        <v>78</v>
      </c>
      <c r="C36" s="17">
        <v>950</v>
      </c>
      <c r="D36" s="17"/>
      <c r="E36" s="17">
        <v>950</v>
      </c>
      <c r="F36" s="17"/>
      <c r="G36" s="17">
        <v>950</v>
      </c>
      <c r="H36" s="17"/>
    </row>
    <row r="37" spans="1:8" ht="16.5" customHeight="1" x14ac:dyDescent="0.25">
      <c r="A37" s="4" t="s">
        <v>59</v>
      </c>
      <c r="B37" s="5" t="s">
        <v>78</v>
      </c>
      <c r="C37" s="17"/>
      <c r="D37" s="17"/>
      <c r="E37" s="17"/>
      <c r="F37" s="17"/>
      <c r="G37" s="17"/>
      <c r="H37" s="17"/>
    </row>
    <row r="38" spans="1:8" ht="16.5" customHeight="1" x14ac:dyDescent="0.25">
      <c r="A38" s="4" t="s">
        <v>60</v>
      </c>
      <c r="B38" s="5" t="s">
        <v>78</v>
      </c>
      <c r="C38" s="17"/>
      <c r="D38" s="17"/>
      <c r="E38" s="17"/>
      <c r="F38" s="17"/>
      <c r="G38" s="17"/>
      <c r="H38" s="17"/>
    </row>
    <row r="39" spans="1:8" ht="16.5" customHeight="1" x14ac:dyDescent="0.25">
      <c r="A39" s="4" t="s">
        <v>61</v>
      </c>
      <c r="B39" s="5" t="s">
        <v>78</v>
      </c>
      <c r="C39" s="17"/>
      <c r="D39" s="17"/>
      <c r="E39" s="17"/>
      <c r="F39" s="17"/>
      <c r="G39" s="17"/>
      <c r="H39" s="17"/>
    </row>
    <row r="40" spans="1:8" ht="16.5" customHeight="1" x14ac:dyDescent="0.25">
      <c r="A40" s="4" t="s">
        <v>80</v>
      </c>
      <c r="B40" s="5" t="s">
        <v>78</v>
      </c>
      <c r="C40" s="17"/>
      <c r="D40" s="17"/>
      <c r="E40" s="17"/>
      <c r="F40" s="17"/>
      <c r="G40" s="17"/>
      <c r="H40" s="17"/>
    </row>
    <row r="41" spans="1:8" ht="16.5" customHeight="1" x14ac:dyDescent="0.25">
      <c r="A41" s="10" t="s">
        <v>81</v>
      </c>
      <c r="B41" s="5" t="s">
        <v>78</v>
      </c>
      <c r="C41" s="17"/>
      <c r="D41" s="17"/>
      <c r="E41" s="17"/>
      <c r="F41" s="17"/>
      <c r="G41" s="17"/>
      <c r="H41" s="17"/>
    </row>
    <row r="42" spans="1:8" ht="16.5" customHeight="1" x14ac:dyDescent="0.25">
      <c r="A42" s="10" t="s">
        <v>82</v>
      </c>
      <c r="B42" s="5" t="s">
        <v>78</v>
      </c>
      <c r="C42" s="17"/>
      <c r="D42" s="17"/>
      <c r="E42" s="17"/>
      <c r="F42" s="17"/>
      <c r="G42" s="17"/>
      <c r="H42" s="17"/>
    </row>
    <row r="43" spans="1:8" ht="16.5" customHeight="1" x14ac:dyDescent="0.25">
      <c r="A43" s="10" t="s">
        <v>83</v>
      </c>
      <c r="B43" s="5" t="s">
        <v>78</v>
      </c>
      <c r="C43" s="17" t="s">
        <v>84</v>
      </c>
      <c r="D43" s="17" t="s">
        <v>84</v>
      </c>
      <c r="E43" s="17" t="s">
        <v>84</v>
      </c>
      <c r="F43" s="17" t="s">
        <v>84</v>
      </c>
      <c r="G43" s="17" t="s">
        <v>84</v>
      </c>
      <c r="H43" s="17" t="s">
        <v>84</v>
      </c>
    </row>
    <row r="44" spans="1:8" ht="16.5" customHeight="1" x14ac:dyDescent="0.25">
      <c r="A44" s="10" t="s">
        <v>85</v>
      </c>
      <c r="B44" s="5" t="s">
        <v>78</v>
      </c>
      <c r="C44" s="17"/>
      <c r="D44" s="17"/>
      <c r="E44" s="17"/>
      <c r="F44" s="17"/>
      <c r="G44" s="17"/>
      <c r="H44" s="17"/>
    </row>
    <row r="45" spans="1:8" ht="16.5" customHeight="1" x14ac:dyDescent="0.25">
      <c r="A45" s="10" t="s">
        <v>86</v>
      </c>
      <c r="B45" s="5" t="s">
        <v>78</v>
      </c>
      <c r="C45" s="17"/>
      <c r="D45" s="17"/>
      <c r="E45" s="17"/>
      <c r="F45" s="17"/>
      <c r="G45" s="17"/>
      <c r="H45" s="17"/>
    </row>
    <row r="46" spans="1:8" x14ac:dyDescent="0.25">
      <c r="A46" s="10" t="s">
        <v>87</v>
      </c>
      <c r="B46" s="5" t="s">
        <v>78</v>
      </c>
      <c r="C46" s="21"/>
      <c r="D46" s="21"/>
      <c r="E46" s="21"/>
      <c r="F46" s="21"/>
      <c r="G46" s="21"/>
      <c r="H46" s="21"/>
    </row>
    <row r="47" spans="1:8" x14ac:dyDescent="0.25">
      <c r="A47" s="13" t="s">
        <v>88</v>
      </c>
      <c r="B47" s="13"/>
      <c r="C47" s="13"/>
      <c r="D47" s="14"/>
      <c r="E47" s="13"/>
      <c r="F47" s="14"/>
      <c r="G47" s="13"/>
      <c r="H47" s="14"/>
    </row>
    <row r="48" spans="1:8" x14ac:dyDescent="0.25">
      <c r="A48" s="13"/>
      <c r="B48" s="13"/>
      <c r="C48" s="13"/>
      <c r="D48" s="13"/>
      <c r="E48" s="13"/>
      <c r="F48" s="13"/>
      <c r="G48" s="13"/>
      <c r="H48" s="13"/>
    </row>
  </sheetData>
  <mergeCells count="13">
    <mergeCell ref="A1:H1"/>
    <mergeCell ref="A2:H2"/>
    <mergeCell ref="A3:A4"/>
    <mergeCell ref="B3:B4"/>
    <mergeCell ref="C3:D3"/>
    <mergeCell ref="E3:F3"/>
    <mergeCell ref="G3:H3"/>
    <mergeCell ref="C4:C5"/>
    <mergeCell ref="D4:D5"/>
    <mergeCell ref="E4:E5"/>
    <mergeCell ref="F4:F5"/>
    <mergeCell ref="G4:G5"/>
    <mergeCell ref="H4:H5"/>
  </mergeCells>
  <phoneticPr fontId="13" type="noConversion"/>
  <printOptions horizontalCentered="1"/>
  <pageMargins left="0.55118110236220474" right="0.47244094488188981" top="0.43307086614173229" bottom="0.19685039370078741" header="0.51181102362204722" footer="0.51181102362204722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M90"/>
  <sheetViews>
    <sheetView showZeros="0" zoomScaleNormal="100" workbookViewId="0">
      <pane ySplit="5" topLeftCell="A82" activePane="bottomLeft" state="frozen"/>
      <selection pane="bottomLeft" sqref="A1:N90"/>
    </sheetView>
  </sheetViews>
  <sheetFormatPr defaultColWidth="9" defaultRowHeight="15.6" x14ac:dyDescent="0.25"/>
  <cols>
    <col min="1" max="1" width="15.59765625" style="22" customWidth="1"/>
    <col min="2" max="2" width="5" style="1" customWidth="1"/>
    <col min="3" max="11" width="9.3984375" bestFit="1" customWidth="1"/>
    <col min="12" max="12" width="8.3984375" bestFit="1" customWidth="1"/>
    <col min="13" max="13" width="12" customWidth="1"/>
    <col min="14" max="14" width="14" customWidth="1"/>
    <col min="15" max="221" width="9" style="1"/>
  </cols>
  <sheetData>
    <row r="1" spans="1:14" x14ac:dyDescent="0.25">
      <c r="A1" s="85" t="s">
        <v>89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x14ac:dyDescent="0.25">
      <c r="A2" s="86" t="s">
        <v>190</v>
      </c>
      <c r="B2" s="87"/>
      <c r="C2" s="87"/>
      <c r="D2" s="87"/>
      <c r="E2" s="87"/>
      <c r="F2" s="87"/>
      <c r="G2" s="87"/>
      <c r="H2" s="87"/>
      <c r="I2" s="87"/>
      <c r="J2" s="40"/>
      <c r="K2" s="88"/>
      <c r="L2" s="88"/>
      <c r="M2" s="88"/>
      <c r="N2" s="88"/>
    </row>
    <row r="3" spans="1:14" ht="18" customHeight="1" x14ac:dyDescent="0.25">
      <c r="A3" s="89" t="s">
        <v>47</v>
      </c>
      <c r="B3" s="78" t="s">
        <v>3</v>
      </c>
      <c r="C3" s="90" t="s">
        <v>4</v>
      </c>
      <c r="D3" s="90"/>
      <c r="E3" s="90"/>
      <c r="F3" s="91" t="s">
        <v>5</v>
      </c>
      <c r="G3" s="91"/>
      <c r="H3" s="91"/>
      <c r="I3" s="90" t="s">
        <v>6</v>
      </c>
      <c r="J3" s="90"/>
      <c r="K3" s="90"/>
      <c r="L3" s="91" t="s">
        <v>90</v>
      </c>
      <c r="M3" s="91"/>
      <c r="N3" s="91"/>
    </row>
    <row r="4" spans="1:14" ht="9" customHeight="1" x14ac:dyDescent="0.25">
      <c r="A4" s="89"/>
      <c r="B4" s="78"/>
      <c r="C4" s="92" t="s">
        <v>91</v>
      </c>
      <c r="D4" s="92" t="s">
        <v>92</v>
      </c>
      <c r="E4" s="92" t="s">
        <v>93</v>
      </c>
      <c r="F4" s="93" t="s">
        <v>91</v>
      </c>
      <c r="G4" s="92" t="s">
        <v>92</v>
      </c>
      <c r="H4" s="92" t="s">
        <v>93</v>
      </c>
      <c r="I4" s="92" t="s">
        <v>91</v>
      </c>
      <c r="J4" s="92" t="s">
        <v>92</v>
      </c>
      <c r="K4" s="94" t="s">
        <v>93</v>
      </c>
      <c r="L4" s="92" t="s">
        <v>91</v>
      </c>
      <c r="M4" s="92" t="s">
        <v>92</v>
      </c>
      <c r="N4" s="92" t="s">
        <v>93</v>
      </c>
    </row>
    <row r="5" spans="1:14" ht="7.5" customHeight="1" x14ac:dyDescent="0.25">
      <c r="A5" s="23"/>
      <c r="B5" s="3"/>
      <c r="C5" s="92"/>
      <c r="D5" s="92"/>
      <c r="E5" s="92"/>
      <c r="F5" s="93"/>
      <c r="G5" s="92"/>
      <c r="H5" s="92"/>
      <c r="I5" s="92"/>
      <c r="J5" s="92"/>
      <c r="K5" s="94"/>
      <c r="L5" s="92"/>
      <c r="M5" s="92"/>
      <c r="N5" s="92"/>
    </row>
    <row r="6" spans="1:14" ht="24" customHeight="1" x14ac:dyDescent="0.25">
      <c r="A6" s="24" t="s">
        <v>94</v>
      </c>
      <c r="B6" s="5" t="s">
        <v>26</v>
      </c>
      <c r="C6" s="41">
        <f>C7+C8+C9+C10+C11+C12</f>
        <v>31.2</v>
      </c>
      <c r="D6" s="41">
        <f t="shared" ref="D6:E6" si="0">D7+D8+D9+D10+D11+D12</f>
        <v>55.79</v>
      </c>
      <c r="E6" s="41">
        <f t="shared" si="0"/>
        <v>86.99</v>
      </c>
      <c r="F6" s="41">
        <f t="shared" ref="F6" si="1">F7+F8+F9+F10+F11+F12</f>
        <v>32.090000000000003</v>
      </c>
      <c r="G6" s="41">
        <f t="shared" ref="G6" si="2">G7+G8+G9+G10+G11+G12</f>
        <v>49.519999999999996</v>
      </c>
      <c r="H6" s="41">
        <f t="shared" ref="H6" si="3">H7+H8+H9+H10+H11+H12</f>
        <v>81.61</v>
      </c>
      <c r="I6" s="41">
        <f t="shared" ref="I6" si="4">I7+I8+I9+I10+I11+I12</f>
        <v>32.79</v>
      </c>
      <c r="J6" s="41">
        <f t="shared" ref="J6" si="5">J7+J8+J9+J10+J11+J12</f>
        <v>49.519999999999996</v>
      </c>
      <c r="K6" s="41">
        <f t="shared" ref="K6" si="6">K7+K8+K9+K10+K11+K12</f>
        <v>82.31</v>
      </c>
      <c r="L6" s="42">
        <f t="shared" ref="L6:M20" si="7">AVERAGE(C6,F6,I6)</f>
        <v>32.026666666666671</v>
      </c>
      <c r="M6" s="42">
        <f t="shared" si="7"/>
        <v>51.609999999999992</v>
      </c>
      <c r="N6" s="42">
        <f>L6+M6</f>
        <v>83.636666666666656</v>
      </c>
    </row>
    <row r="7" spans="1:14" ht="24" customHeight="1" x14ac:dyDescent="0.25">
      <c r="A7" s="24" t="s">
        <v>95</v>
      </c>
      <c r="B7" s="5" t="s">
        <v>26</v>
      </c>
      <c r="C7" s="44">
        <v>29.4</v>
      </c>
      <c r="D7" s="42">
        <v>36.54</v>
      </c>
      <c r="E7" s="41">
        <f t="shared" ref="E7:E37" si="8">C7+D7</f>
        <v>65.94</v>
      </c>
      <c r="F7" s="45">
        <v>29.59</v>
      </c>
      <c r="G7" s="42">
        <v>31.64</v>
      </c>
      <c r="H7" s="41">
        <f t="shared" ref="H7:H37" si="9">F7+G7</f>
        <v>61.230000000000004</v>
      </c>
      <c r="I7" s="41">
        <v>29.59</v>
      </c>
      <c r="J7" s="42">
        <v>31.64</v>
      </c>
      <c r="K7" s="43">
        <f t="shared" ref="K7:K24" si="10">I7+J7</f>
        <v>61.230000000000004</v>
      </c>
      <c r="L7" s="42">
        <f t="shared" si="7"/>
        <v>29.526666666666667</v>
      </c>
      <c r="M7" s="42">
        <f t="shared" si="7"/>
        <v>33.273333333333333</v>
      </c>
      <c r="N7" s="42">
        <f t="shared" ref="N7:N70" si="11">L7+M7</f>
        <v>62.8</v>
      </c>
    </row>
    <row r="8" spans="1:14" ht="24" customHeight="1" x14ac:dyDescent="0.25">
      <c r="A8" s="24" t="s">
        <v>96</v>
      </c>
      <c r="B8" s="5" t="s">
        <v>26</v>
      </c>
      <c r="C8" s="41"/>
      <c r="D8" s="42"/>
      <c r="E8" s="41"/>
      <c r="F8" s="45"/>
      <c r="G8" s="42"/>
      <c r="H8" s="41"/>
      <c r="I8" s="41"/>
      <c r="J8" s="42"/>
      <c r="K8" s="43"/>
      <c r="L8" s="42"/>
      <c r="M8" s="42"/>
      <c r="N8" s="42">
        <f t="shared" si="11"/>
        <v>0</v>
      </c>
    </row>
    <row r="9" spans="1:14" ht="24" customHeight="1" x14ac:dyDescent="0.25">
      <c r="A9" s="24" t="s">
        <v>97</v>
      </c>
      <c r="B9" s="5" t="s">
        <v>26</v>
      </c>
      <c r="C9" s="41"/>
      <c r="D9" s="42"/>
      <c r="E9" s="41"/>
      <c r="F9" s="45"/>
      <c r="G9" s="42"/>
      <c r="H9" s="41"/>
      <c r="I9" s="41"/>
      <c r="J9" s="42"/>
      <c r="K9" s="43"/>
      <c r="L9" s="42"/>
      <c r="M9" s="42"/>
      <c r="N9" s="42">
        <f t="shared" si="11"/>
        <v>0</v>
      </c>
    </row>
    <row r="10" spans="1:14" ht="24" customHeight="1" x14ac:dyDescent="0.25">
      <c r="A10" s="24" t="s">
        <v>98</v>
      </c>
      <c r="B10" s="5" t="s">
        <v>26</v>
      </c>
      <c r="C10" s="41"/>
      <c r="D10" s="42"/>
      <c r="E10" s="41"/>
      <c r="F10" s="45"/>
      <c r="G10" s="42"/>
      <c r="H10" s="41"/>
      <c r="I10" s="41"/>
      <c r="J10" s="42"/>
      <c r="K10" s="43"/>
      <c r="L10" s="42"/>
      <c r="M10" s="42"/>
      <c r="N10" s="42">
        <f t="shared" si="11"/>
        <v>0</v>
      </c>
    </row>
    <row r="11" spans="1:14" ht="24" customHeight="1" x14ac:dyDescent="0.25">
      <c r="A11" s="25" t="s">
        <v>99</v>
      </c>
      <c r="B11" s="5" t="s">
        <v>26</v>
      </c>
      <c r="C11" s="41"/>
      <c r="D11" s="42">
        <v>19.25</v>
      </c>
      <c r="E11" s="41">
        <f t="shared" si="8"/>
        <v>19.25</v>
      </c>
      <c r="F11" s="45"/>
      <c r="G11" s="42">
        <v>17.88</v>
      </c>
      <c r="H11" s="41">
        <f t="shared" si="9"/>
        <v>17.88</v>
      </c>
      <c r="I11" s="41"/>
      <c r="J11" s="42">
        <v>17.88</v>
      </c>
      <c r="K11" s="43">
        <f t="shared" si="10"/>
        <v>17.88</v>
      </c>
      <c r="L11" s="42"/>
      <c r="M11" s="42">
        <f t="shared" ref="M11" si="12">AVERAGE(D11,G11,J11)</f>
        <v>18.336666666666662</v>
      </c>
      <c r="N11" s="42">
        <f t="shared" si="11"/>
        <v>18.336666666666662</v>
      </c>
    </row>
    <row r="12" spans="1:14" ht="24" customHeight="1" x14ac:dyDescent="0.25">
      <c r="A12" s="24" t="s">
        <v>42</v>
      </c>
      <c r="B12" s="5" t="s">
        <v>26</v>
      </c>
      <c r="C12" s="41">
        <v>1.8</v>
      </c>
      <c r="D12" s="42"/>
      <c r="E12" s="41">
        <f t="shared" si="8"/>
        <v>1.8</v>
      </c>
      <c r="F12" s="45">
        <v>2.5</v>
      </c>
      <c r="G12" s="42"/>
      <c r="H12" s="41">
        <f t="shared" si="9"/>
        <v>2.5</v>
      </c>
      <c r="I12" s="41">
        <v>3.2</v>
      </c>
      <c r="J12" s="42"/>
      <c r="K12" s="43">
        <v>3.2</v>
      </c>
      <c r="L12" s="42"/>
      <c r="M12" s="42"/>
      <c r="N12" s="42">
        <f t="shared" si="11"/>
        <v>0</v>
      </c>
    </row>
    <row r="13" spans="1:14" ht="24" customHeight="1" x14ac:dyDescent="0.25">
      <c r="A13" s="24" t="s">
        <v>100</v>
      </c>
      <c r="B13" s="5" t="s">
        <v>26</v>
      </c>
      <c r="C13" s="41">
        <f>C14+C15+C16+C17+C18+C19+C20+C21+C22+C23+C24+C28+C29+C36+C40+C41+C42+C47+C48+C49+C50</f>
        <v>82.329999999999984</v>
      </c>
      <c r="D13" s="41">
        <f>D14+D15+D16+D17+D18+D19+D20+D21+D22+D23+D24+D28+D29+D36+D40+D41+D42+D47+D48+D49+D50</f>
        <v>-12.7</v>
      </c>
      <c r="E13" s="41">
        <f t="shared" si="8"/>
        <v>69.629999999999981</v>
      </c>
      <c r="F13" s="41">
        <f>F14+F15+F16+F17+F18+F19+F20+F21+F22+F23+F24+F28+F29+F36+F40+F41+F42+F47+F48+F49+F50</f>
        <v>89.260000000000019</v>
      </c>
      <c r="G13" s="41">
        <f>G14+G15+G16+G17+G18+G19+G20+G21+G22+G23+G24+G28+G29+G36+G40+G41+G42+G47+G48+G49+G50</f>
        <v>-20.079999999999998</v>
      </c>
      <c r="H13" s="41">
        <f t="shared" si="9"/>
        <v>69.180000000000021</v>
      </c>
      <c r="I13" s="41">
        <f>I14+I15+I16+I17+I18+I19+I20+I21+I22+I23+I24+I28+I29+I36+I40+I41+I42+I47+I48+I49+I50</f>
        <v>97.44</v>
      </c>
      <c r="J13" s="41">
        <f>J14+J15+J16+J17+J18+J19+J20+J21+J22+J23+J24+J28+J29+J36+J40+J41+J42+J47+J48+J49+J50</f>
        <v>-23</v>
      </c>
      <c r="K13" s="43">
        <f t="shared" si="10"/>
        <v>74.44</v>
      </c>
      <c r="L13" s="42">
        <f t="shared" si="7"/>
        <v>89.676666666666662</v>
      </c>
      <c r="M13" s="42">
        <f>AVERAGE(D13,G13,J13)</f>
        <v>-18.593333333333334</v>
      </c>
      <c r="N13" s="42">
        <f t="shared" si="11"/>
        <v>71.083333333333329</v>
      </c>
    </row>
    <row r="14" spans="1:14" ht="24" customHeight="1" x14ac:dyDescent="0.25">
      <c r="A14" s="24" t="s">
        <v>101</v>
      </c>
      <c r="B14" s="5" t="s">
        <v>26</v>
      </c>
      <c r="C14" s="41">
        <v>48.73</v>
      </c>
      <c r="D14" s="42">
        <v>-12.7</v>
      </c>
      <c r="E14" s="41">
        <f t="shared" si="8"/>
        <v>36.03</v>
      </c>
      <c r="F14" s="45">
        <v>69.56</v>
      </c>
      <c r="G14" s="42">
        <v>-20.079999999999998</v>
      </c>
      <c r="H14" s="41">
        <f t="shared" si="9"/>
        <v>49.480000000000004</v>
      </c>
      <c r="I14" s="41">
        <v>71.09</v>
      </c>
      <c r="J14" s="42">
        <v>-23</v>
      </c>
      <c r="K14" s="43">
        <f t="shared" si="10"/>
        <v>48.09</v>
      </c>
      <c r="L14" s="42">
        <f t="shared" si="7"/>
        <v>63.126666666666665</v>
      </c>
      <c r="M14" s="42">
        <f t="shared" si="7"/>
        <v>-18.593333333333334</v>
      </c>
      <c r="N14" s="42">
        <f t="shared" si="11"/>
        <v>44.533333333333331</v>
      </c>
    </row>
    <row r="15" spans="1:14" ht="24" customHeight="1" x14ac:dyDescent="0.25">
      <c r="A15" s="24" t="s">
        <v>102</v>
      </c>
      <c r="B15" s="5" t="s">
        <v>26</v>
      </c>
      <c r="C15" s="41">
        <v>3.75</v>
      </c>
      <c r="D15" s="42"/>
      <c r="E15" s="41">
        <f t="shared" si="8"/>
        <v>3.75</v>
      </c>
      <c r="F15" s="45"/>
      <c r="G15" s="42"/>
      <c r="H15" s="41">
        <f t="shared" si="9"/>
        <v>0</v>
      </c>
      <c r="I15" s="41">
        <v>2.44</v>
      </c>
      <c r="J15" s="42"/>
      <c r="K15" s="43">
        <f t="shared" si="10"/>
        <v>2.44</v>
      </c>
      <c r="L15" s="42">
        <f t="shared" si="7"/>
        <v>3.0949999999999998</v>
      </c>
      <c r="M15" s="42"/>
      <c r="N15" s="42">
        <f t="shared" si="11"/>
        <v>3.0949999999999998</v>
      </c>
    </row>
    <row r="16" spans="1:14" ht="24" customHeight="1" x14ac:dyDescent="0.25">
      <c r="A16" s="24" t="s">
        <v>103</v>
      </c>
      <c r="B16" s="5" t="s">
        <v>26</v>
      </c>
      <c r="C16" s="41">
        <v>4.04</v>
      </c>
      <c r="D16" s="42"/>
      <c r="E16" s="41">
        <f t="shared" si="8"/>
        <v>4.04</v>
      </c>
      <c r="F16" s="45">
        <v>3.66</v>
      </c>
      <c r="G16" s="42"/>
      <c r="H16" s="41">
        <f t="shared" si="9"/>
        <v>3.66</v>
      </c>
      <c r="I16" s="41">
        <v>2.11</v>
      </c>
      <c r="J16" s="42"/>
      <c r="K16" s="43">
        <f t="shared" si="10"/>
        <v>2.11</v>
      </c>
      <c r="L16" s="42">
        <f t="shared" si="7"/>
        <v>3.27</v>
      </c>
      <c r="M16" s="42"/>
      <c r="N16" s="42">
        <f t="shared" si="11"/>
        <v>3.27</v>
      </c>
    </row>
    <row r="17" spans="1:221" ht="24" customHeight="1" x14ac:dyDescent="0.25">
      <c r="A17" s="24" t="s">
        <v>104</v>
      </c>
      <c r="B17" s="5" t="s">
        <v>26</v>
      </c>
      <c r="C17" s="41">
        <v>1.25</v>
      </c>
      <c r="D17" s="42"/>
      <c r="E17" s="41">
        <f t="shared" si="8"/>
        <v>1.25</v>
      </c>
      <c r="F17" s="45">
        <v>1.46</v>
      </c>
      <c r="G17" s="42"/>
      <c r="H17" s="41">
        <f t="shared" si="9"/>
        <v>1.46</v>
      </c>
      <c r="I17" s="41">
        <v>1.1000000000000001</v>
      </c>
      <c r="J17" s="42"/>
      <c r="K17" s="43">
        <f t="shared" si="10"/>
        <v>1.1000000000000001</v>
      </c>
      <c r="L17" s="42">
        <f t="shared" si="7"/>
        <v>1.27</v>
      </c>
      <c r="M17" s="42"/>
      <c r="N17" s="42">
        <f t="shared" si="11"/>
        <v>1.27</v>
      </c>
    </row>
    <row r="18" spans="1:221" ht="24" customHeight="1" x14ac:dyDescent="0.25">
      <c r="A18" s="26" t="s">
        <v>105</v>
      </c>
      <c r="B18" s="27" t="s">
        <v>26</v>
      </c>
      <c r="C18" s="46"/>
      <c r="D18" s="47"/>
      <c r="E18" s="46">
        <f t="shared" si="8"/>
        <v>0</v>
      </c>
      <c r="F18" s="46"/>
      <c r="G18" s="47"/>
      <c r="H18" s="46">
        <f t="shared" si="9"/>
        <v>0</v>
      </c>
      <c r="I18" s="46"/>
      <c r="J18" s="47"/>
      <c r="K18" s="103">
        <f t="shared" si="10"/>
        <v>0</v>
      </c>
      <c r="L18" s="47"/>
      <c r="M18" s="47"/>
      <c r="N18" s="47">
        <f t="shared" si="11"/>
        <v>0</v>
      </c>
    </row>
    <row r="19" spans="1:221" s="106" customFormat="1" ht="24" customHeight="1" x14ac:dyDescent="0.25">
      <c r="A19" s="24" t="s">
        <v>106</v>
      </c>
      <c r="B19" s="5" t="s">
        <v>26</v>
      </c>
      <c r="C19" s="41">
        <v>0.47</v>
      </c>
      <c r="D19" s="42"/>
      <c r="E19" s="41">
        <f t="shared" si="8"/>
        <v>0.47</v>
      </c>
      <c r="F19" s="41">
        <v>1.18</v>
      </c>
      <c r="G19" s="42"/>
      <c r="H19" s="41">
        <f t="shared" si="9"/>
        <v>1.18</v>
      </c>
      <c r="I19" s="41">
        <v>0.11</v>
      </c>
      <c r="J19" s="42"/>
      <c r="K19" s="42">
        <f t="shared" si="10"/>
        <v>0.11</v>
      </c>
      <c r="L19" s="42">
        <f t="shared" si="7"/>
        <v>0.58666666666666667</v>
      </c>
      <c r="M19" s="42"/>
      <c r="N19" s="42">
        <f t="shared" si="11"/>
        <v>0.58666666666666667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</row>
    <row r="20" spans="1:221" s="105" customFormat="1" ht="24" customHeight="1" x14ac:dyDescent="0.25">
      <c r="A20" s="24" t="s">
        <v>107</v>
      </c>
      <c r="B20" s="5" t="s">
        <v>26</v>
      </c>
      <c r="C20" s="41">
        <v>1.5</v>
      </c>
      <c r="D20" s="42"/>
      <c r="E20" s="41">
        <f t="shared" si="8"/>
        <v>1.5</v>
      </c>
      <c r="F20" s="41"/>
      <c r="G20" s="42"/>
      <c r="H20" s="41">
        <f t="shared" si="9"/>
        <v>0</v>
      </c>
      <c r="I20" s="41"/>
      <c r="J20" s="42"/>
      <c r="K20" s="42">
        <f t="shared" si="10"/>
        <v>0</v>
      </c>
      <c r="L20" s="42">
        <f t="shared" si="7"/>
        <v>1.5</v>
      </c>
      <c r="M20" s="42"/>
      <c r="N20" s="42">
        <f t="shared" si="11"/>
        <v>1.5</v>
      </c>
    </row>
    <row r="21" spans="1:221" s="106" customFormat="1" ht="24" customHeight="1" x14ac:dyDescent="0.25">
      <c r="A21" s="24" t="s">
        <v>108</v>
      </c>
      <c r="B21" s="5" t="s">
        <v>26</v>
      </c>
      <c r="C21" s="41">
        <v>1.87</v>
      </c>
      <c r="D21" s="42"/>
      <c r="E21" s="41">
        <f t="shared" si="8"/>
        <v>1.87</v>
      </c>
      <c r="F21" s="41">
        <v>0.65</v>
      </c>
      <c r="G21" s="42"/>
      <c r="H21" s="41">
        <f t="shared" si="9"/>
        <v>0.65</v>
      </c>
      <c r="I21" s="41">
        <v>6.02</v>
      </c>
      <c r="J21" s="42"/>
      <c r="K21" s="42">
        <f t="shared" si="10"/>
        <v>6.02</v>
      </c>
      <c r="L21" s="42">
        <f>AVERAGE(C21,F21,I21)</f>
        <v>2.8466666666666662</v>
      </c>
      <c r="M21" s="42"/>
      <c r="N21" s="42">
        <f t="shared" si="11"/>
        <v>2.8466666666666662</v>
      </c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</row>
    <row r="22" spans="1:221" ht="24" customHeight="1" x14ac:dyDescent="0.25">
      <c r="A22" s="28" t="s">
        <v>109</v>
      </c>
      <c r="B22" s="29" t="s">
        <v>26</v>
      </c>
      <c r="C22" s="48"/>
      <c r="D22" s="49"/>
      <c r="E22" s="48">
        <f t="shared" si="8"/>
        <v>0</v>
      </c>
      <c r="F22" s="48"/>
      <c r="G22" s="49"/>
      <c r="H22" s="48">
        <f t="shared" si="9"/>
        <v>0</v>
      </c>
      <c r="I22" s="48"/>
      <c r="J22" s="49"/>
      <c r="K22" s="104">
        <f t="shared" si="10"/>
        <v>0</v>
      </c>
      <c r="L22" s="49"/>
      <c r="M22" s="49"/>
      <c r="N22" s="49">
        <f t="shared" si="11"/>
        <v>0</v>
      </c>
    </row>
    <row r="23" spans="1:221" ht="24" customHeight="1" x14ac:dyDescent="0.25">
      <c r="A23" s="24" t="s">
        <v>110</v>
      </c>
      <c r="B23" s="5" t="s">
        <v>26</v>
      </c>
      <c r="C23" s="50"/>
      <c r="D23" s="51"/>
      <c r="E23" s="41">
        <f t="shared" si="8"/>
        <v>0</v>
      </c>
      <c r="F23" s="41"/>
      <c r="G23" s="42"/>
      <c r="H23" s="41">
        <f t="shared" si="9"/>
        <v>0</v>
      </c>
      <c r="I23" s="41"/>
      <c r="J23" s="42"/>
      <c r="K23" s="43">
        <f t="shared" si="10"/>
        <v>0</v>
      </c>
      <c r="L23" s="42"/>
      <c r="M23" s="42"/>
      <c r="N23" s="42">
        <f t="shared" si="11"/>
        <v>0</v>
      </c>
    </row>
    <row r="24" spans="1:221" ht="24" customHeight="1" x14ac:dyDescent="0.25">
      <c r="A24" s="24" t="s">
        <v>111</v>
      </c>
      <c r="B24" s="5" t="s">
        <v>26</v>
      </c>
      <c r="C24" s="41">
        <v>1.5</v>
      </c>
      <c r="D24" s="42"/>
      <c r="E24" s="41">
        <f t="shared" si="8"/>
        <v>1.5</v>
      </c>
      <c r="F24" s="41">
        <v>1.95</v>
      </c>
      <c r="G24" s="42"/>
      <c r="H24" s="41">
        <f t="shared" si="9"/>
        <v>1.95</v>
      </c>
      <c r="I24" s="41"/>
      <c r="J24" s="42"/>
      <c r="K24" s="43">
        <f t="shared" si="10"/>
        <v>0</v>
      </c>
      <c r="L24" s="42">
        <f>AVERAGE(C24,F24,I24)</f>
        <v>1.7250000000000001</v>
      </c>
      <c r="M24" s="42"/>
      <c r="N24" s="42">
        <f t="shared" si="11"/>
        <v>1.7250000000000001</v>
      </c>
    </row>
    <row r="25" spans="1:221" ht="24" customHeight="1" x14ac:dyDescent="0.25">
      <c r="A25" s="24" t="s">
        <v>112</v>
      </c>
      <c r="B25" s="5" t="s">
        <v>26</v>
      </c>
      <c r="C25" s="41"/>
      <c r="D25" s="42"/>
      <c r="E25" s="41">
        <f t="shared" si="8"/>
        <v>0</v>
      </c>
      <c r="F25" s="45"/>
      <c r="G25" s="42"/>
      <c r="H25" s="41">
        <f t="shared" si="9"/>
        <v>0</v>
      </c>
      <c r="I25" s="41"/>
      <c r="J25" s="42"/>
      <c r="K25" s="43"/>
      <c r="L25" s="42"/>
      <c r="M25" s="42"/>
      <c r="N25" s="42">
        <f t="shared" si="11"/>
        <v>0</v>
      </c>
    </row>
    <row r="26" spans="1:221" ht="24" customHeight="1" x14ac:dyDescent="0.25">
      <c r="A26" s="24" t="s">
        <v>113</v>
      </c>
      <c r="B26" s="5" t="s">
        <v>26</v>
      </c>
      <c r="C26" s="41"/>
      <c r="D26" s="42"/>
      <c r="E26" s="41">
        <f t="shared" si="8"/>
        <v>0</v>
      </c>
      <c r="F26" s="45"/>
      <c r="G26" s="42"/>
      <c r="H26" s="41">
        <f t="shared" si="9"/>
        <v>0</v>
      </c>
      <c r="I26" s="41"/>
      <c r="J26" s="42"/>
      <c r="K26" s="43"/>
      <c r="L26" s="42"/>
      <c r="M26" s="42"/>
      <c r="N26" s="42">
        <f t="shared" si="11"/>
        <v>0</v>
      </c>
    </row>
    <row r="27" spans="1:221" ht="24" customHeight="1" x14ac:dyDescent="0.25">
      <c r="A27" s="24" t="s">
        <v>114</v>
      </c>
      <c r="B27" s="5" t="s">
        <v>26</v>
      </c>
      <c r="C27" s="41"/>
      <c r="D27" s="42"/>
      <c r="E27" s="41">
        <f t="shared" si="8"/>
        <v>0</v>
      </c>
      <c r="F27" s="45"/>
      <c r="G27" s="42"/>
      <c r="H27" s="41">
        <f t="shared" si="9"/>
        <v>0</v>
      </c>
      <c r="I27" s="41"/>
      <c r="J27" s="42"/>
      <c r="K27" s="43"/>
      <c r="L27" s="42"/>
      <c r="M27" s="42"/>
      <c r="N27" s="42">
        <f t="shared" si="11"/>
        <v>0</v>
      </c>
    </row>
    <row r="28" spans="1:221" ht="24" customHeight="1" x14ac:dyDescent="0.25">
      <c r="A28" s="24" t="s">
        <v>115</v>
      </c>
      <c r="B28" s="5" t="s">
        <v>26</v>
      </c>
      <c r="C28" s="41">
        <v>0.15</v>
      </c>
      <c r="D28" s="42"/>
      <c r="E28" s="41">
        <f t="shared" si="8"/>
        <v>0.15</v>
      </c>
      <c r="F28" s="45">
        <v>0.15</v>
      </c>
      <c r="G28" s="42"/>
      <c r="H28" s="41">
        <f t="shared" si="9"/>
        <v>0.15</v>
      </c>
      <c r="I28" s="41">
        <v>0.15</v>
      </c>
      <c r="J28" s="42"/>
      <c r="K28" s="43">
        <f>I28+J28</f>
        <v>0.15</v>
      </c>
      <c r="L28" s="42">
        <f t="shared" ref="L28" si="13">AVERAGE(C28,F28,I28)</f>
        <v>0.15</v>
      </c>
      <c r="M28" s="42"/>
      <c r="N28" s="42">
        <f t="shared" si="11"/>
        <v>0.15</v>
      </c>
    </row>
    <row r="29" spans="1:221" ht="24" customHeight="1" x14ac:dyDescent="0.25">
      <c r="A29" s="24" t="s">
        <v>116</v>
      </c>
      <c r="B29" s="5" t="s">
        <v>26</v>
      </c>
      <c r="C29" s="41">
        <v>11.44</v>
      </c>
      <c r="D29" s="41">
        <f>SUM(D30:D35)</f>
        <v>0</v>
      </c>
      <c r="E29" s="41">
        <f t="shared" si="8"/>
        <v>11.44</v>
      </c>
      <c r="F29" s="41">
        <v>6.45</v>
      </c>
      <c r="G29" s="52"/>
      <c r="H29" s="41">
        <f t="shared" si="9"/>
        <v>6.45</v>
      </c>
      <c r="I29" s="41">
        <v>8.3699999999999992</v>
      </c>
      <c r="J29" s="42"/>
      <c r="K29" s="43">
        <f>I29+J29</f>
        <v>8.3699999999999992</v>
      </c>
      <c r="L29" s="42">
        <f>AVERAGE(C29,F29,I29)</f>
        <v>8.7533333333333321</v>
      </c>
      <c r="M29" s="42">
        <f>AVERAGE(D29,G29,J29)</f>
        <v>0</v>
      </c>
      <c r="N29" s="42">
        <f t="shared" si="11"/>
        <v>8.7533333333333321</v>
      </c>
    </row>
    <row r="30" spans="1:221" ht="24" customHeight="1" x14ac:dyDescent="0.25">
      <c r="A30" s="24" t="s">
        <v>117</v>
      </c>
      <c r="B30" s="5" t="s">
        <v>26</v>
      </c>
      <c r="C30" s="41"/>
      <c r="D30" s="42"/>
      <c r="E30" s="41">
        <f t="shared" si="8"/>
        <v>0</v>
      </c>
      <c r="F30" s="45"/>
      <c r="G30" s="42"/>
      <c r="H30" s="41">
        <f t="shared" si="9"/>
        <v>0</v>
      </c>
      <c r="I30" s="41"/>
      <c r="J30" s="42"/>
      <c r="K30" s="43"/>
      <c r="L30" s="42"/>
      <c r="M30" s="42"/>
      <c r="N30" s="42">
        <f t="shared" si="11"/>
        <v>0</v>
      </c>
    </row>
    <row r="31" spans="1:221" ht="24" customHeight="1" x14ac:dyDescent="0.25">
      <c r="A31" s="24" t="s">
        <v>118</v>
      </c>
      <c r="B31" s="5" t="s">
        <v>26</v>
      </c>
      <c r="C31" s="41"/>
      <c r="D31" s="42"/>
      <c r="E31" s="41">
        <f t="shared" si="8"/>
        <v>0</v>
      </c>
      <c r="F31" s="45"/>
      <c r="G31" s="42"/>
      <c r="H31" s="41">
        <f t="shared" si="9"/>
        <v>0</v>
      </c>
      <c r="I31" s="41"/>
      <c r="J31" s="42"/>
      <c r="K31" s="43"/>
      <c r="L31" s="42"/>
      <c r="M31" s="42"/>
      <c r="N31" s="42">
        <f t="shared" si="11"/>
        <v>0</v>
      </c>
    </row>
    <row r="32" spans="1:221" ht="24" customHeight="1" x14ac:dyDescent="0.25">
      <c r="A32" s="24" t="s">
        <v>119</v>
      </c>
      <c r="B32" s="5" t="s">
        <v>26</v>
      </c>
      <c r="C32" s="41"/>
      <c r="D32" s="42"/>
      <c r="E32" s="41">
        <f t="shared" si="8"/>
        <v>0</v>
      </c>
      <c r="F32" s="45"/>
      <c r="G32" s="42"/>
      <c r="H32" s="41">
        <f t="shared" si="9"/>
        <v>0</v>
      </c>
      <c r="I32" s="41"/>
      <c r="J32" s="42"/>
      <c r="K32" s="43"/>
      <c r="L32" s="42"/>
      <c r="M32" s="42"/>
      <c r="N32" s="42">
        <f t="shared" si="11"/>
        <v>0</v>
      </c>
    </row>
    <row r="33" spans="1:14" ht="24" customHeight="1" x14ac:dyDescent="0.25">
      <c r="A33" s="24" t="s">
        <v>120</v>
      </c>
      <c r="B33" s="5" t="s">
        <v>26</v>
      </c>
      <c r="C33" s="41"/>
      <c r="D33" s="42"/>
      <c r="E33" s="41">
        <f t="shared" si="8"/>
        <v>0</v>
      </c>
      <c r="F33" s="45"/>
      <c r="G33" s="42"/>
      <c r="H33" s="41"/>
      <c r="I33" s="41"/>
      <c r="J33" s="42"/>
      <c r="K33" s="43">
        <f>I33+J33</f>
        <v>0</v>
      </c>
      <c r="L33" s="42"/>
      <c r="M33" s="42"/>
      <c r="N33" s="42">
        <f t="shared" si="11"/>
        <v>0</v>
      </c>
    </row>
    <row r="34" spans="1:14" ht="24" customHeight="1" x14ac:dyDescent="0.25">
      <c r="A34" s="24" t="s">
        <v>121</v>
      </c>
      <c r="B34" s="5" t="s">
        <v>26</v>
      </c>
      <c r="C34" s="41"/>
      <c r="D34" s="42"/>
      <c r="E34" s="41">
        <f t="shared" si="8"/>
        <v>0</v>
      </c>
      <c r="F34" s="45"/>
      <c r="G34" s="42"/>
      <c r="H34" s="41">
        <f t="shared" si="9"/>
        <v>0</v>
      </c>
      <c r="I34" s="41"/>
      <c r="J34" s="42"/>
      <c r="K34" s="43"/>
      <c r="L34" s="42"/>
      <c r="M34" s="42"/>
      <c r="N34" s="42">
        <f t="shared" si="11"/>
        <v>0</v>
      </c>
    </row>
    <row r="35" spans="1:14" ht="24" customHeight="1" x14ac:dyDescent="0.25">
      <c r="A35" s="24" t="s">
        <v>86</v>
      </c>
      <c r="B35" s="5" t="s">
        <v>26</v>
      </c>
      <c r="C35" s="41"/>
      <c r="D35" s="42"/>
      <c r="E35" s="41">
        <f t="shared" si="8"/>
        <v>0</v>
      </c>
      <c r="F35" s="45"/>
      <c r="G35" s="42"/>
      <c r="H35" s="41">
        <f t="shared" si="9"/>
        <v>0</v>
      </c>
      <c r="I35" s="41"/>
      <c r="J35" s="42"/>
      <c r="K35" s="43"/>
      <c r="L35" s="42"/>
      <c r="M35" s="42"/>
      <c r="N35" s="42">
        <f t="shared" si="11"/>
        <v>0</v>
      </c>
    </row>
    <row r="36" spans="1:14" ht="24" customHeight="1" x14ac:dyDescent="0.25">
      <c r="A36" s="24" t="s">
        <v>122</v>
      </c>
      <c r="B36" s="5" t="s">
        <v>26</v>
      </c>
      <c r="C36" s="41"/>
      <c r="D36" s="42"/>
      <c r="E36" s="41">
        <f t="shared" si="8"/>
        <v>0</v>
      </c>
      <c r="F36" s="45"/>
      <c r="G36" s="42"/>
      <c r="H36" s="41">
        <f t="shared" si="9"/>
        <v>0</v>
      </c>
      <c r="I36" s="41"/>
      <c r="J36" s="42"/>
      <c r="K36" s="43"/>
      <c r="L36" s="42"/>
      <c r="M36" s="42"/>
      <c r="N36" s="42">
        <f t="shared" si="11"/>
        <v>0</v>
      </c>
    </row>
    <row r="37" spans="1:14" ht="24" customHeight="1" x14ac:dyDescent="0.25">
      <c r="A37" s="24" t="s">
        <v>123</v>
      </c>
      <c r="B37" s="5" t="s">
        <v>26</v>
      </c>
      <c r="C37" s="41"/>
      <c r="D37" s="42"/>
      <c r="E37" s="41">
        <f t="shared" si="8"/>
        <v>0</v>
      </c>
      <c r="F37" s="45"/>
      <c r="G37" s="42"/>
      <c r="H37" s="41">
        <f t="shared" si="9"/>
        <v>0</v>
      </c>
      <c r="I37" s="41"/>
      <c r="J37" s="42"/>
      <c r="K37" s="43"/>
      <c r="L37" s="42"/>
      <c r="M37" s="42"/>
      <c r="N37" s="42">
        <f t="shared" si="11"/>
        <v>0</v>
      </c>
    </row>
    <row r="38" spans="1:14" ht="24" customHeight="1" x14ac:dyDescent="0.25">
      <c r="A38" s="24" t="s">
        <v>124</v>
      </c>
      <c r="B38" s="5" t="s">
        <v>26</v>
      </c>
      <c r="C38" s="41"/>
      <c r="D38" s="42"/>
      <c r="E38" s="41">
        <f t="shared" ref="E38:E69" si="14">C38+D38</f>
        <v>0</v>
      </c>
      <c r="F38" s="45"/>
      <c r="G38" s="42"/>
      <c r="H38" s="41">
        <f t="shared" ref="H38:H69" si="15">F38+G38</f>
        <v>0</v>
      </c>
      <c r="I38" s="41"/>
      <c r="J38" s="42"/>
      <c r="K38" s="43"/>
      <c r="L38" s="42"/>
      <c r="M38" s="42"/>
      <c r="N38" s="42">
        <f t="shared" si="11"/>
        <v>0</v>
      </c>
    </row>
    <row r="39" spans="1:14" ht="24" customHeight="1" x14ac:dyDescent="0.25">
      <c r="A39" s="24" t="s">
        <v>125</v>
      </c>
      <c r="B39" s="5" t="s">
        <v>26</v>
      </c>
      <c r="C39" s="41"/>
      <c r="D39" s="42"/>
      <c r="E39" s="41">
        <f t="shared" si="14"/>
        <v>0</v>
      </c>
      <c r="F39" s="45"/>
      <c r="G39" s="42"/>
      <c r="H39" s="41">
        <f t="shared" si="15"/>
        <v>0</v>
      </c>
      <c r="I39" s="41"/>
      <c r="J39" s="42"/>
      <c r="K39" s="43"/>
      <c r="L39" s="42"/>
      <c r="M39" s="42"/>
      <c r="N39" s="42">
        <f t="shared" si="11"/>
        <v>0</v>
      </c>
    </row>
    <row r="40" spans="1:14" ht="24" customHeight="1" x14ac:dyDescent="0.25">
      <c r="A40" s="30" t="s">
        <v>126</v>
      </c>
      <c r="B40" s="5" t="s">
        <v>26</v>
      </c>
      <c r="C40" s="41"/>
      <c r="D40" s="42"/>
      <c r="E40" s="41">
        <f t="shared" si="14"/>
        <v>0</v>
      </c>
      <c r="F40" s="45"/>
      <c r="G40" s="42"/>
      <c r="H40" s="41">
        <f t="shared" si="15"/>
        <v>0</v>
      </c>
      <c r="I40" s="41"/>
      <c r="J40" s="53"/>
      <c r="K40" s="43">
        <f>I40+J40</f>
        <v>0</v>
      </c>
      <c r="L40" s="42"/>
      <c r="M40" s="42"/>
      <c r="N40" s="42">
        <f t="shared" si="11"/>
        <v>0</v>
      </c>
    </row>
    <row r="41" spans="1:14" ht="24" customHeight="1" x14ac:dyDescent="0.25">
      <c r="A41" s="30" t="s">
        <v>127</v>
      </c>
      <c r="B41" s="5" t="s">
        <v>26</v>
      </c>
      <c r="C41" s="41"/>
      <c r="D41" s="42"/>
      <c r="E41" s="41">
        <f t="shared" si="14"/>
        <v>0</v>
      </c>
      <c r="F41" s="45"/>
      <c r="G41" s="42"/>
      <c r="H41" s="41">
        <f t="shared" si="15"/>
        <v>0</v>
      </c>
      <c r="I41" s="41"/>
      <c r="J41" s="42"/>
      <c r="K41" s="43"/>
      <c r="L41" s="42"/>
      <c r="M41" s="42"/>
      <c r="N41" s="42">
        <f t="shared" si="11"/>
        <v>0</v>
      </c>
    </row>
    <row r="42" spans="1:14" ht="24" customHeight="1" x14ac:dyDescent="0.25">
      <c r="A42" s="30" t="s">
        <v>128</v>
      </c>
      <c r="B42" s="5" t="s">
        <v>26</v>
      </c>
      <c r="C42" s="41">
        <v>7.63</v>
      </c>
      <c r="D42" s="41">
        <f>SUM(D43:D46)</f>
        <v>0</v>
      </c>
      <c r="E42" s="41">
        <f t="shared" si="14"/>
        <v>7.63</v>
      </c>
      <c r="F42" s="41">
        <v>4.2</v>
      </c>
      <c r="G42" s="41"/>
      <c r="H42" s="41">
        <f t="shared" si="15"/>
        <v>4.2</v>
      </c>
      <c r="I42" s="41">
        <v>6.05</v>
      </c>
      <c r="J42" s="42"/>
      <c r="K42" s="43">
        <f>I42+J42</f>
        <v>6.05</v>
      </c>
      <c r="L42" s="42">
        <f>AVERAGE(C42,F42,I42)</f>
        <v>5.96</v>
      </c>
      <c r="M42" s="42">
        <f>AVERAGE(D42,G42,J42)</f>
        <v>0</v>
      </c>
      <c r="N42" s="42">
        <f t="shared" si="11"/>
        <v>5.96</v>
      </c>
    </row>
    <row r="43" spans="1:14" ht="24" customHeight="1" x14ac:dyDescent="0.25">
      <c r="A43" s="30" t="s">
        <v>129</v>
      </c>
      <c r="B43" s="5" t="s">
        <v>26</v>
      </c>
      <c r="C43" s="41"/>
      <c r="D43" s="42"/>
      <c r="E43" s="41">
        <f t="shared" si="14"/>
        <v>0</v>
      </c>
      <c r="F43" s="45"/>
      <c r="G43" s="42"/>
      <c r="H43" s="41">
        <f t="shared" si="15"/>
        <v>0</v>
      </c>
      <c r="I43" s="41"/>
      <c r="J43" s="42"/>
      <c r="K43" s="43"/>
      <c r="L43" s="42"/>
      <c r="M43" s="42"/>
      <c r="N43" s="42">
        <f t="shared" si="11"/>
        <v>0</v>
      </c>
    </row>
    <row r="44" spans="1:14" ht="24" customHeight="1" x14ac:dyDescent="0.25">
      <c r="A44" s="24" t="s">
        <v>130</v>
      </c>
      <c r="B44" s="5" t="s">
        <v>26</v>
      </c>
      <c r="C44" s="41"/>
      <c r="D44" s="42"/>
      <c r="E44" s="41">
        <f t="shared" si="14"/>
        <v>0</v>
      </c>
      <c r="F44" s="45"/>
      <c r="G44" s="42"/>
      <c r="H44" s="41">
        <f t="shared" si="15"/>
        <v>0</v>
      </c>
      <c r="I44" s="41"/>
      <c r="J44" s="42"/>
      <c r="K44" s="43"/>
      <c r="L44" s="42"/>
      <c r="M44" s="42"/>
      <c r="N44" s="42">
        <f t="shared" si="11"/>
        <v>0</v>
      </c>
    </row>
    <row r="45" spans="1:14" ht="24" customHeight="1" x14ac:dyDescent="0.25">
      <c r="A45" s="24" t="s">
        <v>131</v>
      </c>
      <c r="B45" s="5" t="s">
        <v>26</v>
      </c>
      <c r="C45" s="54">
        <v>7.63</v>
      </c>
      <c r="D45" s="55"/>
      <c r="E45" s="41">
        <f t="shared" si="14"/>
        <v>7.63</v>
      </c>
      <c r="F45" s="56">
        <v>4.2</v>
      </c>
      <c r="G45" s="55"/>
      <c r="H45" s="41">
        <f t="shared" si="15"/>
        <v>4.2</v>
      </c>
      <c r="I45" s="54">
        <v>6.05</v>
      </c>
      <c r="J45" s="55"/>
      <c r="K45" s="43">
        <f t="shared" ref="K45:K86" si="16">I45+J45</f>
        <v>6.05</v>
      </c>
      <c r="L45" s="42">
        <f>AVERAGE(C45,F45,I45)</f>
        <v>5.96</v>
      </c>
      <c r="M45" s="42"/>
      <c r="N45" s="42">
        <f t="shared" si="11"/>
        <v>5.96</v>
      </c>
    </row>
    <row r="46" spans="1:14" ht="24" customHeight="1" x14ac:dyDescent="0.25">
      <c r="A46" s="24" t="s">
        <v>132</v>
      </c>
      <c r="B46" s="5" t="s">
        <v>26</v>
      </c>
      <c r="C46" s="41"/>
      <c r="D46" s="42"/>
      <c r="E46" s="41"/>
      <c r="F46" s="45"/>
      <c r="G46" s="52"/>
      <c r="H46" s="41"/>
      <c r="I46" s="41"/>
      <c r="J46" s="42"/>
      <c r="K46" s="43"/>
      <c r="L46" s="42"/>
      <c r="M46" s="42"/>
      <c r="N46" s="42">
        <f t="shared" si="11"/>
        <v>0</v>
      </c>
    </row>
    <row r="47" spans="1:14" ht="24" customHeight="1" x14ac:dyDescent="0.25">
      <c r="A47" s="24" t="s">
        <v>133</v>
      </c>
      <c r="B47" s="5" t="s">
        <v>26</v>
      </c>
      <c r="C47" s="41"/>
      <c r="D47" s="42"/>
      <c r="E47" s="41"/>
      <c r="F47" s="45"/>
      <c r="G47" s="42"/>
      <c r="H47" s="41"/>
      <c r="I47" s="41"/>
      <c r="J47" s="42"/>
      <c r="K47" s="43"/>
      <c r="L47" s="42"/>
      <c r="M47" s="42"/>
      <c r="N47" s="42">
        <f t="shared" si="11"/>
        <v>0</v>
      </c>
    </row>
    <row r="48" spans="1:14" ht="24" customHeight="1" x14ac:dyDescent="0.25">
      <c r="A48" s="24" t="s">
        <v>134</v>
      </c>
      <c r="B48" s="5" t="s">
        <v>26</v>
      </c>
      <c r="C48" s="41"/>
      <c r="D48" s="42"/>
      <c r="E48" s="41"/>
      <c r="F48" s="45"/>
      <c r="G48" s="42"/>
      <c r="H48" s="41"/>
      <c r="I48" s="41"/>
      <c r="J48" s="42"/>
      <c r="K48" s="41"/>
      <c r="L48" s="42"/>
      <c r="M48" s="42"/>
      <c r="N48" s="42">
        <f t="shared" si="11"/>
        <v>0</v>
      </c>
    </row>
    <row r="49" spans="1:14" ht="24" customHeight="1" x14ac:dyDescent="0.25">
      <c r="A49" s="24" t="s">
        <v>135</v>
      </c>
      <c r="B49" s="5" t="s">
        <v>26</v>
      </c>
      <c r="C49" s="41"/>
      <c r="D49" s="42"/>
      <c r="E49" s="41"/>
      <c r="F49" s="45"/>
      <c r="G49" s="42"/>
      <c r="H49" s="41"/>
      <c r="I49" s="41"/>
      <c r="J49" s="42"/>
      <c r="K49" s="43"/>
      <c r="L49" s="42"/>
      <c r="M49" s="42"/>
      <c r="N49" s="42">
        <f t="shared" si="11"/>
        <v>0</v>
      </c>
    </row>
    <row r="50" spans="1:14" ht="24" customHeight="1" x14ac:dyDescent="0.25">
      <c r="A50" s="24" t="s">
        <v>136</v>
      </c>
      <c r="B50" s="5" t="s">
        <v>26</v>
      </c>
      <c r="C50" s="41"/>
      <c r="D50" s="42"/>
      <c r="E50" s="41">
        <f t="shared" si="14"/>
        <v>0</v>
      </c>
      <c r="F50" s="45"/>
      <c r="G50" s="42"/>
      <c r="H50" s="41">
        <f t="shared" si="15"/>
        <v>0</v>
      </c>
      <c r="I50" s="41"/>
      <c r="J50" s="42"/>
      <c r="K50" s="41">
        <f t="shared" si="16"/>
        <v>0</v>
      </c>
      <c r="L50" s="42"/>
      <c r="M50" s="42"/>
      <c r="N50" s="42">
        <f t="shared" si="11"/>
        <v>0</v>
      </c>
    </row>
    <row r="51" spans="1:14" ht="24" customHeight="1" x14ac:dyDescent="0.25">
      <c r="A51" s="74" t="s">
        <v>193</v>
      </c>
      <c r="B51" s="5" t="s">
        <v>26</v>
      </c>
      <c r="C51" s="41">
        <v>26.14</v>
      </c>
      <c r="D51" s="42">
        <v>-26.14</v>
      </c>
      <c r="E51" s="41">
        <f t="shared" si="14"/>
        <v>0</v>
      </c>
      <c r="F51" s="45">
        <v>18.68</v>
      </c>
      <c r="G51" s="42">
        <v>-18.68</v>
      </c>
      <c r="H51" s="41">
        <f t="shared" si="15"/>
        <v>0</v>
      </c>
      <c r="I51" s="41">
        <v>8.1999999999999993</v>
      </c>
      <c r="J51" s="42">
        <v>-8.1999999999999993</v>
      </c>
      <c r="K51" s="41">
        <f t="shared" si="16"/>
        <v>0</v>
      </c>
      <c r="L51" s="42">
        <f>AVERAGE(C51,F51,I51)</f>
        <v>17.673333333333332</v>
      </c>
      <c r="M51" s="42">
        <f>AVERAGE(D51,G51,J51)</f>
        <v>-17.673333333333332</v>
      </c>
      <c r="N51" s="42">
        <f t="shared" si="11"/>
        <v>0</v>
      </c>
    </row>
    <row r="52" spans="1:14" ht="24" customHeight="1" x14ac:dyDescent="0.25">
      <c r="A52" s="24" t="s">
        <v>137</v>
      </c>
      <c r="B52" s="5" t="s">
        <v>26</v>
      </c>
      <c r="C52" s="41"/>
      <c r="D52" s="42"/>
      <c r="E52" s="41">
        <f t="shared" si="14"/>
        <v>0</v>
      </c>
      <c r="F52" s="45"/>
      <c r="G52" s="42"/>
      <c r="H52" s="41">
        <f t="shared" si="15"/>
        <v>0</v>
      </c>
      <c r="I52" s="41"/>
      <c r="J52" s="42"/>
      <c r="K52" s="41">
        <f t="shared" si="16"/>
        <v>0</v>
      </c>
      <c r="L52" s="42"/>
      <c r="M52" s="42"/>
      <c r="N52" s="42">
        <f t="shared" si="11"/>
        <v>0</v>
      </c>
    </row>
    <row r="53" spans="1:14" ht="24" customHeight="1" x14ac:dyDescent="0.25">
      <c r="A53" s="24" t="s">
        <v>138</v>
      </c>
      <c r="B53" s="5" t="s">
        <v>26</v>
      </c>
      <c r="C53" s="41"/>
      <c r="D53" s="42"/>
      <c r="E53" s="41">
        <f t="shared" si="14"/>
        <v>0</v>
      </c>
      <c r="F53" s="45"/>
      <c r="G53" s="42"/>
      <c r="H53" s="41">
        <f t="shared" si="15"/>
        <v>0</v>
      </c>
      <c r="I53" s="41"/>
      <c r="J53" s="42"/>
      <c r="K53" s="41">
        <f t="shared" si="16"/>
        <v>0</v>
      </c>
      <c r="L53" s="42"/>
      <c r="M53" s="42"/>
      <c r="N53" s="42">
        <f t="shared" si="11"/>
        <v>0</v>
      </c>
    </row>
    <row r="54" spans="1:14" ht="24" customHeight="1" x14ac:dyDescent="0.25">
      <c r="A54" s="24" t="s">
        <v>139</v>
      </c>
      <c r="B54" s="5" t="s">
        <v>26</v>
      </c>
      <c r="C54" s="41"/>
      <c r="D54" s="42"/>
      <c r="E54" s="41">
        <f t="shared" si="14"/>
        <v>0</v>
      </c>
      <c r="F54" s="45"/>
      <c r="G54" s="42"/>
      <c r="H54" s="41">
        <f t="shared" si="15"/>
        <v>0</v>
      </c>
      <c r="I54" s="41"/>
      <c r="J54" s="42"/>
      <c r="K54" s="41">
        <f t="shared" si="16"/>
        <v>0</v>
      </c>
      <c r="L54" s="42"/>
      <c r="M54" s="42"/>
      <c r="N54" s="42">
        <f t="shared" si="11"/>
        <v>0</v>
      </c>
    </row>
    <row r="55" spans="1:14" ht="24" customHeight="1" x14ac:dyDescent="0.25">
      <c r="A55" s="25" t="s">
        <v>140</v>
      </c>
      <c r="B55" s="5" t="s">
        <v>26</v>
      </c>
      <c r="C55" s="41"/>
      <c r="D55" s="42"/>
      <c r="E55" s="41">
        <f t="shared" si="14"/>
        <v>0</v>
      </c>
      <c r="F55" s="45"/>
      <c r="G55" s="42"/>
      <c r="H55" s="41">
        <f t="shared" si="15"/>
        <v>0</v>
      </c>
      <c r="I55" s="41"/>
      <c r="J55" s="42"/>
      <c r="K55" s="41">
        <f t="shared" si="16"/>
        <v>0</v>
      </c>
      <c r="L55" s="42"/>
      <c r="M55" s="42"/>
      <c r="N55" s="42">
        <f t="shared" si="11"/>
        <v>0</v>
      </c>
    </row>
    <row r="56" spans="1:14" ht="24" customHeight="1" x14ac:dyDescent="0.25">
      <c r="A56" s="24" t="s">
        <v>141</v>
      </c>
      <c r="B56" s="5" t="s">
        <v>26</v>
      </c>
      <c r="C56" s="41"/>
      <c r="D56" s="42"/>
      <c r="E56" s="41">
        <f t="shared" si="14"/>
        <v>0</v>
      </c>
      <c r="F56" s="45"/>
      <c r="G56" s="42"/>
      <c r="H56" s="41">
        <f t="shared" si="15"/>
        <v>0</v>
      </c>
      <c r="I56" s="41"/>
      <c r="J56" s="42"/>
      <c r="K56" s="41">
        <f t="shared" si="16"/>
        <v>0</v>
      </c>
      <c r="L56" s="42"/>
      <c r="M56" s="42"/>
      <c r="N56" s="42">
        <f t="shared" si="11"/>
        <v>0</v>
      </c>
    </row>
    <row r="57" spans="1:14" ht="24" customHeight="1" x14ac:dyDescent="0.25">
      <c r="A57" s="24" t="s">
        <v>142</v>
      </c>
      <c r="B57" s="5" t="s">
        <v>26</v>
      </c>
      <c r="C57" s="41"/>
      <c r="D57" s="42"/>
      <c r="E57" s="41">
        <f t="shared" si="14"/>
        <v>0</v>
      </c>
      <c r="F57" s="45"/>
      <c r="G57" s="42"/>
      <c r="H57" s="41">
        <f t="shared" si="15"/>
        <v>0</v>
      </c>
      <c r="I57" s="41"/>
      <c r="J57" s="42"/>
      <c r="K57" s="41">
        <f t="shared" si="16"/>
        <v>0</v>
      </c>
      <c r="L57" s="42"/>
      <c r="M57" s="42"/>
      <c r="N57" s="42">
        <f t="shared" si="11"/>
        <v>0</v>
      </c>
    </row>
    <row r="58" spans="1:14" ht="24" customHeight="1" x14ac:dyDescent="0.25">
      <c r="A58" s="24" t="s">
        <v>143</v>
      </c>
      <c r="B58" s="5" t="s">
        <v>26</v>
      </c>
      <c r="C58" s="41"/>
      <c r="D58" s="42"/>
      <c r="E58" s="41">
        <f t="shared" si="14"/>
        <v>0</v>
      </c>
      <c r="F58" s="45"/>
      <c r="G58" s="42"/>
      <c r="H58" s="41">
        <f t="shared" si="15"/>
        <v>0</v>
      </c>
      <c r="I58" s="41"/>
      <c r="J58" s="42"/>
      <c r="K58" s="41">
        <f t="shared" si="16"/>
        <v>0</v>
      </c>
      <c r="L58" s="42"/>
      <c r="M58" s="42"/>
      <c r="N58" s="42">
        <f t="shared" si="11"/>
        <v>0</v>
      </c>
    </row>
    <row r="59" spans="1:14" ht="24" customHeight="1" x14ac:dyDescent="0.25">
      <c r="A59" s="24" t="s">
        <v>144</v>
      </c>
      <c r="B59" s="5" t="s">
        <v>26</v>
      </c>
      <c r="C59" s="41"/>
      <c r="D59" s="42"/>
      <c r="E59" s="41">
        <f t="shared" si="14"/>
        <v>0</v>
      </c>
      <c r="F59" s="45"/>
      <c r="G59" s="42"/>
      <c r="H59" s="41">
        <f t="shared" si="15"/>
        <v>0</v>
      </c>
      <c r="I59" s="41"/>
      <c r="J59" s="42"/>
      <c r="K59" s="41">
        <f t="shared" si="16"/>
        <v>0</v>
      </c>
      <c r="L59" s="42"/>
      <c r="M59" s="42"/>
      <c r="N59" s="42">
        <f t="shared" si="11"/>
        <v>0</v>
      </c>
    </row>
    <row r="60" spans="1:14" ht="24" customHeight="1" x14ac:dyDescent="0.25">
      <c r="A60" s="24" t="s">
        <v>145</v>
      </c>
      <c r="B60" s="5" t="s">
        <v>26</v>
      </c>
      <c r="C60" s="41"/>
      <c r="D60" s="42"/>
      <c r="E60" s="41">
        <f t="shared" si="14"/>
        <v>0</v>
      </c>
      <c r="F60" s="45"/>
      <c r="G60" s="42"/>
      <c r="H60" s="41">
        <f t="shared" si="15"/>
        <v>0</v>
      </c>
      <c r="I60" s="41"/>
      <c r="J60" s="42"/>
      <c r="K60" s="41">
        <f t="shared" si="16"/>
        <v>0</v>
      </c>
      <c r="L60" s="42"/>
      <c r="M60" s="42"/>
      <c r="N60" s="42">
        <f t="shared" si="11"/>
        <v>0</v>
      </c>
    </row>
    <row r="61" spans="1:14" ht="24" customHeight="1" x14ac:dyDescent="0.25">
      <c r="A61" s="24" t="s">
        <v>146</v>
      </c>
      <c r="B61" s="5" t="s">
        <v>26</v>
      </c>
      <c r="C61" s="41"/>
      <c r="D61" s="42"/>
      <c r="E61" s="41">
        <f t="shared" si="14"/>
        <v>0</v>
      </c>
      <c r="F61" s="45"/>
      <c r="G61" s="42"/>
      <c r="H61" s="41">
        <f t="shared" si="15"/>
        <v>0</v>
      </c>
      <c r="I61" s="41"/>
      <c r="J61" s="42"/>
      <c r="K61" s="41">
        <f t="shared" si="16"/>
        <v>0</v>
      </c>
      <c r="L61" s="42"/>
      <c r="M61" s="42"/>
      <c r="N61" s="42">
        <f t="shared" si="11"/>
        <v>0</v>
      </c>
    </row>
    <row r="62" spans="1:14" ht="24" customHeight="1" x14ac:dyDescent="0.25">
      <c r="A62" s="24" t="s">
        <v>147</v>
      </c>
      <c r="B62" s="5" t="s">
        <v>26</v>
      </c>
      <c r="C62" s="41"/>
      <c r="D62" s="42"/>
      <c r="E62" s="41">
        <f t="shared" si="14"/>
        <v>0</v>
      </c>
      <c r="F62" s="45"/>
      <c r="G62" s="42"/>
      <c r="H62" s="41">
        <f t="shared" si="15"/>
        <v>0</v>
      </c>
      <c r="I62" s="41"/>
      <c r="J62" s="42"/>
      <c r="K62" s="41">
        <f t="shared" si="16"/>
        <v>0</v>
      </c>
      <c r="L62" s="42"/>
      <c r="M62" s="42"/>
      <c r="N62" s="42">
        <f t="shared" si="11"/>
        <v>0</v>
      </c>
    </row>
    <row r="63" spans="1:14" ht="24" customHeight="1" x14ac:dyDescent="0.25">
      <c r="A63" s="24" t="s">
        <v>148</v>
      </c>
      <c r="B63" s="5" t="s">
        <v>26</v>
      </c>
      <c r="C63" s="41"/>
      <c r="D63" s="42"/>
      <c r="E63" s="41">
        <f t="shared" si="14"/>
        <v>0</v>
      </c>
      <c r="F63" s="45"/>
      <c r="G63" s="42"/>
      <c r="H63" s="41">
        <f t="shared" si="15"/>
        <v>0</v>
      </c>
      <c r="I63" s="41"/>
      <c r="J63" s="42"/>
      <c r="K63" s="41">
        <f t="shared" si="16"/>
        <v>0</v>
      </c>
      <c r="L63" s="42"/>
      <c r="M63" s="42"/>
      <c r="N63" s="42">
        <f t="shared" si="11"/>
        <v>0</v>
      </c>
    </row>
    <row r="64" spans="1:14" ht="24" customHeight="1" x14ac:dyDescent="0.25">
      <c r="A64" s="24" t="s">
        <v>149</v>
      </c>
      <c r="B64" s="5" t="s">
        <v>26</v>
      </c>
      <c r="C64" s="41"/>
      <c r="D64" s="42"/>
      <c r="E64" s="41">
        <f t="shared" si="14"/>
        <v>0</v>
      </c>
      <c r="F64" s="45"/>
      <c r="G64" s="42"/>
      <c r="H64" s="41">
        <f t="shared" si="15"/>
        <v>0</v>
      </c>
      <c r="I64" s="41"/>
      <c r="J64" s="42"/>
      <c r="K64" s="41">
        <f t="shared" si="16"/>
        <v>0</v>
      </c>
      <c r="L64" s="42"/>
      <c r="M64" s="42"/>
      <c r="N64" s="42">
        <f t="shared" si="11"/>
        <v>0</v>
      </c>
    </row>
    <row r="65" spans="1:14" ht="24" customHeight="1" x14ac:dyDescent="0.25">
      <c r="A65" s="24" t="s">
        <v>150</v>
      </c>
      <c r="B65" s="5" t="s">
        <v>26</v>
      </c>
      <c r="C65" s="41"/>
      <c r="D65" s="42"/>
      <c r="E65" s="41">
        <f t="shared" si="14"/>
        <v>0</v>
      </c>
      <c r="F65" s="45"/>
      <c r="G65" s="42"/>
      <c r="H65" s="41">
        <f t="shared" si="15"/>
        <v>0</v>
      </c>
      <c r="I65" s="41"/>
      <c r="J65" s="42"/>
      <c r="K65" s="41">
        <f t="shared" si="16"/>
        <v>0</v>
      </c>
      <c r="L65" s="42"/>
      <c r="M65" s="42"/>
      <c r="N65" s="42">
        <f t="shared" si="11"/>
        <v>0</v>
      </c>
    </row>
    <row r="66" spans="1:14" ht="24" customHeight="1" x14ac:dyDescent="0.25">
      <c r="A66" s="24" t="s">
        <v>151</v>
      </c>
      <c r="B66" s="5" t="s">
        <v>26</v>
      </c>
      <c r="C66" s="41">
        <v>26.14</v>
      </c>
      <c r="D66" s="42">
        <v>-26.14</v>
      </c>
      <c r="E66" s="41">
        <f t="shared" si="14"/>
        <v>0</v>
      </c>
      <c r="F66" s="45">
        <v>18.68</v>
      </c>
      <c r="G66" s="42">
        <v>-18.68</v>
      </c>
      <c r="H66" s="41">
        <f t="shared" si="15"/>
        <v>0</v>
      </c>
      <c r="I66" s="41">
        <v>8.1999999999999993</v>
      </c>
      <c r="J66" s="42">
        <v>-8.1999999999999993</v>
      </c>
      <c r="K66" s="41">
        <f t="shared" si="16"/>
        <v>0</v>
      </c>
      <c r="L66" s="42">
        <f>AVERAGE(C66,F66,I66)</f>
        <v>17.673333333333332</v>
      </c>
      <c r="M66" s="42">
        <f>AVERAGE(D66,G66,J66)</f>
        <v>-17.673333333333332</v>
      </c>
      <c r="N66" s="42">
        <f t="shared" si="11"/>
        <v>0</v>
      </c>
    </row>
    <row r="67" spans="1:14" ht="24" customHeight="1" x14ac:dyDescent="0.25">
      <c r="A67" s="24" t="s">
        <v>152</v>
      </c>
      <c r="B67" s="5" t="s">
        <v>26</v>
      </c>
      <c r="C67" s="41"/>
      <c r="D67" s="42"/>
      <c r="E67" s="41">
        <f t="shared" si="14"/>
        <v>0</v>
      </c>
      <c r="F67" s="45"/>
      <c r="G67" s="42"/>
      <c r="H67" s="41">
        <f t="shared" si="15"/>
        <v>0</v>
      </c>
      <c r="I67" s="41"/>
      <c r="J67" s="42"/>
      <c r="K67" s="41">
        <f t="shared" si="16"/>
        <v>0</v>
      </c>
      <c r="L67" s="42"/>
      <c r="M67" s="42"/>
      <c r="N67" s="42">
        <f t="shared" si="11"/>
        <v>0</v>
      </c>
    </row>
    <row r="68" spans="1:14" ht="24" customHeight="1" x14ac:dyDescent="0.25">
      <c r="A68" s="24" t="s">
        <v>153</v>
      </c>
      <c r="B68" s="5" t="s">
        <v>26</v>
      </c>
      <c r="C68" s="41">
        <v>13.16</v>
      </c>
      <c r="D68" s="41">
        <v>-13.16</v>
      </c>
      <c r="E68" s="41">
        <f t="shared" si="14"/>
        <v>0</v>
      </c>
      <c r="F68" s="45">
        <v>13.68</v>
      </c>
      <c r="G68" s="41">
        <v>-13.68</v>
      </c>
      <c r="H68" s="41">
        <f t="shared" si="15"/>
        <v>0</v>
      </c>
      <c r="I68" s="41">
        <v>12.9</v>
      </c>
      <c r="J68" s="41">
        <v>-12.9</v>
      </c>
      <c r="K68" s="41">
        <f t="shared" si="16"/>
        <v>0</v>
      </c>
      <c r="L68" s="42">
        <f t="shared" ref="L68:M74" si="17">AVERAGE(C68,F68,I68)</f>
        <v>13.246666666666668</v>
      </c>
      <c r="M68" s="42">
        <f t="shared" si="17"/>
        <v>-13.246666666666668</v>
      </c>
      <c r="N68" s="42">
        <f t="shared" si="11"/>
        <v>0</v>
      </c>
    </row>
    <row r="69" spans="1:14" ht="24" customHeight="1" x14ac:dyDescent="0.25">
      <c r="A69" s="25" t="s">
        <v>154</v>
      </c>
      <c r="B69" s="5" t="s">
        <v>26</v>
      </c>
      <c r="C69" s="41">
        <v>177.81</v>
      </c>
      <c r="D69" s="41">
        <f>D79+D70+D75+D82+D84+D85</f>
        <v>0</v>
      </c>
      <c r="E69" s="41">
        <f t="shared" si="14"/>
        <v>177.81</v>
      </c>
      <c r="F69" s="41">
        <v>18.55</v>
      </c>
      <c r="G69" s="41">
        <f>G79+G70+G75+G82+G84+G85</f>
        <v>0</v>
      </c>
      <c r="H69" s="41">
        <f t="shared" si="15"/>
        <v>18.55</v>
      </c>
      <c r="I69" s="41"/>
      <c r="J69" s="42"/>
      <c r="K69" s="41">
        <f t="shared" si="16"/>
        <v>0</v>
      </c>
      <c r="L69" s="42">
        <f t="shared" si="17"/>
        <v>98.18</v>
      </c>
      <c r="M69" s="42">
        <f t="shared" si="17"/>
        <v>0</v>
      </c>
      <c r="N69" s="42">
        <f t="shared" si="11"/>
        <v>98.18</v>
      </c>
    </row>
    <row r="70" spans="1:14" ht="24" customHeight="1" x14ac:dyDescent="0.25">
      <c r="A70" s="24" t="s">
        <v>27</v>
      </c>
      <c r="B70" s="5" t="s">
        <v>26</v>
      </c>
      <c r="C70" s="41"/>
      <c r="D70" s="42"/>
      <c r="E70" s="41">
        <f t="shared" ref="E70:E86" si="18">C70+D70</f>
        <v>0</v>
      </c>
      <c r="F70" s="45"/>
      <c r="G70" s="42"/>
      <c r="H70" s="41">
        <f t="shared" ref="H70:H86" si="19">F70+G70</f>
        <v>0</v>
      </c>
      <c r="I70" s="41"/>
      <c r="J70" s="42"/>
      <c r="K70" s="41">
        <f t="shared" si="16"/>
        <v>0</v>
      </c>
      <c r="L70" s="42"/>
      <c r="M70" s="42"/>
      <c r="N70" s="42">
        <f t="shared" si="11"/>
        <v>0</v>
      </c>
    </row>
    <row r="71" spans="1:14" ht="24" customHeight="1" x14ac:dyDescent="0.25">
      <c r="A71" s="24" t="s">
        <v>155</v>
      </c>
      <c r="B71" s="5" t="s">
        <v>26</v>
      </c>
      <c r="C71" s="41"/>
      <c r="D71" s="42"/>
      <c r="E71" s="41">
        <f t="shared" si="18"/>
        <v>0</v>
      </c>
      <c r="F71" s="45"/>
      <c r="G71" s="42"/>
      <c r="H71" s="41">
        <f t="shared" si="19"/>
        <v>0</v>
      </c>
      <c r="I71" s="41"/>
      <c r="J71" s="42"/>
      <c r="K71" s="41">
        <f t="shared" si="16"/>
        <v>0</v>
      </c>
      <c r="L71" s="42"/>
      <c r="M71" s="42"/>
      <c r="N71" s="42">
        <f t="shared" ref="N71:N89" si="20">L71+M71</f>
        <v>0</v>
      </c>
    </row>
    <row r="72" spans="1:14" ht="24" customHeight="1" x14ac:dyDescent="0.25">
      <c r="A72" s="24" t="s">
        <v>156</v>
      </c>
      <c r="B72" s="5" t="s">
        <v>26</v>
      </c>
      <c r="C72" s="41"/>
      <c r="D72" s="42"/>
      <c r="E72" s="41">
        <f t="shared" si="18"/>
        <v>0</v>
      </c>
      <c r="F72" s="45"/>
      <c r="G72" s="42"/>
      <c r="H72" s="41">
        <f t="shared" si="19"/>
        <v>0</v>
      </c>
      <c r="I72" s="41"/>
      <c r="J72" s="42"/>
      <c r="K72" s="41">
        <f t="shared" si="16"/>
        <v>0</v>
      </c>
      <c r="L72" s="42"/>
      <c r="M72" s="42"/>
      <c r="N72" s="42">
        <f t="shared" si="20"/>
        <v>0</v>
      </c>
    </row>
    <row r="73" spans="1:14" ht="24" customHeight="1" x14ac:dyDescent="0.25">
      <c r="A73" s="24" t="s">
        <v>157</v>
      </c>
      <c r="B73" s="5" t="s">
        <v>26</v>
      </c>
      <c r="C73" s="41"/>
      <c r="D73" s="42"/>
      <c r="E73" s="41">
        <f t="shared" si="18"/>
        <v>0</v>
      </c>
      <c r="F73" s="45"/>
      <c r="G73" s="42"/>
      <c r="H73" s="41">
        <f t="shared" si="19"/>
        <v>0</v>
      </c>
      <c r="I73" s="41"/>
      <c r="J73" s="42"/>
      <c r="K73" s="41">
        <f t="shared" si="16"/>
        <v>0</v>
      </c>
      <c r="L73" s="42"/>
      <c r="M73" s="42"/>
      <c r="N73" s="42">
        <f t="shared" si="20"/>
        <v>0</v>
      </c>
    </row>
    <row r="74" spans="1:14" ht="24" customHeight="1" x14ac:dyDescent="0.25">
      <c r="A74" s="24" t="s">
        <v>158</v>
      </c>
      <c r="B74" s="5" t="s">
        <v>26</v>
      </c>
      <c r="C74" s="41">
        <v>177.81</v>
      </c>
      <c r="D74" s="42"/>
      <c r="E74" s="41">
        <f t="shared" si="18"/>
        <v>177.81</v>
      </c>
      <c r="F74" s="45">
        <v>18.55</v>
      </c>
      <c r="G74" s="42"/>
      <c r="H74" s="41">
        <f t="shared" si="19"/>
        <v>18.55</v>
      </c>
      <c r="I74" s="41"/>
      <c r="J74" s="42"/>
      <c r="K74" s="41">
        <f t="shared" si="16"/>
        <v>0</v>
      </c>
      <c r="L74" s="42">
        <f t="shared" si="17"/>
        <v>98.18</v>
      </c>
      <c r="M74" s="42"/>
      <c r="N74" s="42">
        <f t="shared" si="20"/>
        <v>98.18</v>
      </c>
    </row>
    <row r="75" spans="1:14" ht="24" customHeight="1" x14ac:dyDescent="0.25">
      <c r="A75" s="24" t="s">
        <v>32</v>
      </c>
      <c r="B75" s="5" t="s">
        <v>26</v>
      </c>
      <c r="C75" s="57"/>
      <c r="D75" s="42"/>
      <c r="E75" s="41">
        <f t="shared" si="18"/>
        <v>0</v>
      </c>
      <c r="F75" s="57"/>
      <c r="G75" s="42"/>
      <c r="H75" s="41">
        <f t="shared" si="19"/>
        <v>0</v>
      </c>
      <c r="I75" s="41"/>
      <c r="J75" s="42"/>
      <c r="K75" s="41">
        <f t="shared" si="16"/>
        <v>0</v>
      </c>
      <c r="L75" s="42"/>
      <c r="M75" s="42"/>
      <c r="N75" s="42">
        <f t="shared" si="20"/>
        <v>0</v>
      </c>
    </row>
    <row r="76" spans="1:14" ht="24" customHeight="1" x14ac:dyDescent="0.25">
      <c r="A76" s="24" t="s">
        <v>159</v>
      </c>
      <c r="B76" s="5" t="s">
        <v>26</v>
      </c>
      <c r="C76" s="57"/>
      <c r="D76" s="42"/>
      <c r="E76" s="41">
        <f t="shared" si="18"/>
        <v>0</v>
      </c>
      <c r="F76" s="57"/>
      <c r="G76" s="42"/>
      <c r="H76" s="41">
        <f t="shared" si="19"/>
        <v>0</v>
      </c>
      <c r="I76" s="41"/>
      <c r="J76" s="42"/>
      <c r="K76" s="41">
        <f t="shared" si="16"/>
        <v>0</v>
      </c>
      <c r="L76" s="42"/>
      <c r="M76" s="42"/>
      <c r="N76" s="42">
        <f t="shared" si="20"/>
        <v>0</v>
      </c>
    </row>
    <row r="77" spans="1:14" ht="24" customHeight="1" x14ac:dyDescent="0.25">
      <c r="A77" s="24" t="s">
        <v>160</v>
      </c>
      <c r="B77" s="5" t="s">
        <v>26</v>
      </c>
      <c r="C77" s="57"/>
      <c r="D77" s="42"/>
      <c r="E77" s="41">
        <f t="shared" si="18"/>
        <v>0</v>
      </c>
      <c r="F77" s="57"/>
      <c r="G77" s="42"/>
      <c r="H77" s="41">
        <f t="shared" si="19"/>
        <v>0</v>
      </c>
      <c r="I77" s="41"/>
      <c r="J77" s="42"/>
      <c r="K77" s="41">
        <f t="shared" si="16"/>
        <v>0</v>
      </c>
      <c r="L77" s="42"/>
      <c r="M77" s="42"/>
      <c r="N77" s="42">
        <f t="shared" si="20"/>
        <v>0</v>
      </c>
    </row>
    <row r="78" spans="1:14" ht="24" customHeight="1" x14ac:dyDescent="0.25">
      <c r="A78" s="24" t="s">
        <v>161</v>
      </c>
      <c r="B78" s="5" t="s">
        <v>26</v>
      </c>
      <c r="C78" s="57"/>
      <c r="D78" s="42"/>
      <c r="E78" s="41">
        <f t="shared" si="18"/>
        <v>0</v>
      </c>
      <c r="F78" s="57"/>
      <c r="G78" s="42"/>
      <c r="H78" s="41">
        <f t="shared" si="19"/>
        <v>0</v>
      </c>
      <c r="I78" s="41"/>
      <c r="J78" s="42"/>
      <c r="K78" s="41">
        <f t="shared" si="16"/>
        <v>0</v>
      </c>
      <c r="L78" s="42"/>
      <c r="M78" s="42"/>
      <c r="N78" s="42">
        <f t="shared" si="20"/>
        <v>0</v>
      </c>
    </row>
    <row r="79" spans="1:14" ht="24" customHeight="1" x14ac:dyDescent="0.25">
      <c r="A79" s="24" t="s">
        <v>36</v>
      </c>
      <c r="B79" s="5" t="s">
        <v>26</v>
      </c>
      <c r="C79" s="57"/>
      <c r="D79" s="57">
        <f>D80+D81</f>
        <v>0</v>
      </c>
      <c r="E79" s="41">
        <f t="shared" si="18"/>
        <v>0</v>
      </c>
      <c r="F79" s="57"/>
      <c r="G79" s="57">
        <f>G80+G81</f>
        <v>0</v>
      </c>
      <c r="H79" s="41">
        <f t="shared" si="19"/>
        <v>0</v>
      </c>
      <c r="I79" s="57"/>
      <c r="J79" s="42"/>
      <c r="K79" s="41">
        <f t="shared" si="16"/>
        <v>0</v>
      </c>
      <c r="L79" s="42"/>
      <c r="M79" s="42"/>
      <c r="N79" s="42">
        <f t="shared" si="20"/>
        <v>0</v>
      </c>
    </row>
    <row r="80" spans="1:14" ht="24" customHeight="1" x14ac:dyDescent="0.25">
      <c r="A80" s="24" t="s">
        <v>162</v>
      </c>
      <c r="B80" s="5" t="s">
        <v>26</v>
      </c>
      <c r="C80" s="57"/>
      <c r="D80" s="42"/>
      <c r="E80" s="41">
        <f t="shared" si="18"/>
        <v>0</v>
      </c>
      <c r="F80" s="57"/>
      <c r="G80" s="42"/>
      <c r="H80" s="41">
        <f t="shared" si="19"/>
        <v>0</v>
      </c>
      <c r="I80" s="41"/>
      <c r="J80" s="42"/>
      <c r="K80" s="41">
        <f t="shared" si="16"/>
        <v>0</v>
      </c>
      <c r="L80" s="42"/>
      <c r="M80" s="42"/>
      <c r="N80" s="42">
        <f t="shared" si="20"/>
        <v>0</v>
      </c>
    </row>
    <row r="81" spans="1:14" ht="24" customHeight="1" x14ac:dyDescent="0.25">
      <c r="A81" s="24" t="s">
        <v>163</v>
      </c>
      <c r="B81" s="5" t="s">
        <v>26</v>
      </c>
      <c r="C81" s="57"/>
      <c r="D81" s="42"/>
      <c r="E81" s="41">
        <f t="shared" si="18"/>
        <v>0</v>
      </c>
      <c r="F81" s="57"/>
      <c r="G81" s="42"/>
      <c r="H81" s="41">
        <f t="shared" si="19"/>
        <v>0</v>
      </c>
      <c r="I81" s="41"/>
      <c r="J81" s="42"/>
      <c r="K81" s="41">
        <f t="shared" si="16"/>
        <v>0</v>
      </c>
      <c r="L81" s="42"/>
      <c r="M81" s="42"/>
      <c r="N81" s="42">
        <f t="shared" si="20"/>
        <v>0</v>
      </c>
    </row>
    <row r="82" spans="1:14" ht="24" customHeight="1" x14ac:dyDescent="0.25">
      <c r="A82" s="24" t="s">
        <v>39</v>
      </c>
      <c r="B82" s="5" t="s">
        <v>26</v>
      </c>
      <c r="C82" s="41"/>
      <c r="D82" s="42"/>
      <c r="E82" s="41">
        <f t="shared" si="18"/>
        <v>0</v>
      </c>
      <c r="F82" s="45"/>
      <c r="G82" s="42"/>
      <c r="H82" s="41">
        <f t="shared" si="19"/>
        <v>0</v>
      </c>
      <c r="I82" s="41"/>
      <c r="J82" s="42"/>
      <c r="K82" s="41">
        <f t="shared" si="16"/>
        <v>0</v>
      </c>
      <c r="L82" s="42"/>
      <c r="M82" s="42"/>
      <c r="N82" s="42">
        <f t="shared" si="20"/>
        <v>0</v>
      </c>
    </row>
    <row r="83" spans="1:14" ht="24" customHeight="1" x14ac:dyDescent="0.25">
      <c r="A83" s="24" t="s">
        <v>40</v>
      </c>
      <c r="B83" s="5" t="s">
        <v>26</v>
      </c>
      <c r="C83" s="41"/>
      <c r="D83" s="42"/>
      <c r="E83" s="41">
        <f t="shared" si="18"/>
        <v>0</v>
      </c>
      <c r="F83" s="45"/>
      <c r="G83" s="42"/>
      <c r="H83" s="41">
        <f t="shared" si="19"/>
        <v>0</v>
      </c>
      <c r="I83" s="41"/>
      <c r="J83" s="42"/>
      <c r="K83" s="41">
        <f t="shared" si="16"/>
        <v>0</v>
      </c>
      <c r="L83" s="42"/>
      <c r="M83" s="42"/>
      <c r="N83" s="42">
        <f t="shared" si="20"/>
        <v>0</v>
      </c>
    </row>
    <row r="84" spans="1:14" ht="24" customHeight="1" x14ac:dyDescent="0.25">
      <c r="A84" s="30" t="s">
        <v>164</v>
      </c>
      <c r="B84" s="5" t="s">
        <v>26</v>
      </c>
      <c r="C84" s="41"/>
      <c r="D84" s="42"/>
      <c r="E84" s="41">
        <f t="shared" si="18"/>
        <v>0</v>
      </c>
      <c r="F84" s="45"/>
      <c r="G84" s="42"/>
      <c r="H84" s="41">
        <f t="shared" si="19"/>
        <v>0</v>
      </c>
      <c r="I84" s="41"/>
      <c r="J84" s="42"/>
      <c r="K84" s="41">
        <f t="shared" si="16"/>
        <v>0</v>
      </c>
      <c r="L84" s="42"/>
      <c r="M84" s="42"/>
      <c r="N84" s="42">
        <f t="shared" si="20"/>
        <v>0</v>
      </c>
    </row>
    <row r="85" spans="1:14" ht="24" customHeight="1" x14ac:dyDescent="0.25">
      <c r="A85" s="30" t="s">
        <v>42</v>
      </c>
      <c r="B85" s="5" t="s">
        <v>26</v>
      </c>
      <c r="C85" s="41"/>
      <c r="D85" s="42"/>
      <c r="E85" s="41">
        <f t="shared" si="18"/>
        <v>0</v>
      </c>
      <c r="F85" s="45"/>
      <c r="G85" s="42"/>
      <c r="H85" s="41">
        <f t="shared" si="19"/>
        <v>0</v>
      </c>
      <c r="I85" s="41"/>
      <c r="J85" s="42"/>
      <c r="K85" s="41">
        <f t="shared" si="16"/>
        <v>0</v>
      </c>
      <c r="L85" s="42"/>
      <c r="M85" s="42"/>
      <c r="N85" s="42">
        <f t="shared" si="20"/>
        <v>0</v>
      </c>
    </row>
    <row r="86" spans="1:14" ht="24" customHeight="1" x14ac:dyDescent="0.25">
      <c r="A86" s="30" t="s">
        <v>165</v>
      </c>
      <c r="B86" s="5"/>
      <c r="C86" s="41"/>
      <c r="D86" s="42"/>
      <c r="E86" s="41">
        <f t="shared" si="18"/>
        <v>0</v>
      </c>
      <c r="F86" s="45"/>
      <c r="G86" s="42"/>
      <c r="H86" s="41">
        <f t="shared" si="19"/>
        <v>0</v>
      </c>
      <c r="I86" s="41"/>
      <c r="J86" s="42"/>
      <c r="K86" s="41">
        <f t="shared" si="16"/>
        <v>0</v>
      </c>
      <c r="L86" s="42"/>
      <c r="M86" s="42"/>
      <c r="N86" s="42">
        <f t="shared" si="20"/>
        <v>0</v>
      </c>
    </row>
    <row r="87" spans="1:14" ht="24" customHeight="1" x14ac:dyDescent="0.25">
      <c r="A87" s="31" t="s">
        <v>166</v>
      </c>
      <c r="B87" s="5" t="s">
        <v>26</v>
      </c>
      <c r="C87" s="41">
        <f>C6+C13+C51+C68</f>
        <v>152.82999999999998</v>
      </c>
      <c r="D87" s="41">
        <f t="shared" ref="D87:K87" si="21">D6+D13+D51+D68</f>
        <v>3.7900000000000027</v>
      </c>
      <c r="E87" s="41">
        <f t="shared" si="21"/>
        <v>156.61999999999998</v>
      </c>
      <c r="F87" s="41">
        <f t="shared" si="21"/>
        <v>153.71000000000004</v>
      </c>
      <c r="G87" s="41">
        <f t="shared" si="21"/>
        <v>-2.9200000000000017</v>
      </c>
      <c r="H87" s="41">
        <f t="shared" si="21"/>
        <v>150.79000000000002</v>
      </c>
      <c r="I87" s="41">
        <f t="shared" si="21"/>
        <v>151.32999999999998</v>
      </c>
      <c r="J87" s="41">
        <f t="shared" si="21"/>
        <v>5.4199999999999964</v>
      </c>
      <c r="K87" s="41">
        <f t="shared" si="21"/>
        <v>156.75</v>
      </c>
      <c r="L87" s="42">
        <f>AVERAGE(C87,F87,I87)</f>
        <v>152.62333333333333</v>
      </c>
      <c r="M87" s="42">
        <f>AVERAGE(D87,G87,J87)</f>
        <v>2.0966666666666658</v>
      </c>
      <c r="N87" s="42">
        <f t="shared" si="20"/>
        <v>154.72</v>
      </c>
    </row>
    <row r="88" spans="1:14" ht="24" customHeight="1" x14ac:dyDescent="0.25">
      <c r="A88" s="30" t="s">
        <v>167</v>
      </c>
      <c r="B88" s="5" t="s">
        <v>26</v>
      </c>
      <c r="C88" s="58"/>
      <c r="D88" s="59"/>
      <c r="E88" s="59"/>
      <c r="F88" s="60"/>
      <c r="G88" s="59"/>
      <c r="H88" s="59"/>
      <c r="I88" s="58"/>
      <c r="J88" s="59"/>
      <c r="K88" s="41"/>
      <c r="L88" s="59"/>
      <c r="M88" s="59"/>
      <c r="N88" s="42">
        <f t="shared" si="20"/>
        <v>0</v>
      </c>
    </row>
    <row r="89" spans="1:14" ht="24" customHeight="1" x14ac:dyDescent="0.25">
      <c r="A89" s="30" t="s">
        <v>168</v>
      </c>
      <c r="B89" s="5" t="s">
        <v>26</v>
      </c>
      <c r="C89" s="58"/>
      <c r="D89" s="59"/>
      <c r="E89" s="59"/>
      <c r="F89" s="60"/>
      <c r="G89" s="59"/>
      <c r="H89" s="59"/>
      <c r="I89" s="58"/>
      <c r="J89" s="59"/>
      <c r="K89" s="41"/>
      <c r="L89" s="59"/>
      <c r="M89" s="59"/>
      <c r="N89" s="42">
        <f t="shared" si="20"/>
        <v>0</v>
      </c>
    </row>
    <row r="90" spans="1:14" ht="24" customHeight="1" x14ac:dyDescent="0.25">
      <c r="A90" s="22" t="s">
        <v>169</v>
      </c>
      <c r="E90" s="61"/>
    </row>
  </sheetData>
  <mergeCells count="21">
    <mergeCell ref="J4:J5"/>
    <mergeCell ref="K4:K5"/>
    <mergeCell ref="L4:L5"/>
    <mergeCell ref="M4:M5"/>
    <mergeCell ref="N4:N5"/>
    <mergeCell ref="A1:N1"/>
    <mergeCell ref="A2:I2"/>
    <mergeCell ref="K2:N2"/>
    <mergeCell ref="A3:A4"/>
    <mergeCell ref="B3:B4"/>
    <mergeCell ref="C3:E3"/>
    <mergeCell ref="F3:H3"/>
    <mergeCell ref="I3:K3"/>
    <mergeCell ref="L3:N3"/>
    <mergeCell ref="C4:C5"/>
    <mergeCell ref="D4:D5"/>
    <mergeCell ref="E4:E5"/>
    <mergeCell ref="F4:F5"/>
    <mergeCell ref="G4:G5"/>
    <mergeCell ref="H4:H5"/>
    <mergeCell ref="I4:I5"/>
  </mergeCells>
  <phoneticPr fontId="7" type="noConversion"/>
  <pageMargins left="0.74791666666666701" right="0.74791666666666701" top="0.98402777777777795" bottom="0.98402777777777795" header="0.51180555555555496" footer="0.51180555555555496"/>
  <pageSetup paperSize="9" scale="10" firstPageNumber="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J20"/>
  <sheetViews>
    <sheetView tabSelected="1" zoomScaleNormal="100" workbookViewId="0">
      <selection activeCell="P7" sqref="P7"/>
    </sheetView>
  </sheetViews>
  <sheetFormatPr defaultColWidth="9" defaultRowHeight="15.6" x14ac:dyDescent="0.25"/>
  <cols>
    <col min="1" max="1" width="19.296875" style="32" customWidth="1"/>
    <col min="2" max="2" width="10.3984375" style="62" bestFit="1" customWidth="1"/>
    <col min="3" max="3" width="8.59765625" style="62" bestFit="1" customWidth="1"/>
    <col min="4" max="4" width="10.3984375" style="63" bestFit="1" customWidth="1"/>
    <col min="5" max="5" width="10.3984375" style="62" bestFit="1" customWidth="1"/>
    <col min="6" max="6" width="8.59765625" style="64" bestFit="1" customWidth="1"/>
    <col min="7" max="8" width="10.3984375" style="65" bestFit="1" customWidth="1"/>
    <col min="9" max="9" width="8.59765625" style="62" bestFit="1" customWidth="1"/>
    <col min="10" max="11" width="10.3984375" style="62" bestFit="1" customWidth="1"/>
    <col min="12" max="12" width="8.59765625" style="62" bestFit="1" customWidth="1"/>
    <col min="13" max="13" width="10.3984375" style="62" bestFit="1" customWidth="1"/>
    <col min="14" max="14" width="10.3984375" bestFit="1" customWidth="1"/>
  </cols>
  <sheetData>
    <row r="2" spans="1:14" x14ac:dyDescent="0.25">
      <c r="A2" s="96" t="s">
        <v>170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4" s="33" customFormat="1" ht="14.4" x14ac:dyDescent="0.25">
      <c r="A3" s="100" t="s">
        <v>192</v>
      </c>
      <c r="B3" s="101"/>
      <c r="C3" s="101"/>
      <c r="D3" s="63"/>
      <c r="E3" s="62"/>
      <c r="F3" s="64"/>
      <c r="G3" s="65"/>
      <c r="H3" s="65"/>
      <c r="I3" s="102" t="s">
        <v>171</v>
      </c>
      <c r="J3" s="102"/>
      <c r="K3" s="102"/>
      <c r="L3" s="102"/>
      <c r="M3" s="102"/>
      <c r="N3" s="62"/>
    </row>
    <row r="4" spans="1:14" s="33" customFormat="1" ht="14.25" customHeight="1" x14ac:dyDescent="0.25">
      <c r="A4" s="97" t="s">
        <v>172</v>
      </c>
      <c r="B4" s="98" t="s">
        <v>4</v>
      </c>
      <c r="C4" s="98"/>
      <c r="D4" s="98"/>
      <c r="E4" s="98" t="s">
        <v>5</v>
      </c>
      <c r="F4" s="98"/>
      <c r="G4" s="98"/>
      <c r="H4" s="98" t="s">
        <v>6</v>
      </c>
      <c r="I4" s="98"/>
      <c r="J4" s="98"/>
      <c r="K4" s="98" t="s">
        <v>173</v>
      </c>
      <c r="L4" s="98"/>
      <c r="M4" s="98"/>
    </row>
    <row r="5" spans="1:14" s="33" customFormat="1" ht="14.25" hidden="1" customHeight="1" x14ac:dyDescent="0.25">
      <c r="A5" s="97"/>
      <c r="B5" s="98" t="s">
        <v>174</v>
      </c>
      <c r="C5" s="67"/>
      <c r="D5" s="99" t="s">
        <v>175</v>
      </c>
      <c r="E5" s="98" t="s">
        <v>174</v>
      </c>
      <c r="F5" s="68"/>
      <c r="G5" s="99" t="s">
        <v>175</v>
      </c>
      <c r="H5" s="99" t="s">
        <v>174</v>
      </c>
      <c r="I5" s="67"/>
      <c r="J5" s="98" t="s">
        <v>175</v>
      </c>
      <c r="K5" s="57"/>
      <c r="L5" s="57"/>
      <c r="M5" s="57"/>
    </row>
    <row r="6" spans="1:14" s="33" customFormat="1" ht="18" customHeight="1" x14ac:dyDescent="0.25">
      <c r="A6" s="97"/>
      <c r="B6" s="98"/>
      <c r="C6" s="69" t="s">
        <v>176</v>
      </c>
      <c r="D6" s="99"/>
      <c r="E6" s="98"/>
      <c r="F6" s="69" t="s">
        <v>176</v>
      </c>
      <c r="G6" s="99"/>
      <c r="H6" s="99"/>
      <c r="I6" s="69" t="s">
        <v>176</v>
      </c>
      <c r="J6" s="98"/>
      <c r="K6" s="57" t="s">
        <v>174</v>
      </c>
      <c r="L6" s="69" t="s">
        <v>176</v>
      </c>
      <c r="M6" s="66" t="s">
        <v>175</v>
      </c>
    </row>
    <row r="7" spans="1:14" s="35" customFormat="1" ht="16.5" customHeight="1" x14ac:dyDescent="0.15">
      <c r="A7" s="34" t="s">
        <v>177</v>
      </c>
      <c r="B7" s="66">
        <f>收入表!C6+收入表!C25</f>
        <v>746.13</v>
      </c>
      <c r="C7" s="70"/>
      <c r="D7" s="66">
        <f t="shared" ref="D7:D19" si="0">B7+C7</f>
        <v>746.13</v>
      </c>
      <c r="E7" s="66">
        <f>收入表!E6+收入表!E25</f>
        <v>665.27</v>
      </c>
      <c r="F7" s="71"/>
      <c r="G7" s="66">
        <f t="shared" ref="G7:G19" si="1">E7+F7</f>
        <v>665.27</v>
      </c>
      <c r="H7" s="66">
        <f>收入表!G6+收入表!G25+收入表!G28</f>
        <v>625.56000000000006</v>
      </c>
      <c r="I7" s="66"/>
      <c r="J7" s="72">
        <f t="shared" ref="J7:J19" si="2">H7+I7</f>
        <v>625.56000000000006</v>
      </c>
      <c r="K7" s="66">
        <f t="shared" ref="K7:M13" si="3">AVERAGE(B7,E7,H7)</f>
        <v>678.98666666666668</v>
      </c>
      <c r="L7" s="66"/>
      <c r="M7" s="66">
        <f>AVERAGE(D7,G7,J7)</f>
        <v>678.98666666666668</v>
      </c>
    </row>
    <row r="8" spans="1:14" s="35" customFormat="1" ht="18" customHeight="1" x14ac:dyDescent="0.15">
      <c r="A8" s="34" t="s">
        <v>178</v>
      </c>
      <c r="B8" s="66">
        <f>(基本情况表!C8*8+基本情况表!D8*4)/12</f>
        <v>424.33333333333331</v>
      </c>
      <c r="C8" s="66"/>
      <c r="D8" s="66">
        <f t="shared" si="0"/>
        <v>424.33333333333331</v>
      </c>
      <c r="E8" s="66">
        <f>(基本情况表!E8*8+基本情况表!F8*4)/12</f>
        <v>422.66666666666669</v>
      </c>
      <c r="F8" s="71"/>
      <c r="G8" s="66">
        <f t="shared" si="1"/>
        <v>422.66666666666669</v>
      </c>
      <c r="H8" s="66">
        <f>(基本情况表!G8*8+基本情况表!H8*4)/12</f>
        <v>407.33333333333331</v>
      </c>
      <c r="I8" s="66"/>
      <c r="J8" s="72">
        <f t="shared" si="2"/>
        <v>407.33333333333331</v>
      </c>
      <c r="K8" s="66">
        <f t="shared" si="3"/>
        <v>418.11111111111109</v>
      </c>
      <c r="L8" s="66"/>
      <c r="M8" s="66">
        <f>AVERAGE(D8,G8,J8)</f>
        <v>418.11111111111109</v>
      </c>
      <c r="N8" s="73"/>
    </row>
    <row r="9" spans="1:14" s="35" customFormat="1" ht="20.25" customHeight="1" x14ac:dyDescent="0.15">
      <c r="A9" s="36" t="s">
        <v>179</v>
      </c>
      <c r="B9" s="66">
        <f>SUM(B10:B13)</f>
        <v>139.66999999999999</v>
      </c>
      <c r="C9" s="66">
        <f>SUM(C10:C13)</f>
        <v>16.950000000000003</v>
      </c>
      <c r="D9" s="66">
        <f t="shared" si="0"/>
        <v>156.62</v>
      </c>
      <c r="E9" s="66">
        <f>SUM(E10:E13)</f>
        <v>140.03000000000003</v>
      </c>
      <c r="F9" s="66">
        <f>SUM(F10:F13)</f>
        <v>10.759999999999998</v>
      </c>
      <c r="G9" s="66">
        <f t="shared" si="1"/>
        <v>150.79000000000002</v>
      </c>
      <c r="H9" s="66">
        <f>SUM(H10:H13)</f>
        <v>138.42999999999998</v>
      </c>
      <c r="I9" s="66">
        <f>SUM(I10:I13)</f>
        <v>18.319999999999997</v>
      </c>
      <c r="J9" s="72">
        <f t="shared" si="2"/>
        <v>156.74999999999997</v>
      </c>
      <c r="K9" s="66">
        <f t="shared" si="3"/>
        <v>139.37666666666667</v>
      </c>
      <c r="L9" s="66">
        <f t="shared" si="3"/>
        <v>15.343333333333334</v>
      </c>
      <c r="M9" s="66">
        <f t="shared" si="3"/>
        <v>154.72</v>
      </c>
    </row>
    <row r="10" spans="1:14" s="35" customFormat="1" ht="21.75" customHeight="1" x14ac:dyDescent="0.15">
      <c r="A10" s="36" t="s">
        <v>180</v>
      </c>
      <c r="B10" s="66">
        <f>支出表!C6</f>
        <v>31.2</v>
      </c>
      <c r="C10" s="66">
        <f>支出表!D6</f>
        <v>55.79</v>
      </c>
      <c r="D10" s="66">
        <f t="shared" si="0"/>
        <v>86.99</v>
      </c>
      <c r="E10" s="66">
        <f>支出表!F6</f>
        <v>32.090000000000003</v>
      </c>
      <c r="F10" s="66">
        <f>支出表!G6</f>
        <v>49.519999999999996</v>
      </c>
      <c r="G10" s="66">
        <f t="shared" si="1"/>
        <v>81.61</v>
      </c>
      <c r="H10" s="66">
        <f>支出表!I6</f>
        <v>32.79</v>
      </c>
      <c r="I10" s="66">
        <f>支出表!J6</f>
        <v>49.519999999999996</v>
      </c>
      <c r="J10" s="72">
        <f t="shared" si="2"/>
        <v>82.31</v>
      </c>
      <c r="K10" s="66">
        <f t="shared" si="3"/>
        <v>32.026666666666671</v>
      </c>
      <c r="L10" s="66">
        <f t="shared" si="3"/>
        <v>51.609999999999992</v>
      </c>
      <c r="M10" s="66">
        <f t="shared" si="3"/>
        <v>83.63666666666667</v>
      </c>
    </row>
    <row r="11" spans="1:14" s="35" customFormat="1" ht="20.25" customHeight="1" x14ac:dyDescent="0.15">
      <c r="A11" s="36" t="s">
        <v>181</v>
      </c>
      <c r="B11" s="66">
        <f>支出表!C13</f>
        <v>82.329999999999984</v>
      </c>
      <c r="C11" s="66">
        <f>支出表!D13</f>
        <v>-12.7</v>
      </c>
      <c r="D11" s="66">
        <f t="shared" si="0"/>
        <v>69.629999999999981</v>
      </c>
      <c r="E11" s="66">
        <f>支出表!F13</f>
        <v>89.260000000000019</v>
      </c>
      <c r="F11" s="66">
        <f>支出表!G13</f>
        <v>-20.079999999999998</v>
      </c>
      <c r="G11" s="66">
        <f t="shared" si="1"/>
        <v>69.180000000000021</v>
      </c>
      <c r="H11" s="66">
        <f>支出表!I13</f>
        <v>97.44</v>
      </c>
      <c r="I11" s="66">
        <f>支出表!J13</f>
        <v>-23</v>
      </c>
      <c r="J11" s="72">
        <f t="shared" si="2"/>
        <v>74.44</v>
      </c>
      <c r="K11" s="66">
        <f t="shared" si="3"/>
        <v>89.676666666666662</v>
      </c>
      <c r="L11" s="66">
        <f t="shared" si="3"/>
        <v>-18.593333333333334</v>
      </c>
      <c r="M11" s="66">
        <f t="shared" si="3"/>
        <v>71.083333333333329</v>
      </c>
    </row>
    <row r="12" spans="1:14" s="35" customFormat="1" ht="24" x14ac:dyDescent="0.15">
      <c r="A12" s="37" t="s">
        <v>182</v>
      </c>
      <c r="B12" s="66">
        <f>支出表!C51</f>
        <v>26.14</v>
      </c>
      <c r="C12" s="66">
        <f>支出表!D51</f>
        <v>-26.14</v>
      </c>
      <c r="D12" s="66">
        <f t="shared" si="0"/>
        <v>0</v>
      </c>
      <c r="E12" s="66">
        <f>支出表!F51</f>
        <v>18.68</v>
      </c>
      <c r="F12" s="66">
        <f>支出表!G51</f>
        <v>-18.68</v>
      </c>
      <c r="G12" s="66">
        <f t="shared" si="1"/>
        <v>0</v>
      </c>
      <c r="H12" s="66">
        <f>支出表!I51</f>
        <v>8.1999999999999993</v>
      </c>
      <c r="I12" s="66">
        <f>支出表!J51</f>
        <v>-8.1999999999999993</v>
      </c>
      <c r="J12" s="72">
        <f t="shared" si="2"/>
        <v>0</v>
      </c>
      <c r="K12" s="66">
        <f t="shared" si="3"/>
        <v>17.673333333333332</v>
      </c>
      <c r="L12" s="66">
        <f t="shared" si="3"/>
        <v>-17.673333333333332</v>
      </c>
      <c r="M12" s="66">
        <f t="shared" si="3"/>
        <v>0</v>
      </c>
    </row>
    <row r="13" spans="1:14" s="35" customFormat="1" ht="18.75" customHeight="1" x14ac:dyDescent="0.15">
      <c r="A13" s="36" t="s">
        <v>183</v>
      </c>
      <c r="B13" s="66">
        <f>支出表!C41</f>
        <v>0</v>
      </c>
      <c r="C13" s="66"/>
      <c r="D13" s="66">
        <f t="shared" si="0"/>
        <v>0</v>
      </c>
      <c r="E13" s="66"/>
      <c r="F13" s="71"/>
      <c r="G13" s="66">
        <f t="shared" si="1"/>
        <v>0</v>
      </c>
      <c r="H13" s="66"/>
      <c r="I13" s="66"/>
      <c r="J13" s="72">
        <f t="shared" si="2"/>
        <v>0</v>
      </c>
      <c r="K13" s="66">
        <f t="shared" si="3"/>
        <v>0</v>
      </c>
      <c r="L13" s="66"/>
      <c r="M13" s="66">
        <f>AVERAGE(D13,G13,J13)</f>
        <v>0</v>
      </c>
    </row>
    <row r="14" spans="1:14" s="35" customFormat="1" ht="27.75" customHeight="1" x14ac:dyDescent="0.15">
      <c r="A14" s="37" t="s">
        <v>184</v>
      </c>
      <c r="B14" s="66">
        <f>支出表!C68</f>
        <v>13.16</v>
      </c>
      <c r="C14" s="66">
        <f>支出表!D68</f>
        <v>-13.16</v>
      </c>
      <c r="D14" s="66">
        <f t="shared" si="0"/>
        <v>0</v>
      </c>
      <c r="E14" s="66">
        <f>支出表!F68</f>
        <v>13.68</v>
      </c>
      <c r="F14" s="66">
        <f>支出表!G68</f>
        <v>-13.68</v>
      </c>
      <c r="G14" s="66">
        <f t="shared" si="1"/>
        <v>0</v>
      </c>
      <c r="H14" s="66">
        <f>支出表!I68</f>
        <v>12.9</v>
      </c>
      <c r="I14" s="66">
        <f>支出表!J68</f>
        <v>-12.9</v>
      </c>
      <c r="J14" s="72">
        <f t="shared" si="2"/>
        <v>0</v>
      </c>
      <c r="K14" s="66">
        <f t="shared" ref="K14:L19" si="4">AVERAGE(B14,E14,H14)</f>
        <v>13.246666666666668</v>
      </c>
      <c r="L14" s="66"/>
      <c r="M14" s="66">
        <f>AVERAGE(D14,G14,J14)</f>
        <v>0</v>
      </c>
    </row>
    <row r="15" spans="1:14" s="35" customFormat="1" ht="27.75" customHeight="1" x14ac:dyDescent="0.15">
      <c r="A15" s="37" t="s">
        <v>185</v>
      </c>
      <c r="B15" s="66">
        <f>支出表!C87</f>
        <v>152.82999999999998</v>
      </c>
      <c r="C15" s="66">
        <f>C9+C14</f>
        <v>3.7900000000000027</v>
      </c>
      <c r="D15" s="66">
        <f t="shared" si="0"/>
        <v>156.61999999999998</v>
      </c>
      <c r="E15" s="66">
        <f>支出表!F87</f>
        <v>153.71000000000004</v>
      </c>
      <c r="F15" s="66">
        <f>支出表!G87</f>
        <v>-2.9200000000000017</v>
      </c>
      <c r="G15" s="66">
        <f t="shared" si="1"/>
        <v>150.79000000000002</v>
      </c>
      <c r="H15" s="66">
        <f>支出表!I87</f>
        <v>151.32999999999998</v>
      </c>
      <c r="I15" s="66">
        <f>I9+I14</f>
        <v>5.4199999999999964</v>
      </c>
      <c r="J15" s="72">
        <f t="shared" si="2"/>
        <v>156.74999999999997</v>
      </c>
      <c r="K15" s="66">
        <f t="shared" si="4"/>
        <v>152.62333333333333</v>
      </c>
      <c r="L15" s="66">
        <f t="shared" si="4"/>
        <v>2.0966666666666658</v>
      </c>
      <c r="M15" s="66">
        <f>M14+M9</f>
        <v>154.72</v>
      </c>
    </row>
    <row r="16" spans="1:14" s="35" customFormat="1" ht="30.75" customHeight="1" x14ac:dyDescent="0.15">
      <c r="A16" s="37" t="s">
        <v>186</v>
      </c>
      <c r="B16" s="66">
        <f>B15/B8*10000</f>
        <v>3601.6496465043201</v>
      </c>
      <c r="C16" s="66">
        <f>C15/D8*10000</f>
        <v>89.316575019638719</v>
      </c>
      <c r="D16" s="66">
        <f>D15/D8*10000</f>
        <v>3690.9662215239587</v>
      </c>
      <c r="E16" s="66">
        <f>E15/E8*10000</f>
        <v>3636.6719242902218</v>
      </c>
      <c r="F16" s="66">
        <f>F15/G8*10000</f>
        <v>-69.085173501577316</v>
      </c>
      <c r="G16" s="66">
        <f>G15/G8*10000</f>
        <v>3567.5867507886437</v>
      </c>
      <c r="H16" s="66">
        <f>H15/H8*10000</f>
        <v>3715.1391162029458</v>
      </c>
      <c r="I16" s="66">
        <f>I15/J8*10000</f>
        <v>133.0605564648117</v>
      </c>
      <c r="J16" s="72">
        <f>J15/J8*10000</f>
        <v>3848.1996726677576</v>
      </c>
      <c r="K16" s="66">
        <f t="shared" si="4"/>
        <v>3651.1535623324962</v>
      </c>
      <c r="L16" s="66">
        <f t="shared" si="4"/>
        <v>51.097319327624369</v>
      </c>
      <c r="M16" s="66">
        <f>K16+L16</f>
        <v>3702.2508816601207</v>
      </c>
      <c r="N16" s="73"/>
    </row>
    <row r="17" spans="1:36" s="35" customFormat="1" ht="33.75" customHeight="1" x14ac:dyDescent="0.15">
      <c r="A17" s="37" t="s">
        <v>187</v>
      </c>
      <c r="B17" s="66">
        <f>350*D8/10000</f>
        <v>14.851666666666667</v>
      </c>
      <c r="C17" s="66"/>
      <c r="D17" s="66">
        <f t="shared" si="0"/>
        <v>14.851666666666667</v>
      </c>
      <c r="E17" s="66">
        <f>500*G8/10000</f>
        <v>21.133333333333333</v>
      </c>
      <c r="F17" s="71"/>
      <c r="G17" s="66">
        <f t="shared" si="1"/>
        <v>21.133333333333333</v>
      </c>
      <c r="H17" s="66">
        <f>500*J8/10000</f>
        <v>20.366666666666667</v>
      </c>
      <c r="I17" s="66"/>
      <c r="J17" s="72">
        <f t="shared" si="2"/>
        <v>20.366666666666667</v>
      </c>
      <c r="K17" s="66">
        <f t="shared" si="4"/>
        <v>18.783888888888889</v>
      </c>
      <c r="L17" s="66"/>
      <c r="M17" s="66">
        <f>AVERAGE(D17,G17,J17)</f>
        <v>18.783888888888889</v>
      </c>
    </row>
    <row r="18" spans="1:36" s="38" customFormat="1" ht="32.25" customHeight="1" x14ac:dyDescent="0.15">
      <c r="A18" s="37" t="s">
        <v>188</v>
      </c>
      <c r="B18" s="66">
        <f>B15-B17</f>
        <v>137.97833333333332</v>
      </c>
      <c r="C18" s="66">
        <f>C15</f>
        <v>3.7900000000000027</v>
      </c>
      <c r="D18" s="66">
        <f>D15-D17</f>
        <v>141.76833333333332</v>
      </c>
      <c r="E18" s="66">
        <f>E15-E17</f>
        <v>132.57666666666671</v>
      </c>
      <c r="F18" s="66">
        <f>F15</f>
        <v>-2.9200000000000017</v>
      </c>
      <c r="G18" s="66">
        <f>G15-G17</f>
        <v>129.65666666666669</v>
      </c>
      <c r="H18" s="66">
        <f>H15-H17</f>
        <v>130.96333333333331</v>
      </c>
      <c r="I18" s="66">
        <f>I15</f>
        <v>5.4199999999999964</v>
      </c>
      <c r="J18" s="72">
        <f>J15-J17</f>
        <v>136.3833333333333</v>
      </c>
      <c r="K18" s="66">
        <f t="shared" si="4"/>
        <v>133.83944444444447</v>
      </c>
      <c r="L18" s="66">
        <f t="shared" si="4"/>
        <v>2.0966666666666658</v>
      </c>
      <c r="M18" s="66">
        <f>M15-M17</f>
        <v>135.9361111111111</v>
      </c>
      <c r="N18" s="73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s="39" customFormat="1" ht="24" x14ac:dyDescent="0.15">
      <c r="A19" s="34" t="s">
        <v>189</v>
      </c>
      <c r="B19" s="66">
        <f>B18/B8*10000</f>
        <v>3251.6496465043206</v>
      </c>
      <c r="C19" s="66">
        <f>C16</f>
        <v>89.316575019638719</v>
      </c>
      <c r="D19" s="66">
        <f t="shared" si="0"/>
        <v>3340.9662215239591</v>
      </c>
      <c r="E19" s="66">
        <f>E18/E8*10000</f>
        <v>3136.6719242902218</v>
      </c>
      <c r="F19" s="66">
        <f>F16</f>
        <v>-69.085173501577316</v>
      </c>
      <c r="G19" s="66">
        <f t="shared" si="1"/>
        <v>3067.5867507886446</v>
      </c>
      <c r="H19" s="66">
        <f>H18/H8*10000</f>
        <v>3215.1391162029458</v>
      </c>
      <c r="I19" s="66">
        <f>I16</f>
        <v>133.0605564648117</v>
      </c>
      <c r="J19" s="72">
        <f t="shared" si="2"/>
        <v>3348.1996726677576</v>
      </c>
      <c r="K19" s="66">
        <f t="shared" si="4"/>
        <v>3201.1535623324962</v>
      </c>
      <c r="L19" s="66">
        <f t="shared" si="4"/>
        <v>51.097319327624369</v>
      </c>
      <c r="M19" s="66">
        <f t="shared" ref="M19" si="5">AVERAGE(D19,G19,J19)</f>
        <v>3252.2508816601203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ht="42.45" customHeight="1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</row>
  </sheetData>
  <mergeCells count="15">
    <mergeCell ref="A20:M20"/>
    <mergeCell ref="A2:M2"/>
    <mergeCell ref="A4:A6"/>
    <mergeCell ref="B4:D4"/>
    <mergeCell ref="E4:G4"/>
    <mergeCell ref="H4:J4"/>
    <mergeCell ref="K4:M4"/>
    <mergeCell ref="B5:B6"/>
    <mergeCell ref="D5:D6"/>
    <mergeCell ref="E5:E6"/>
    <mergeCell ref="G5:G6"/>
    <mergeCell ref="H5:H6"/>
    <mergeCell ref="J5:J6"/>
    <mergeCell ref="A3:C3"/>
    <mergeCell ref="I3:M3"/>
  </mergeCells>
  <phoneticPr fontId="13" type="noConversion"/>
  <printOptions horizontalCentered="1"/>
  <pageMargins left="0.6692913385826772" right="0.86614173228346458" top="1.299212598425197" bottom="0.98425196850393704" header="0.51181102362204722" footer="0.51181102362204722"/>
  <pageSetup paperSize="9" scale="88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1161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基本情况表</vt:lpstr>
      <vt:lpstr>收入表</vt:lpstr>
      <vt:lpstr>支出表</vt:lpstr>
      <vt:lpstr>核定表</vt:lpstr>
      <vt:lpstr>支出表!Print_Titles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dc:description/>
  <cp:lastModifiedBy>309291496@qq.com</cp:lastModifiedBy>
  <cp:revision>6</cp:revision>
  <cp:lastPrinted>2024-03-24T09:02:44Z</cp:lastPrinted>
  <dcterms:created xsi:type="dcterms:W3CDTF">2009-09-04T08:29:26Z</dcterms:created>
  <dcterms:modified xsi:type="dcterms:W3CDTF">2024-03-24T09:02:48Z</dcterms:modified>
  <dc:language>zh-CN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3E4AA5AD31CB47B89FB6AFEE5C8834D9_13</vt:lpwstr>
  </property>
  <property fmtid="{D5CDD505-2E9C-101B-9397-08002B2CF9AE}" pid="3" name="KSOProductBuildVer">
    <vt:lpwstr>2052-12.1.0.16388</vt:lpwstr>
  </property>
</Properties>
</file>